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E:\ConsulCivil Tool\"/>
    </mc:Choice>
  </mc:AlternateContent>
  <xr:revisionPtr revIDLastSave="0" documentId="13_ncr:1_{E6ECFC2F-CE86-49B2-8A65-FBEB9E25059A}" xr6:coauthVersionLast="47" xr6:coauthVersionMax="47" xr10:uidLastSave="{00000000-0000-0000-0000-000000000000}"/>
  <bookViews>
    <workbookView xWindow="-120" yWindow="-120" windowWidth="20730" windowHeight="11040" firstSheet="2" activeTab="5" xr2:uid="{00000000-000D-0000-FFFF-FFFF00000000}"/>
  </bookViews>
  <sheets>
    <sheet name="Revisión" sheetId="3" r:id="rId1"/>
    <sheet name="Base teorica" sheetId="4" r:id="rId2"/>
    <sheet name="Instrucciones de uso" sheetId="5" r:id="rId3"/>
    <sheet name="Hoja base" sheetId="6" r:id="rId4"/>
    <sheet name="Elección parámetros" sheetId="32" r:id="rId5"/>
    <sheet name="1" sheetId="1" r:id="rId6"/>
    <sheet name="2" sheetId="33" r:id="rId7"/>
    <sheet name="3" sheetId="34" r:id="rId8"/>
  </sheets>
  <definedNames>
    <definedName name="_xlnm.Print_Area" localSheetId="5">'1'!$A$2:$W$125</definedName>
    <definedName name="_xlnm.Print_Area" localSheetId="6">'2'!$A$2:$W$125</definedName>
    <definedName name="_xlnm.Print_Area" localSheetId="7">'3'!$A$2:$W$125</definedName>
    <definedName name="_xlnm.Print_Area" localSheetId="4">'Elección parámetros'!$A$1:$L$583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1" i="32" l="1"/>
  <c r="AS259" i="34" a="1"/>
  <c r="AS259" i="34" s="1"/>
  <c r="AT259" i="34" s="1"/>
  <c r="AK259" i="34"/>
  <c r="AL259" i="34" s="1"/>
  <c r="AO258" i="34" a="1"/>
  <c r="AO258" i="34" s="1"/>
  <c r="AP258" i="34" s="1"/>
  <c r="AK258" i="34" a="1"/>
  <c r="AK258" i="34" s="1"/>
  <c r="AL258" i="34" s="1"/>
  <c r="AL260" i="34" s="1"/>
  <c r="BA257" i="34"/>
  <c r="BA259" i="34" s="1" a="1"/>
  <c r="BA259" i="34" s="1"/>
  <c r="BB259" i="34" s="1"/>
  <c r="AW257" i="34"/>
  <c r="AS257" i="34"/>
  <c r="AS258" i="34" s="1" a="1"/>
  <c r="AS258" i="34" s="1"/>
  <c r="AT258" i="34" s="1"/>
  <c r="AT260" i="34" s="1"/>
  <c r="AO257" i="34"/>
  <c r="AO259" i="34" s="1" a="1"/>
  <c r="AO259" i="34" s="1"/>
  <c r="AP259" i="34" s="1"/>
  <c r="AK257" i="34"/>
  <c r="AK259" i="34" s="1" a="1"/>
  <c r="AG257" i="34"/>
  <c r="AG258" i="34" s="1" a="1"/>
  <c r="AG258" i="34" s="1"/>
  <c r="AH258" i="34" s="1"/>
  <c r="X54" i="34"/>
  <c r="L54" i="34"/>
  <c r="B54" i="34"/>
  <c r="A54" i="34"/>
  <c r="T54" i="34" s="1"/>
  <c r="X53" i="34"/>
  <c r="T53" i="34"/>
  <c r="L53" i="34"/>
  <c r="E53" i="34"/>
  <c r="B53" i="34"/>
  <c r="A53" i="34"/>
  <c r="X52" i="34"/>
  <c r="A52" i="34"/>
  <c r="X51" i="34"/>
  <c r="A51" i="34"/>
  <c r="X50" i="34"/>
  <c r="A50" i="34"/>
  <c r="X49" i="34"/>
  <c r="A49" i="34"/>
  <c r="CL46" i="34"/>
  <c r="CI46" i="34"/>
  <c r="CG46" i="34"/>
  <c r="CF46" i="34"/>
  <c r="BW46" i="34"/>
  <c r="BV46" i="34"/>
  <c r="BR46" i="34"/>
  <c r="BM46" i="34"/>
  <c r="BQ46" i="34" s="1"/>
  <c r="BL46" i="34"/>
  <c r="BC46" i="34"/>
  <c r="BB46" i="34"/>
  <c r="AX46" i="34"/>
  <c r="AU46" i="34"/>
  <c r="AS46" i="34"/>
  <c r="AX45" i="34"/>
  <c r="AU45" i="34"/>
  <c r="AO45" i="34"/>
  <c r="AQ45" i="34" s="1"/>
  <c r="AN45" i="34"/>
  <c r="AP45" i="34" s="1"/>
  <c r="AJ45" i="34"/>
  <c r="AL45" i="34" s="1"/>
  <c r="AE45" i="34"/>
  <c r="AG45" i="34" s="1"/>
  <c r="H45" i="34"/>
  <c r="X45" i="34" s="1"/>
  <c r="CP45" i="34" s="1"/>
  <c r="G45" i="34"/>
  <c r="AX44" i="34"/>
  <c r="AU44" i="34"/>
  <c r="AO44" i="34"/>
  <c r="AQ44" i="34" s="1"/>
  <c r="AN44" i="34"/>
  <c r="AP44" i="34" s="1"/>
  <c r="AJ44" i="34"/>
  <c r="AL44" i="34" s="1"/>
  <c r="AE44" i="34"/>
  <c r="AG44" i="34" s="1"/>
  <c r="H44" i="34"/>
  <c r="X44" i="34" s="1"/>
  <c r="AP82" i="34" s="1"/>
  <c r="G44" i="34"/>
  <c r="AX43" i="34"/>
  <c r="AU43" i="34"/>
  <c r="AN43" i="34"/>
  <c r="AP43" i="34" s="1"/>
  <c r="H43" i="34"/>
  <c r="AO43" i="34" s="1"/>
  <c r="AQ43" i="34" s="1"/>
  <c r="G43" i="34"/>
  <c r="AX42" i="34"/>
  <c r="AU42" i="34"/>
  <c r="AO42" i="34"/>
  <c r="AQ42" i="34" s="1"/>
  <c r="AN42" i="34"/>
  <c r="AP42" i="34" s="1"/>
  <c r="AE42" i="34"/>
  <c r="AG42" i="34" s="1"/>
  <c r="H42" i="34"/>
  <c r="G42" i="34"/>
  <c r="AX41" i="34"/>
  <c r="AU41" i="34"/>
  <c r="AN41" i="34"/>
  <c r="AP41" i="34" s="1"/>
  <c r="H41" i="34"/>
  <c r="G41" i="34"/>
  <c r="AX40" i="34"/>
  <c r="AU40" i="34"/>
  <c r="AO40" i="34"/>
  <c r="AQ40" i="34" s="1"/>
  <c r="AN40" i="34"/>
  <c r="AP40" i="34" s="1"/>
  <c r="AE40" i="34"/>
  <c r="AG40" i="34" s="1"/>
  <c r="H40" i="34"/>
  <c r="G40" i="34"/>
  <c r="AX39" i="34"/>
  <c r="AU39" i="34"/>
  <c r="AP39" i="34"/>
  <c r="AN39" i="34"/>
  <c r="X39" i="34"/>
  <c r="BG39" i="34" s="1"/>
  <c r="H39" i="34"/>
  <c r="AO39" i="34" s="1"/>
  <c r="AQ39" i="34" s="1"/>
  <c r="G39" i="34"/>
  <c r="A39" i="34"/>
  <c r="K39" i="34" s="1"/>
  <c r="AX38" i="34"/>
  <c r="AU38" i="34"/>
  <c r="AP38" i="34"/>
  <c r="AN38" i="34"/>
  <c r="Z38" i="34"/>
  <c r="H38" i="34"/>
  <c r="G38" i="34"/>
  <c r="AX37" i="34"/>
  <c r="AU37" i="34"/>
  <c r="AN37" i="34"/>
  <c r="AP37" i="34" s="1"/>
  <c r="AA37" i="34"/>
  <c r="AA38" i="34" s="1"/>
  <c r="Z37" i="34"/>
  <c r="X37" i="34"/>
  <c r="CK37" i="34" s="1"/>
  <c r="H37" i="34"/>
  <c r="AO37" i="34" s="1"/>
  <c r="AQ37" i="34" s="1"/>
  <c r="G37" i="34"/>
  <c r="A37" i="34"/>
  <c r="K37" i="34" s="1"/>
  <c r="CU36" i="34"/>
  <c r="AX36" i="34"/>
  <c r="AU36" i="34"/>
  <c r="AP36" i="34"/>
  <c r="AO36" i="34"/>
  <c r="AQ36" i="34" s="1"/>
  <c r="AN36" i="34"/>
  <c r="AJ36" i="34"/>
  <c r="AL36" i="34" s="1"/>
  <c r="AE36" i="34"/>
  <c r="AG36" i="34" s="1"/>
  <c r="X36" i="34"/>
  <c r="CQ36" i="34" s="1"/>
  <c r="H36" i="34"/>
  <c r="G36" i="34"/>
  <c r="A36" i="34"/>
  <c r="O36" i="34" s="1"/>
  <c r="AX35" i="34"/>
  <c r="AU35" i="34"/>
  <c r="AP35" i="34"/>
  <c r="AO35" i="34"/>
  <c r="AQ35" i="34" s="1"/>
  <c r="AN35" i="34"/>
  <c r="AJ35" i="34"/>
  <c r="AL35" i="34" s="1"/>
  <c r="AE35" i="34"/>
  <c r="AG35" i="34" s="1"/>
  <c r="X35" i="34"/>
  <c r="CZ35" i="34" s="1"/>
  <c r="H35" i="34"/>
  <c r="G35" i="34"/>
  <c r="A35" i="34"/>
  <c r="K35" i="34" s="1"/>
  <c r="AX34" i="34"/>
  <c r="AU34" i="34"/>
  <c r="AP34" i="34"/>
  <c r="AN34" i="34"/>
  <c r="Z34" i="34"/>
  <c r="H34" i="34"/>
  <c r="G34" i="34"/>
  <c r="AX33" i="34"/>
  <c r="AU33" i="34"/>
  <c r="AQ33" i="34"/>
  <c r="AO33" i="34"/>
  <c r="AN33" i="34"/>
  <c r="AP33" i="34" s="1"/>
  <c r="AL33" i="34"/>
  <c r="AJ33" i="34"/>
  <c r="AG33" i="34"/>
  <c r="AE33" i="34"/>
  <c r="AA33" i="34"/>
  <c r="AA34" i="34" s="1"/>
  <c r="Z33" i="34"/>
  <c r="X33" i="34"/>
  <c r="BQ33" i="34" s="1"/>
  <c r="H33" i="34"/>
  <c r="G33" i="34"/>
  <c r="A33" i="34"/>
  <c r="CQ32" i="34"/>
  <c r="AX32" i="34"/>
  <c r="AU32" i="34"/>
  <c r="AP32" i="34"/>
  <c r="AO32" i="34"/>
  <c r="AQ32" i="34" s="1"/>
  <c r="AN32" i="34"/>
  <c r="AJ32" i="34"/>
  <c r="AL32" i="34" s="1"/>
  <c r="AE32" i="34"/>
  <c r="AG32" i="34" s="1"/>
  <c r="X32" i="34"/>
  <c r="CZ32" i="34" s="1"/>
  <c r="H32" i="34"/>
  <c r="G32" i="34"/>
  <c r="A32" i="34"/>
  <c r="R32" i="34" s="1"/>
  <c r="AX31" i="34"/>
  <c r="AU31" i="34"/>
  <c r="AP31" i="34"/>
  <c r="AO31" i="34"/>
  <c r="AQ31" i="34" s="1"/>
  <c r="AN31" i="34"/>
  <c r="AJ31" i="34"/>
  <c r="AL31" i="34" s="1"/>
  <c r="AG31" i="34"/>
  <c r="AE31" i="34"/>
  <c r="X31" i="34"/>
  <c r="CP31" i="34" s="1"/>
  <c r="H31" i="34"/>
  <c r="G31" i="34"/>
  <c r="A31" i="34"/>
  <c r="O31" i="34" s="1"/>
  <c r="AX30" i="34"/>
  <c r="AU30" i="34"/>
  <c r="AP30" i="34"/>
  <c r="AN30" i="34"/>
  <c r="Z30" i="34"/>
  <c r="H30" i="34"/>
  <c r="X30" i="34" s="1"/>
  <c r="BC30" i="34" s="1"/>
  <c r="G30" i="34"/>
  <c r="CP29" i="34"/>
  <c r="AX29" i="34"/>
  <c r="AU29" i="34"/>
  <c r="AO29" i="34"/>
  <c r="AQ29" i="34" s="1"/>
  <c r="AN29" i="34"/>
  <c r="AP29" i="34" s="1"/>
  <c r="AJ29" i="34"/>
  <c r="AL29" i="34" s="1"/>
  <c r="AE29" i="34"/>
  <c r="AG29" i="34" s="1"/>
  <c r="AA29" i="34"/>
  <c r="AA30" i="34" s="1"/>
  <c r="Z29" i="34"/>
  <c r="X29" i="34"/>
  <c r="BV29" i="34" s="1"/>
  <c r="L29" i="34"/>
  <c r="H29" i="34"/>
  <c r="G29" i="34"/>
  <c r="A29" i="34"/>
  <c r="DH29" i="34" s="1"/>
  <c r="CF28" i="34"/>
  <c r="AX28" i="34"/>
  <c r="AU28" i="34"/>
  <c r="AQ28" i="34"/>
  <c r="AP28" i="34"/>
  <c r="AN28" i="34"/>
  <c r="X28" i="34"/>
  <c r="AE66" i="34" s="1"/>
  <c r="H28" i="34"/>
  <c r="AO28" i="34" s="1"/>
  <c r="G28" i="34"/>
  <c r="A28" i="34"/>
  <c r="S28" i="34" s="1"/>
  <c r="AX27" i="34"/>
  <c r="AU27" i="34"/>
  <c r="AQ27" i="34"/>
  <c r="AP27" i="34"/>
  <c r="AN27" i="34"/>
  <c r="X27" i="34"/>
  <c r="CF27" i="34" s="1"/>
  <c r="H27" i="34"/>
  <c r="AO27" i="34" s="1"/>
  <c r="G27" i="34"/>
  <c r="A27" i="34"/>
  <c r="S27" i="34" s="1"/>
  <c r="AX26" i="34"/>
  <c r="AU26" i="34"/>
  <c r="AP26" i="34"/>
  <c r="AN26" i="34"/>
  <c r="AA26" i="34"/>
  <c r="Z26" i="34"/>
  <c r="H26" i="34"/>
  <c r="AO26" i="34" s="1"/>
  <c r="AQ26" i="34" s="1"/>
  <c r="G26" i="34"/>
  <c r="AX25" i="34"/>
  <c r="AU25" i="34"/>
  <c r="AO25" i="34"/>
  <c r="AQ25" i="34" s="1"/>
  <c r="AN25" i="34"/>
  <c r="AP25" i="34" s="1"/>
  <c r="AJ25" i="34"/>
  <c r="AL25" i="34" s="1"/>
  <c r="AE25" i="34"/>
  <c r="AG25" i="34" s="1"/>
  <c r="AA25" i="34"/>
  <c r="Z25" i="34"/>
  <c r="X25" i="34"/>
  <c r="CP25" i="34" s="1"/>
  <c r="H25" i="34"/>
  <c r="G25" i="34"/>
  <c r="A25" i="34"/>
  <c r="DH25" i="34" s="1"/>
  <c r="AX24" i="34"/>
  <c r="AU24" i="34"/>
  <c r="AP24" i="34"/>
  <c r="AN24" i="34"/>
  <c r="X24" i="34"/>
  <c r="BL24" i="34" s="1"/>
  <c r="H24" i="34"/>
  <c r="AO24" i="34" s="1"/>
  <c r="AQ24" i="34" s="1"/>
  <c r="G24" i="34"/>
  <c r="A24" i="34"/>
  <c r="S24" i="34" s="1"/>
  <c r="AX23" i="34"/>
  <c r="AU23" i="34"/>
  <c r="AP23" i="34"/>
  <c r="AN23" i="34"/>
  <c r="X23" i="34"/>
  <c r="CF23" i="34" s="1"/>
  <c r="H23" i="34"/>
  <c r="AO23" i="34" s="1"/>
  <c r="AQ23" i="34" s="1"/>
  <c r="G23" i="34"/>
  <c r="A23" i="34"/>
  <c r="S23" i="34" s="1"/>
  <c r="AX22" i="34"/>
  <c r="AU22" i="34"/>
  <c r="AQ22" i="34"/>
  <c r="AP22" i="34"/>
  <c r="AN22" i="34"/>
  <c r="AA22" i="34"/>
  <c r="Z22" i="34"/>
  <c r="H22" i="34"/>
  <c r="AO22" i="34" s="1"/>
  <c r="G22" i="34"/>
  <c r="AX21" i="34"/>
  <c r="AU21" i="34"/>
  <c r="AO21" i="34"/>
  <c r="AQ21" i="34" s="1"/>
  <c r="AN21" i="34"/>
  <c r="AP21" i="34" s="1"/>
  <c r="AJ21" i="34"/>
  <c r="AL21" i="34" s="1"/>
  <c r="AE21" i="34"/>
  <c r="AG21" i="34" s="1"/>
  <c r="AA21" i="34"/>
  <c r="Z21" i="34"/>
  <c r="X21" i="34"/>
  <c r="CP21" i="34" s="1"/>
  <c r="H21" i="34"/>
  <c r="G21" i="34"/>
  <c r="A21" i="34"/>
  <c r="DH21" i="34" s="1"/>
  <c r="AX20" i="34"/>
  <c r="AU20" i="34"/>
  <c r="AP20" i="34"/>
  <c r="AN20" i="34"/>
  <c r="G20" i="34"/>
  <c r="H20" i="34" s="1"/>
  <c r="AX19" i="34"/>
  <c r="AU19" i="34"/>
  <c r="AP19" i="34"/>
  <c r="AN19" i="34"/>
  <c r="G19" i="34"/>
  <c r="H19" i="34" s="1"/>
  <c r="AX18" i="34"/>
  <c r="AU18" i="34"/>
  <c r="AN18" i="34"/>
  <c r="AP18" i="34" s="1"/>
  <c r="AA18" i="34"/>
  <c r="G18" i="34"/>
  <c r="H18" i="34" s="1"/>
  <c r="AX17" i="34"/>
  <c r="AU17" i="34"/>
  <c r="AN17" i="34"/>
  <c r="AP17" i="34" s="1"/>
  <c r="AA17" i="34"/>
  <c r="G17" i="34"/>
  <c r="H17" i="34" s="1"/>
  <c r="AX16" i="34"/>
  <c r="AU16" i="34"/>
  <c r="AN16" i="34"/>
  <c r="AP16" i="34" s="1"/>
  <c r="G16" i="34"/>
  <c r="H16" i="34" s="1"/>
  <c r="S15" i="34"/>
  <c r="N15" i="34"/>
  <c r="N12" i="34"/>
  <c r="L12" i="34"/>
  <c r="J12" i="34"/>
  <c r="H12" i="34"/>
  <c r="F12" i="34"/>
  <c r="D12" i="34"/>
  <c r="N11" i="34"/>
  <c r="L11" i="34"/>
  <c r="J11" i="34"/>
  <c r="H11" i="34"/>
  <c r="BN46" i="34" s="1"/>
  <c r="F11" i="34"/>
  <c r="D11" i="34"/>
  <c r="AT46" i="34" s="1"/>
  <c r="AV46" i="34" s="1"/>
  <c r="N8" i="34"/>
  <c r="L8" i="34"/>
  <c r="J8" i="34"/>
  <c r="H8" i="34"/>
  <c r="B51" i="34" s="1"/>
  <c r="F8" i="34"/>
  <c r="B50" i="34" s="1"/>
  <c r="D8" i="34"/>
  <c r="B49" i="34" s="1"/>
  <c r="BA259" i="33" a="1"/>
  <c r="BA259" i="33" s="1"/>
  <c r="BB259" i="33" s="1"/>
  <c r="AX259" i="33"/>
  <c r="AK259" i="33" a="1"/>
  <c r="AK259" i="33" s="1"/>
  <c r="AL259" i="33" s="1"/>
  <c r="BA258" i="33"/>
  <c r="BB258" i="33" s="1"/>
  <c r="BB260" i="33" s="1"/>
  <c r="AW258" i="33"/>
  <c r="AX258" i="33" s="1"/>
  <c r="AW258" i="33" a="1"/>
  <c r="AL258" i="33"/>
  <c r="AL260" i="33" s="1"/>
  <c r="AG258" i="33" a="1"/>
  <c r="AG258" i="33" s="1"/>
  <c r="AH258" i="33" s="1"/>
  <c r="AH260" i="33" s="1"/>
  <c r="BA257" i="33"/>
  <c r="BA258" i="33" s="1" a="1"/>
  <c r="AW257" i="33"/>
  <c r="AW259" i="33" s="1" a="1"/>
  <c r="AW259" i="33" s="1"/>
  <c r="AS257" i="33"/>
  <c r="AS259" i="33" s="1" a="1"/>
  <c r="AS259" i="33" s="1"/>
  <c r="AT259" i="33" s="1"/>
  <c r="AO257" i="33"/>
  <c r="AO258" i="33" s="1" a="1"/>
  <c r="AO258" i="33" s="1"/>
  <c r="AP258" i="33" s="1"/>
  <c r="AK257" i="33"/>
  <c r="AK258" i="33" s="1" a="1"/>
  <c r="AK258" i="33" s="1"/>
  <c r="AG257" i="33"/>
  <c r="AG259" i="33" s="1" a="1"/>
  <c r="AG259" i="33" s="1"/>
  <c r="AH259" i="33" s="1"/>
  <c r="X54" i="33"/>
  <c r="L54" i="33"/>
  <c r="B54" i="33"/>
  <c r="A54" i="33"/>
  <c r="T54" i="33" s="1"/>
  <c r="X53" i="33"/>
  <c r="T53" i="33"/>
  <c r="L53" i="33"/>
  <c r="E53" i="33"/>
  <c r="B53" i="33"/>
  <c r="A53" i="33"/>
  <c r="X52" i="33"/>
  <c r="A52" i="33"/>
  <c r="X51" i="33"/>
  <c r="A51" i="33"/>
  <c r="X50" i="33"/>
  <c r="A50" i="33"/>
  <c r="X49" i="33"/>
  <c r="A49" i="33"/>
  <c r="CG46" i="33"/>
  <c r="CK46" i="33" s="1"/>
  <c r="CF46" i="33"/>
  <c r="BW46" i="33"/>
  <c r="CA46" i="33" s="1"/>
  <c r="BV46" i="33"/>
  <c r="BM46" i="33"/>
  <c r="BR46" i="33" s="1"/>
  <c r="BL46" i="33"/>
  <c r="BC46" i="33"/>
  <c r="BB46" i="33"/>
  <c r="AX46" i="33"/>
  <c r="AS46" i="33"/>
  <c r="AO45" i="33"/>
  <c r="AQ45" i="33" s="1"/>
  <c r="AN45" i="33"/>
  <c r="AP45" i="33" s="1"/>
  <c r="AJ45" i="33"/>
  <c r="AL45" i="33" s="1"/>
  <c r="AE45" i="33"/>
  <c r="AG45" i="33" s="1"/>
  <c r="H45" i="33"/>
  <c r="G45" i="33"/>
  <c r="AN44" i="33"/>
  <c r="AP44" i="33" s="1"/>
  <c r="H44" i="33"/>
  <c r="G44" i="33"/>
  <c r="AO43" i="33"/>
  <c r="AQ43" i="33" s="1"/>
  <c r="AN43" i="33"/>
  <c r="AP43" i="33" s="1"/>
  <c r="AE43" i="33"/>
  <c r="AG43" i="33" s="1"/>
  <c r="H43" i="33"/>
  <c r="AJ43" i="33" s="1"/>
  <c r="AL43" i="33" s="1"/>
  <c r="G43" i="33"/>
  <c r="AN42" i="33"/>
  <c r="AP42" i="33" s="1"/>
  <c r="H42" i="33"/>
  <c r="AJ42" i="33" s="1"/>
  <c r="AL42" i="33" s="1"/>
  <c r="G42" i="33"/>
  <c r="AO41" i="33"/>
  <c r="AQ41" i="33" s="1"/>
  <c r="AN41" i="33"/>
  <c r="AP41" i="33" s="1"/>
  <c r="AJ41" i="33"/>
  <c r="AL41" i="33" s="1"/>
  <c r="AE41" i="33"/>
  <c r="AG41" i="33" s="1"/>
  <c r="H41" i="33"/>
  <c r="G41" i="33"/>
  <c r="AN40" i="33"/>
  <c r="AP40" i="33" s="1"/>
  <c r="H40" i="33"/>
  <c r="G40" i="33"/>
  <c r="AO39" i="33"/>
  <c r="AQ39" i="33" s="1"/>
  <c r="AN39" i="33"/>
  <c r="AP39" i="33" s="1"/>
  <c r="AJ39" i="33"/>
  <c r="AL39" i="33" s="1"/>
  <c r="AE39" i="33"/>
  <c r="AG39" i="33" s="1"/>
  <c r="H39" i="33"/>
  <c r="G39" i="33"/>
  <c r="CG38" i="33"/>
  <c r="AO38" i="33"/>
  <c r="AQ38" i="33" s="1"/>
  <c r="AN38" i="33"/>
  <c r="AP38" i="33" s="1"/>
  <c r="AJ38" i="33"/>
  <c r="AL38" i="33" s="1"/>
  <c r="AE38" i="33"/>
  <c r="AG38" i="33" s="1"/>
  <c r="Z38" i="33"/>
  <c r="X38" i="33"/>
  <c r="BA76" i="33" s="1"/>
  <c r="H38" i="33"/>
  <c r="G38" i="33"/>
  <c r="A38" i="33"/>
  <c r="DI38" i="33" s="1"/>
  <c r="AQ37" i="33"/>
  <c r="AP37" i="33"/>
  <c r="AO37" i="33"/>
  <c r="AN37" i="33"/>
  <c r="AL37" i="33"/>
  <c r="AJ37" i="33"/>
  <c r="AE37" i="33"/>
  <c r="AG37" i="33" s="1"/>
  <c r="AA37" i="33"/>
  <c r="AA38" i="33" s="1"/>
  <c r="Z37" i="33"/>
  <c r="H37" i="33"/>
  <c r="G37" i="33"/>
  <c r="AO36" i="33"/>
  <c r="AQ36" i="33" s="1"/>
  <c r="AN36" i="33"/>
  <c r="AP36" i="33" s="1"/>
  <c r="AG36" i="33"/>
  <c r="AE36" i="33"/>
  <c r="H36" i="33"/>
  <c r="G36" i="33"/>
  <c r="AO35" i="33"/>
  <c r="AQ35" i="33" s="1"/>
  <c r="AN35" i="33"/>
  <c r="AP35" i="33" s="1"/>
  <c r="AG35" i="33"/>
  <c r="AE35" i="33"/>
  <c r="H35" i="33"/>
  <c r="G35" i="33"/>
  <c r="AP34" i="33"/>
  <c r="AN34" i="33"/>
  <c r="Z34" i="33"/>
  <c r="H34" i="33"/>
  <c r="G34" i="33"/>
  <c r="AN33" i="33"/>
  <c r="AP33" i="33" s="1"/>
  <c r="AA33" i="33"/>
  <c r="AA34" i="33" s="1"/>
  <c r="Z33" i="33"/>
  <c r="X33" i="33"/>
  <c r="CK33" i="33" s="1"/>
  <c r="H33" i="33"/>
  <c r="AO33" i="33" s="1"/>
  <c r="AQ33" i="33" s="1"/>
  <c r="G33" i="33"/>
  <c r="A33" i="33"/>
  <c r="S33" i="33" s="1"/>
  <c r="AP32" i="33"/>
  <c r="AN32" i="33"/>
  <c r="X32" i="33"/>
  <c r="AA70" i="33" s="1"/>
  <c r="H32" i="33"/>
  <c r="AO32" i="33" s="1"/>
  <c r="AQ32" i="33" s="1"/>
  <c r="G32" i="33"/>
  <c r="A32" i="33"/>
  <c r="K32" i="33" s="1"/>
  <c r="CA31" i="33"/>
  <c r="AP31" i="33"/>
  <c r="AN31" i="33"/>
  <c r="X31" i="33"/>
  <c r="CU31" i="33" s="1"/>
  <c r="H31" i="33"/>
  <c r="AO31" i="33" s="1"/>
  <c r="AQ31" i="33" s="1"/>
  <c r="G31" i="33"/>
  <c r="A31" i="33"/>
  <c r="S31" i="33" s="1"/>
  <c r="AP30" i="33"/>
  <c r="AN30" i="33"/>
  <c r="Z30" i="33"/>
  <c r="H30" i="33"/>
  <c r="G30" i="33"/>
  <c r="AN29" i="33"/>
  <c r="AP29" i="33" s="1"/>
  <c r="AA29" i="33"/>
  <c r="AA30" i="33" s="1"/>
  <c r="Z29" i="33"/>
  <c r="X29" i="33"/>
  <c r="BM29" i="33" s="1"/>
  <c r="H29" i="33"/>
  <c r="AO29" i="33" s="1"/>
  <c r="AQ29" i="33" s="1"/>
  <c r="G29" i="33"/>
  <c r="A29" i="33"/>
  <c r="K29" i="33" s="1"/>
  <c r="CQ28" i="33"/>
  <c r="AP28" i="33"/>
  <c r="AN28" i="33"/>
  <c r="X28" i="33"/>
  <c r="CA28" i="33" s="1"/>
  <c r="H28" i="33"/>
  <c r="AO28" i="33" s="1"/>
  <c r="AQ28" i="33" s="1"/>
  <c r="G28" i="33"/>
  <c r="A28" i="33"/>
  <c r="K28" i="33" s="1"/>
  <c r="AP27" i="33"/>
  <c r="AN27" i="33"/>
  <c r="X27" i="33"/>
  <c r="CZ27" i="33" s="1"/>
  <c r="H27" i="33"/>
  <c r="AO27" i="33" s="1"/>
  <c r="AQ27" i="33" s="1"/>
  <c r="G27" i="33"/>
  <c r="A27" i="33"/>
  <c r="K27" i="33" s="1"/>
  <c r="AP26" i="33"/>
  <c r="AN26" i="33"/>
  <c r="Z26" i="33"/>
  <c r="H26" i="33"/>
  <c r="G26" i="33"/>
  <c r="AN25" i="33"/>
  <c r="AP25" i="33" s="1"/>
  <c r="AA25" i="33"/>
  <c r="AA26" i="33" s="1"/>
  <c r="Z25" i="33"/>
  <c r="X25" i="33"/>
  <c r="Z63" i="33" s="1"/>
  <c r="H25" i="33"/>
  <c r="AO25" i="33" s="1"/>
  <c r="AQ25" i="33" s="1"/>
  <c r="G25" i="33"/>
  <c r="A25" i="33"/>
  <c r="K25" i="33" s="1"/>
  <c r="AP24" i="33"/>
  <c r="AN24" i="33"/>
  <c r="X24" i="33"/>
  <c r="CZ24" i="33" s="1"/>
  <c r="H24" i="33"/>
  <c r="AO24" i="33" s="1"/>
  <c r="AQ24" i="33" s="1"/>
  <c r="G24" i="33"/>
  <c r="A24" i="33"/>
  <c r="CZ23" i="33"/>
  <c r="BC23" i="33"/>
  <c r="AP23" i="33"/>
  <c r="AN23" i="33"/>
  <c r="X23" i="33"/>
  <c r="CQ23" i="33" s="1"/>
  <c r="H23" i="33"/>
  <c r="AO23" i="33" s="1"/>
  <c r="AQ23" i="33" s="1"/>
  <c r="G23" i="33"/>
  <c r="A23" i="33"/>
  <c r="S23" i="33" s="1"/>
  <c r="AP22" i="33"/>
  <c r="AN22" i="33"/>
  <c r="AA22" i="33"/>
  <c r="Z22" i="33"/>
  <c r="H22" i="33"/>
  <c r="G22" i="33"/>
  <c r="AN21" i="33"/>
  <c r="AP21" i="33" s="1"/>
  <c r="AA21" i="33"/>
  <c r="Z21" i="33"/>
  <c r="X21" i="33"/>
  <c r="CK21" i="33" s="1"/>
  <c r="H21" i="33"/>
  <c r="AO21" i="33" s="1"/>
  <c r="AQ21" i="33" s="1"/>
  <c r="G21" i="33"/>
  <c r="A21" i="33"/>
  <c r="K21" i="33" s="1"/>
  <c r="AP20" i="33"/>
  <c r="AN20" i="33"/>
  <c r="X20" i="33"/>
  <c r="CZ20" i="33" s="1"/>
  <c r="H20" i="33"/>
  <c r="AO20" i="33" s="1"/>
  <c r="AQ20" i="33" s="1"/>
  <c r="G20" i="33"/>
  <c r="A20" i="33"/>
  <c r="K20" i="33" s="1"/>
  <c r="AP19" i="33"/>
  <c r="AN19" i="33"/>
  <c r="G19" i="33"/>
  <c r="H19" i="33" s="1"/>
  <c r="AP18" i="33"/>
  <c r="AN18" i="33"/>
  <c r="AA18" i="33"/>
  <c r="G18" i="33"/>
  <c r="H18" i="33" s="1"/>
  <c r="AP17" i="33"/>
  <c r="AN17" i="33"/>
  <c r="AA17" i="33"/>
  <c r="G17" i="33"/>
  <c r="H17" i="33" s="1"/>
  <c r="BD8" i="33" s="1"/>
  <c r="AN16" i="33"/>
  <c r="AP16" i="33" s="1"/>
  <c r="H16" i="33"/>
  <c r="G16" i="33"/>
  <c r="S15" i="33"/>
  <c r="N15" i="33"/>
  <c r="N12" i="33"/>
  <c r="L12" i="33"/>
  <c r="CI46" i="33" s="1"/>
  <c r="J12" i="33"/>
  <c r="H12" i="33"/>
  <c r="F12" i="33"/>
  <c r="BE46" i="33" s="1"/>
  <c r="D12" i="33"/>
  <c r="N11" i="33"/>
  <c r="L11" i="33"/>
  <c r="J11" i="33"/>
  <c r="H11" i="33"/>
  <c r="F11" i="33"/>
  <c r="D11" i="33"/>
  <c r="AT46" i="33" s="1"/>
  <c r="N8" i="33"/>
  <c r="L8" i="33"/>
  <c r="J8" i="33"/>
  <c r="H8" i="33"/>
  <c r="B51" i="33" s="1"/>
  <c r="F8" i="33"/>
  <c r="B50" i="33" s="1"/>
  <c r="D8" i="33"/>
  <c r="B49" i="33" s="1"/>
  <c r="L54" i="1"/>
  <c r="AO19" i="33" l="1"/>
  <c r="AQ19" i="33" s="1"/>
  <c r="A19" i="33"/>
  <c r="X19" i="33"/>
  <c r="AP205" i="33" s="1"/>
  <c r="AJ18" i="33"/>
  <c r="AL18" i="33" s="1"/>
  <c r="AO18" i="33"/>
  <c r="AQ18" i="33" s="1"/>
  <c r="A18" i="33"/>
  <c r="DI18" i="33" s="1"/>
  <c r="X18" i="33"/>
  <c r="AE18" i="33"/>
  <c r="AG18" i="33" s="1"/>
  <c r="AW21" i="33"/>
  <c r="AW25" i="33"/>
  <c r="BW18" i="33"/>
  <c r="CC18" i="33" s="1"/>
  <c r="CU18" i="33"/>
  <c r="BM21" i="33"/>
  <c r="BK23" i="33"/>
  <c r="BM25" i="33"/>
  <c r="BC28" i="33"/>
  <c r="CZ28" i="33"/>
  <c r="AS29" i="33"/>
  <c r="CQ31" i="33"/>
  <c r="BM33" i="33"/>
  <c r="AS38" i="33"/>
  <c r="CO38" i="33"/>
  <c r="BG46" i="33"/>
  <c r="CU24" i="33"/>
  <c r="AW33" i="33"/>
  <c r="BC18" i="33"/>
  <c r="BE18" i="33" s="1"/>
  <c r="CA18" i="33"/>
  <c r="K19" i="33"/>
  <c r="BC19" i="33"/>
  <c r="BI19" i="33" s="1"/>
  <c r="CZ19" i="33"/>
  <c r="BU21" i="33"/>
  <c r="CA23" i="33"/>
  <c r="BU25" i="33"/>
  <c r="BK28" i="33"/>
  <c r="CO29" i="33"/>
  <c r="BC31" i="33"/>
  <c r="CZ31" i="33"/>
  <c r="BU33" i="33"/>
  <c r="BA38" i="33"/>
  <c r="CE18" i="33"/>
  <c r="BK19" i="33"/>
  <c r="CE24" i="33"/>
  <c r="CK25" i="33"/>
  <c r="BK31" i="33"/>
  <c r="BQ38" i="33"/>
  <c r="S25" i="33"/>
  <c r="K33" i="33"/>
  <c r="BH46" i="33"/>
  <c r="BQ46" i="33"/>
  <c r="S28" i="33"/>
  <c r="BD46" i="33"/>
  <c r="L18" i="33"/>
  <c r="K23" i="33"/>
  <c r="K31" i="33"/>
  <c r="O38" i="33"/>
  <c r="BI46" i="33"/>
  <c r="S21" i="33"/>
  <c r="BN46" i="33"/>
  <c r="P38" i="33"/>
  <c r="AD38" i="33" s="1"/>
  <c r="AF38" i="33" s="1"/>
  <c r="DH38" i="33"/>
  <c r="AO19" i="34"/>
  <c r="AQ19" i="34" s="1"/>
  <c r="X19" i="34"/>
  <c r="A19" i="34"/>
  <c r="L19" i="34" s="1"/>
  <c r="AJ16" i="34"/>
  <c r="AL16" i="34" s="1"/>
  <c r="AE16" i="34"/>
  <c r="AG16" i="34" s="1"/>
  <c r="AO16" i="34"/>
  <c r="AQ16" i="34" s="1"/>
  <c r="AO20" i="34"/>
  <c r="AQ20" i="34" s="1"/>
  <c r="A20" i="34"/>
  <c r="X20" i="34"/>
  <c r="AO58" i="34" s="1"/>
  <c r="CF24" i="34"/>
  <c r="J44" i="34"/>
  <c r="BG46" i="34"/>
  <c r="AJ62" i="34"/>
  <c r="AJ133" i="34" s="1"/>
  <c r="BD46" i="34"/>
  <c r="BF46" i="34" s="1"/>
  <c r="BJ46" i="34" s="1"/>
  <c r="BB29" i="34"/>
  <c r="J32" i="34"/>
  <c r="CA35" i="34"/>
  <c r="BK36" i="34"/>
  <c r="BA37" i="34"/>
  <c r="CP44" i="34"/>
  <c r="BB21" i="34"/>
  <c r="BK32" i="34"/>
  <c r="CE36" i="34"/>
  <c r="BU37" i="34"/>
  <c r="CZ30" i="34"/>
  <c r="BL20" i="34"/>
  <c r="BV21" i="34"/>
  <c r="BL23" i="34"/>
  <c r="BB25" i="34"/>
  <c r="BL28" i="34"/>
  <c r="J30" i="34"/>
  <c r="BK31" i="34"/>
  <c r="CA32" i="34"/>
  <c r="BA33" i="34"/>
  <c r="CK33" i="34"/>
  <c r="BK35" i="34"/>
  <c r="CA36" i="34"/>
  <c r="CZ36" i="34"/>
  <c r="AS37" i="34"/>
  <c r="BQ37" i="34"/>
  <c r="BB44" i="34"/>
  <c r="BE46" i="34"/>
  <c r="AA70" i="34"/>
  <c r="CG33" i="34"/>
  <c r="CM33" i="34" s="1"/>
  <c r="CF20" i="34"/>
  <c r="L21" i="34"/>
  <c r="BV25" i="34"/>
  <c r="BL27" i="34"/>
  <c r="BL33" i="34"/>
  <c r="CO33" i="34"/>
  <c r="BH46" i="34"/>
  <c r="L23" i="34"/>
  <c r="L27" i="34"/>
  <c r="BC32" i="34"/>
  <c r="BH32" i="34" s="1"/>
  <c r="J33" i="34"/>
  <c r="AW33" i="34"/>
  <c r="AY33" i="34" s="1"/>
  <c r="CQ35" i="34"/>
  <c r="BC36" i="34"/>
  <c r="BE36" i="34" s="1"/>
  <c r="BI46" i="34"/>
  <c r="U24" i="34"/>
  <c r="BD8" i="34"/>
  <c r="S31" i="34"/>
  <c r="R31" i="34"/>
  <c r="U21" i="34"/>
  <c r="L24" i="34"/>
  <c r="L31" i="34"/>
  <c r="P28" i="34"/>
  <c r="AD28" i="34" s="1"/>
  <c r="AF28" i="34" s="1"/>
  <c r="U28" i="34"/>
  <c r="P23" i="34"/>
  <c r="AD23" i="34" s="1"/>
  <c r="AF23" i="34" s="1"/>
  <c r="P27" i="34"/>
  <c r="AD27" i="34" s="1"/>
  <c r="AF27" i="34" s="1"/>
  <c r="P29" i="34"/>
  <c r="AD29" i="34" s="1"/>
  <c r="AF29" i="34" s="1"/>
  <c r="N31" i="34"/>
  <c r="U31" i="34"/>
  <c r="O32" i="34"/>
  <c r="P25" i="34"/>
  <c r="AD25" i="34" s="1"/>
  <c r="AF25" i="34" s="1"/>
  <c r="U25" i="34"/>
  <c r="P21" i="34"/>
  <c r="AD21" i="34" s="1"/>
  <c r="AF21" i="34" s="1"/>
  <c r="U23" i="34"/>
  <c r="P24" i="34"/>
  <c r="AD24" i="34" s="1"/>
  <c r="AF24" i="34" s="1"/>
  <c r="L25" i="34"/>
  <c r="U27" i="34"/>
  <c r="L28" i="34"/>
  <c r="U29" i="34"/>
  <c r="S37" i="34"/>
  <c r="BO29" i="33"/>
  <c r="BR29" i="33"/>
  <c r="Z134" i="33"/>
  <c r="AC63" i="33"/>
  <c r="Z102" i="33"/>
  <c r="X16" i="33"/>
  <c r="A16" i="33"/>
  <c r="AO16" i="33"/>
  <c r="AQ16" i="33" s="1"/>
  <c r="AJ16" i="33"/>
  <c r="AL16" i="33" s="1"/>
  <c r="AE16" i="33"/>
  <c r="AG16" i="33" s="1"/>
  <c r="Z11" i="33"/>
  <c r="AA109" i="33"/>
  <c r="AA141" i="33"/>
  <c r="AA182" i="33" s="1"/>
  <c r="BW20" i="33"/>
  <c r="DI24" i="33"/>
  <c r="W24" i="33"/>
  <c r="Y24" i="33" s="1"/>
  <c r="R24" i="33"/>
  <c r="N24" i="33"/>
  <c r="DH24" i="33"/>
  <c r="V24" i="33"/>
  <c r="Q24" i="33"/>
  <c r="M24" i="33"/>
  <c r="U24" i="33"/>
  <c r="P24" i="33"/>
  <c r="AD24" i="33" s="1"/>
  <c r="AF24" i="33" s="1"/>
  <c r="L24" i="33"/>
  <c r="AU38" i="33"/>
  <c r="AU46" i="33"/>
  <c r="AV46" i="33" s="1"/>
  <c r="AU29" i="33"/>
  <c r="DI19" i="33"/>
  <c r="DH19" i="33"/>
  <c r="W19" i="33" s="1"/>
  <c r="Y19" i="33" s="1"/>
  <c r="M19" i="33"/>
  <c r="O19" i="33" s="1"/>
  <c r="L19" i="33"/>
  <c r="CE19" i="33"/>
  <c r="S20" i="33"/>
  <c r="BC20" i="33"/>
  <c r="AM207" i="33"/>
  <c r="AG207" i="33"/>
  <c r="AA207" i="33"/>
  <c r="AL207" i="33"/>
  <c r="AF207" i="33"/>
  <c r="Z207" i="33"/>
  <c r="AI207" i="33"/>
  <c r="AP207" i="33"/>
  <c r="AD207" i="33"/>
  <c r="AJ207" i="33"/>
  <c r="AC207" i="33"/>
  <c r="BA59" i="33"/>
  <c r="AU59" i="33"/>
  <c r="AP59" i="33"/>
  <c r="AK59" i="33"/>
  <c r="AF59" i="33"/>
  <c r="AZ59" i="33"/>
  <c r="AT59" i="33"/>
  <c r="AO59" i="33"/>
  <c r="AJ59" i="33"/>
  <c r="AE59" i="33"/>
  <c r="AA59" i="33"/>
  <c r="Z59" i="33"/>
  <c r="CF21" i="33"/>
  <c r="BL21" i="33"/>
  <c r="J21" i="33"/>
  <c r="AO207" i="33"/>
  <c r="CZ21" i="33"/>
  <c r="CU21" i="33"/>
  <c r="CQ21" i="33"/>
  <c r="CE21" i="33"/>
  <c r="CA21" i="33"/>
  <c r="BW21" i="33"/>
  <c r="BK21" i="33"/>
  <c r="BG21" i="33"/>
  <c r="BC21" i="33"/>
  <c r="CP21" i="33"/>
  <c r="BV21" i="33"/>
  <c r="BB21" i="33"/>
  <c r="BA21" i="33"/>
  <c r="BQ21" i="33"/>
  <c r="CG21" i="33"/>
  <c r="AO22" i="33"/>
  <c r="AQ22" i="33" s="1"/>
  <c r="AJ22" i="33"/>
  <c r="AL22" i="33" s="1"/>
  <c r="AE22" i="33"/>
  <c r="AG22" i="33" s="1"/>
  <c r="X22" i="33"/>
  <c r="A22" i="33"/>
  <c r="AM209" i="33"/>
  <c r="AG209" i="33"/>
  <c r="AA209" i="33"/>
  <c r="AL209" i="33"/>
  <c r="AF209" i="33"/>
  <c r="Z209" i="33"/>
  <c r="AI209" i="33"/>
  <c r="AP209" i="33"/>
  <c r="AD209" i="33"/>
  <c r="AZ61" i="33"/>
  <c r="AT61" i="33"/>
  <c r="AO61" i="33"/>
  <c r="AJ61" i="33"/>
  <c r="AE61" i="33"/>
  <c r="AA61" i="33"/>
  <c r="AO209" i="33"/>
  <c r="AD61" i="33"/>
  <c r="Z61" i="33"/>
  <c r="AJ209" i="33"/>
  <c r="AC209" i="33"/>
  <c r="AP61" i="33"/>
  <c r="CP23" i="33"/>
  <c r="BV23" i="33"/>
  <c r="BB23" i="33"/>
  <c r="J23" i="33"/>
  <c r="AK61" i="33"/>
  <c r="CO23" i="33"/>
  <c r="CK23" i="33"/>
  <c r="CG23" i="33"/>
  <c r="BU23" i="33"/>
  <c r="BQ23" i="33"/>
  <c r="BM23" i="33"/>
  <c r="BA23" i="33"/>
  <c r="AW23" i="33"/>
  <c r="AS23" i="33"/>
  <c r="BA61" i="33"/>
  <c r="AF61" i="33"/>
  <c r="CF23" i="33"/>
  <c r="BL23" i="33"/>
  <c r="BG23" i="33"/>
  <c r="BW23" i="33"/>
  <c r="K24" i="33"/>
  <c r="BK24" i="33"/>
  <c r="CA24" i="33"/>
  <c r="CQ24" i="33"/>
  <c r="W25" i="33"/>
  <c r="Y25" i="33" s="1"/>
  <c r="R25" i="33"/>
  <c r="N25" i="33"/>
  <c r="V25" i="33"/>
  <c r="Q25" i="33"/>
  <c r="M25" i="33"/>
  <c r="DI25" i="33"/>
  <c r="U25" i="33"/>
  <c r="P25" i="33"/>
  <c r="AD25" i="33" s="1"/>
  <c r="AF25" i="33" s="1"/>
  <c r="L25" i="33"/>
  <c r="O25" i="33"/>
  <c r="AS25" i="33"/>
  <c r="CO25" i="33"/>
  <c r="DH25" i="33"/>
  <c r="S27" i="33"/>
  <c r="BC27" i="33"/>
  <c r="AM214" i="33"/>
  <c r="AG214" i="33"/>
  <c r="AA214" i="33"/>
  <c r="AL214" i="33"/>
  <c r="AF214" i="33"/>
  <c r="Z214" i="33"/>
  <c r="AO214" i="33"/>
  <c r="AC214" i="33"/>
  <c r="AJ214" i="33"/>
  <c r="AD214" i="33"/>
  <c r="AD66" i="33"/>
  <c r="Z66" i="33"/>
  <c r="AP214" i="33"/>
  <c r="BA66" i="33"/>
  <c r="AU66" i="33"/>
  <c r="AP66" i="33"/>
  <c r="AK66" i="33"/>
  <c r="AF66" i="33"/>
  <c r="AI214" i="33"/>
  <c r="AT66" i="33"/>
  <c r="AA66" i="33"/>
  <c r="CP28" i="33"/>
  <c r="BV28" i="33"/>
  <c r="BB28" i="33"/>
  <c r="J28" i="33"/>
  <c r="AO66" i="33"/>
  <c r="CO28" i="33"/>
  <c r="CK28" i="33"/>
  <c r="CG28" i="33"/>
  <c r="BU28" i="33"/>
  <c r="BQ28" i="33"/>
  <c r="BM28" i="33"/>
  <c r="BA28" i="33"/>
  <c r="AW28" i="33"/>
  <c r="AS28" i="33"/>
  <c r="AJ66" i="33"/>
  <c r="CF28" i="33"/>
  <c r="BL28" i="33"/>
  <c r="BG28" i="33"/>
  <c r="BW28" i="33"/>
  <c r="BU29" i="33"/>
  <c r="CK29" i="33"/>
  <c r="DI31" i="33"/>
  <c r="W31" i="33"/>
  <c r="Y31" i="33" s="1"/>
  <c r="R31" i="33"/>
  <c r="N31" i="33"/>
  <c r="DH31" i="33"/>
  <c r="V31" i="33"/>
  <c r="Q31" i="33"/>
  <c r="M31" i="33"/>
  <c r="U31" i="33"/>
  <c r="P31" i="33"/>
  <c r="AD31" i="33" s="1"/>
  <c r="AF31" i="33" s="1"/>
  <c r="L31" i="33"/>
  <c r="O31" i="33"/>
  <c r="CE31" i="33"/>
  <c r="S32" i="33"/>
  <c r="BC32" i="33"/>
  <c r="CZ32" i="33"/>
  <c r="AM219" i="33"/>
  <c r="AG219" i="33"/>
  <c r="AA219" i="33"/>
  <c r="AL219" i="33"/>
  <c r="AF219" i="33"/>
  <c r="Z219" i="33"/>
  <c r="AI219" i="33"/>
  <c r="BA71" i="33"/>
  <c r="AU71" i="33"/>
  <c r="AP71" i="33"/>
  <c r="AK71" i="33"/>
  <c r="AP219" i="33"/>
  <c r="AD219" i="33"/>
  <c r="AJ219" i="33"/>
  <c r="AT71" i="33"/>
  <c r="AC219" i="33"/>
  <c r="AZ71" i="33"/>
  <c r="AF71" i="33"/>
  <c r="AJ71" i="33"/>
  <c r="AE71" i="33"/>
  <c r="AA71" i="33"/>
  <c r="AO219" i="33"/>
  <c r="AD71" i="33"/>
  <c r="CF33" i="33"/>
  <c r="BL33" i="33"/>
  <c r="J33" i="33"/>
  <c r="Z71" i="33"/>
  <c r="CZ33" i="33"/>
  <c r="CU33" i="33"/>
  <c r="CQ33" i="33"/>
  <c r="CE33" i="33"/>
  <c r="CA33" i="33"/>
  <c r="BW33" i="33"/>
  <c r="BK33" i="33"/>
  <c r="BG33" i="33"/>
  <c r="BC33" i="33"/>
  <c r="AO71" i="33"/>
  <c r="CP33" i="33"/>
  <c r="BV33" i="33"/>
  <c r="BB33" i="33"/>
  <c r="BA33" i="33"/>
  <c r="BQ33" i="33"/>
  <c r="BS33" i="33" s="1"/>
  <c r="CG33" i="33"/>
  <c r="AO34" i="33"/>
  <c r="AQ34" i="33" s="1"/>
  <c r="AJ34" i="33"/>
  <c r="AL34" i="33" s="1"/>
  <c r="AE34" i="33"/>
  <c r="AG34" i="33" s="1"/>
  <c r="X34" i="33"/>
  <c r="A34" i="33"/>
  <c r="CI38" i="33"/>
  <c r="CL38" i="33"/>
  <c r="AF57" i="33"/>
  <c r="AJ62" i="33"/>
  <c r="AO215" i="33"/>
  <c r="AM206" i="33"/>
  <c r="AL206" i="33"/>
  <c r="AO206" i="33"/>
  <c r="AF206" i="33"/>
  <c r="Z206" i="33"/>
  <c r="AJ206" i="33"/>
  <c r="AD206" i="33"/>
  <c r="AG206" i="33"/>
  <c r="AD58" i="33"/>
  <c r="Z58" i="33"/>
  <c r="AC206" i="33"/>
  <c r="AP206" i="33"/>
  <c r="AA206" i="33"/>
  <c r="BA58" i="33"/>
  <c r="AU58" i="33"/>
  <c r="AP58" i="33"/>
  <c r="AK58" i="33"/>
  <c r="AF58" i="33"/>
  <c r="AJ58" i="33"/>
  <c r="CP20" i="33"/>
  <c r="BV20" i="33"/>
  <c r="BB20" i="33"/>
  <c r="J20" i="33"/>
  <c r="AZ58" i="33"/>
  <c r="AE58" i="33"/>
  <c r="CO20" i="33"/>
  <c r="CK20" i="33"/>
  <c r="CG20" i="33"/>
  <c r="BU20" i="33"/>
  <c r="BQ20" i="33"/>
  <c r="BM20" i="33"/>
  <c r="BA20" i="33"/>
  <c r="AW20" i="33"/>
  <c r="AS20" i="33"/>
  <c r="AI206" i="33"/>
  <c r="AT58" i="33"/>
  <c r="AA58" i="33"/>
  <c r="CF20" i="33"/>
  <c r="BL20" i="33"/>
  <c r="BG20" i="33"/>
  <c r="AM213" i="33"/>
  <c r="AG213" i="33"/>
  <c r="AA213" i="33"/>
  <c r="AL213" i="33"/>
  <c r="AF213" i="33"/>
  <c r="Z213" i="33"/>
  <c r="AI213" i="33"/>
  <c r="AP213" i="33"/>
  <c r="AD213" i="33"/>
  <c r="AZ65" i="33"/>
  <c r="AT65" i="33"/>
  <c r="AO65" i="33"/>
  <c r="AJ65" i="33"/>
  <c r="AE65" i="33"/>
  <c r="AA65" i="33"/>
  <c r="AO213" i="33"/>
  <c r="AD65" i="33"/>
  <c r="Z65" i="33"/>
  <c r="AJ213" i="33"/>
  <c r="AK65" i="33"/>
  <c r="CP27" i="33"/>
  <c r="BV27" i="33"/>
  <c r="BB27" i="33"/>
  <c r="J27" i="33"/>
  <c r="AC213" i="33"/>
  <c r="BA65" i="33"/>
  <c r="AF65" i="33"/>
  <c r="CO27" i="33"/>
  <c r="CK27" i="33"/>
  <c r="CG27" i="33"/>
  <c r="BU27" i="33"/>
  <c r="BQ27" i="33"/>
  <c r="BM27" i="33"/>
  <c r="BA27" i="33"/>
  <c r="AW27" i="33"/>
  <c r="AS27" i="33"/>
  <c r="AU65" i="33"/>
  <c r="CF27" i="33"/>
  <c r="BL27" i="33"/>
  <c r="BG27" i="33"/>
  <c r="W29" i="33"/>
  <c r="Y29" i="33" s="1"/>
  <c r="R29" i="33"/>
  <c r="N29" i="33"/>
  <c r="V29" i="33"/>
  <c r="Q29" i="33"/>
  <c r="M29" i="33"/>
  <c r="DI29" i="33"/>
  <c r="U29" i="33"/>
  <c r="P29" i="33"/>
  <c r="AD29" i="33" s="1"/>
  <c r="AF29" i="33" s="1"/>
  <c r="L29" i="33"/>
  <c r="O29" i="33"/>
  <c r="AX29" i="33"/>
  <c r="AT29" i="33"/>
  <c r="DH29" i="33"/>
  <c r="BE31" i="33"/>
  <c r="BH31" i="33"/>
  <c r="AM218" i="33"/>
  <c r="AG218" i="33"/>
  <c r="AA218" i="33"/>
  <c r="AL218" i="33"/>
  <c r="AF218" i="33"/>
  <c r="Z218" i="33"/>
  <c r="AO218" i="33"/>
  <c r="AC218" i="33"/>
  <c r="AJ218" i="33"/>
  <c r="AD218" i="33"/>
  <c r="AD70" i="33"/>
  <c r="Z70" i="33"/>
  <c r="AP218" i="33"/>
  <c r="BA70" i="33"/>
  <c r="AU70" i="33"/>
  <c r="AP70" i="33"/>
  <c r="AK70" i="33"/>
  <c r="AF70" i="33"/>
  <c r="AO70" i="33"/>
  <c r="CP32" i="33"/>
  <c r="BV32" i="33"/>
  <c r="BB32" i="33"/>
  <c r="J32" i="33"/>
  <c r="AI218" i="33"/>
  <c r="AJ70" i="33"/>
  <c r="CO32" i="33"/>
  <c r="CK32" i="33"/>
  <c r="CG32" i="33"/>
  <c r="BU32" i="33"/>
  <c r="BQ32" i="33"/>
  <c r="BM32" i="33"/>
  <c r="BA32" i="33"/>
  <c r="AW32" i="33"/>
  <c r="AS32" i="33"/>
  <c r="AZ70" i="33"/>
  <c r="AE70" i="33"/>
  <c r="CF32" i="33"/>
  <c r="BL32" i="33"/>
  <c r="BG32" i="33"/>
  <c r="BW32" i="33"/>
  <c r="X40" i="33"/>
  <c r="A40" i="33"/>
  <c r="AJ40" i="33"/>
  <c r="AL40" i="33" s="1"/>
  <c r="AO40" i="33"/>
  <c r="AQ40" i="33" s="1"/>
  <c r="AE40" i="33"/>
  <c r="AG40" i="33" s="1"/>
  <c r="X44" i="33"/>
  <c r="A44" i="33"/>
  <c r="AJ44" i="33"/>
  <c r="AL44" i="33" s="1"/>
  <c r="AO44" i="33"/>
  <c r="AQ44" i="33" s="1"/>
  <c r="AE44" i="33"/>
  <c r="AG44" i="33" s="1"/>
  <c r="AP65" i="33"/>
  <c r="AT70" i="33"/>
  <c r="CV23" i="33"/>
  <c r="CR23" i="33"/>
  <c r="CS23" i="33" s="1"/>
  <c r="O24" i="33"/>
  <c r="BO25" i="33"/>
  <c r="BR25" i="33"/>
  <c r="BW27" i="33"/>
  <c r="CV28" i="33"/>
  <c r="CR28" i="33"/>
  <c r="CS28" i="33" s="1"/>
  <c r="AO17" i="33"/>
  <c r="AQ17" i="33" s="1"/>
  <c r="AJ17" i="33"/>
  <c r="AL17" i="33" s="1"/>
  <c r="AE17" i="33"/>
  <c r="AG17" i="33" s="1"/>
  <c r="X17" i="33"/>
  <c r="A17" i="33"/>
  <c r="AL205" i="33"/>
  <c r="AJ205" i="33"/>
  <c r="AD205" i="33"/>
  <c r="AZ57" i="33"/>
  <c r="AT57" i="33"/>
  <c r="AE57" i="33"/>
  <c r="AA57" i="33"/>
  <c r="Z57" i="33"/>
  <c r="CP19" i="33"/>
  <c r="BV19" i="33"/>
  <c r="AP57" i="33"/>
  <c r="CO19" i="33"/>
  <c r="BU19" i="33"/>
  <c r="AW19" i="33"/>
  <c r="AS19" i="33"/>
  <c r="BL19" i="33"/>
  <c r="BG19" i="33"/>
  <c r="AU20" i="33"/>
  <c r="BK20" i="33"/>
  <c r="CA20" i="33"/>
  <c r="CQ20" i="33"/>
  <c r="W21" i="33"/>
  <c r="Y21" i="33" s="1"/>
  <c r="R21" i="33"/>
  <c r="N21" i="33"/>
  <c r="V21" i="33"/>
  <c r="Q21" i="33"/>
  <c r="M21" i="33"/>
  <c r="DI21" i="33"/>
  <c r="U21" i="33"/>
  <c r="P21" i="33"/>
  <c r="AD21" i="33" s="1"/>
  <c r="AF21" i="33" s="1"/>
  <c r="L21" i="33"/>
  <c r="O21" i="33"/>
  <c r="AS21" i="33"/>
  <c r="CO21" i="33"/>
  <c r="DH21" i="33"/>
  <c r="DI23" i="33"/>
  <c r="W23" i="33"/>
  <c r="Y23" i="33" s="1"/>
  <c r="R23" i="33"/>
  <c r="N23" i="33"/>
  <c r="DH23" i="33"/>
  <c r="V23" i="33"/>
  <c r="Q23" i="33"/>
  <c r="M23" i="33"/>
  <c r="U23" i="33"/>
  <c r="P23" i="33"/>
  <c r="AD23" i="33" s="1"/>
  <c r="AF23" i="33" s="1"/>
  <c r="L23" i="33"/>
  <c r="O23" i="33"/>
  <c r="CE23" i="33"/>
  <c r="CU23" i="33"/>
  <c r="CW23" i="33" s="1"/>
  <c r="S24" i="33"/>
  <c r="BC24" i="33"/>
  <c r="AM211" i="33"/>
  <c r="AG211" i="33"/>
  <c r="AA211" i="33"/>
  <c r="AL211" i="33"/>
  <c r="AF211" i="33"/>
  <c r="Z211" i="33"/>
  <c r="AI211" i="33"/>
  <c r="AP211" i="33"/>
  <c r="AD211" i="33"/>
  <c r="AJ211" i="33"/>
  <c r="AC211" i="33"/>
  <c r="BA63" i="33"/>
  <c r="AU63" i="33"/>
  <c r="AP63" i="33"/>
  <c r="AK63" i="33"/>
  <c r="AF63" i="33"/>
  <c r="AZ63" i="33"/>
  <c r="AT63" i="33"/>
  <c r="AO63" i="33"/>
  <c r="AJ63" i="33"/>
  <c r="AE63" i="33"/>
  <c r="AA63" i="33"/>
  <c r="AB63" i="33" s="1"/>
  <c r="CF25" i="33"/>
  <c r="BL25" i="33"/>
  <c r="BN25" i="33" s="1"/>
  <c r="BP25" i="33" s="1"/>
  <c r="J25" i="33"/>
  <c r="CZ25" i="33"/>
  <c r="CU25" i="33"/>
  <c r="CQ25" i="33"/>
  <c r="CE25" i="33"/>
  <c r="CA25" i="33"/>
  <c r="BW25" i="33"/>
  <c r="BK25" i="33"/>
  <c r="BG25" i="33"/>
  <c r="BC25" i="33"/>
  <c r="AO211" i="33"/>
  <c r="AD63" i="33"/>
  <c r="CP25" i="33"/>
  <c r="BV25" i="33"/>
  <c r="BB25" i="33"/>
  <c r="BA25" i="33"/>
  <c r="BQ25" i="33"/>
  <c r="BS25" i="33" s="1"/>
  <c r="CG25" i="33"/>
  <c r="AO26" i="33"/>
  <c r="AQ26" i="33" s="1"/>
  <c r="AJ26" i="33"/>
  <c r="AL26" i="33" s="1"/>
  <c r="AE26" i="33"/>
  <c r="AG26" i="33" s="1"/>
  <c r="X26" i="33"/>
  <c r="A26" i="33"/>
  <c r="AU27" i="33"/>
  <c r="BK27" i="33"/>
  <c r="CA27" i="33"/>
  <c r="CQ27" i="33"/>
  <c r="DI28" i="33"/>
  <c r="W28" i="33"/>
  <c r="Y28" i="33" s="1"/>
  <c r="R28" i="33"/>
  <c r="N28" i="33"/>
  <c r="DH28" i="33"/>
  <c r="V28" i="33"/>
  <c r="Q28" i="33"/>
  <c r="M28" i="33"/>
  <c r="U28" i="33"/>
  <c r="P28" i="33"/>
  <c r="AD28" i="33" s="1"/>
  <c r="AF28" i="33" s="1"/>
  <c r="L28" i="33"/>
  <c r="O28" i="33"/>
  <c r="CE28" i="33"/>
  <c r="CU28" i="33"/>
  <c r="CW28" i="33" s="1"/>
  <c r="S29" i="33"/>
  <c r="AW29" i="33"/>
  <c r="AM217" i="33"/>
  <c r="AG217" i="33"/>
  <c r="AA217" i="33"/>
  <c r="AL217" i="33"/>
  <c r="AF217" i="33"/>
  <c r="Z217" i="33"/>
  <c r="AI217" i="33"/>
  <c r="AP217" i="33"/>
  <c r="AD217" i="33"/>
  <c r="AZ69" i="33"/>
  <c r="AT69" i="33"/>
  <c r="AO69" i="33"/>
  <c r="AJ69" i="33"/>
  <c r="AE69" i="33"/>
  <c r="AA69" i="33"/>
  <c r="AO217" i="33"/>
  <c r="AD69" i="33"/>
  <c r="Z69" i="33"/>
  <c r="AJ217" i="33"/>
  <c r="BA69" i="33"/>
  <c r="AF69" i="33"/>
  <c r="CP31" i="33"/>
  <c r="BV31" i="33"/>
  <c r="BB31" i="33"/>
  <c r="BD31" i="33" s="1"/>
  <c r="BF31" i="33" s="1"/>
  <c r="J31" i="33"/>
  <c r="AU69" i="33"/>
  <c r="CO31" i="33"/>
  <c r="CK31" i="33"/>
  <c r="CG31" i="33"/>
  <c r="BU31" i="33"/>
  <c r="BQ31" i="33"/>
  <c r="BM31" i="33"/>
  <c r="BA31" i="33"/>
  <c r="AW31" i="33"/>
  <c r="AS31" i="33"/>
  <c r="AC217" i="33"/>
  <c r="AP69" i="33"/>
  <c r="CF31" i="33"/>
  <c r="BL31" i="33"/>
  <c r="BG31" i="33"/>
  <c r="BI31" i="33" s="1"/>
  <c r="BW31" i="33"/>
  <c r="AU32" i="33"/>
  <c r="BK32" i="33"/>
  <c r="CA32" i="33"/>
  <c r="CQ32" i="33"/>
  <c r="W33" i="33"/>
  <c r="Y33" i="33" s="1"/>
  <c r="R33" i="33"/>
  <c r="N33" i="33"/>
  <c r="V33" i="33"/>
  <c r="Q33" i="33"/>
  <c r="M33" i="33"/>
  <c r="DI33" i="33"/>
  <c r="U33" i="33"/>
  <c r="P33" i="33"/>
  <c r="AD33" i="33" s="1"/>
  <c r="AF33" i="33" s="1"/>
  <c r="L33" i="33"/>
  <c r="O33" i="33"/>
  <c r="AS33" i="33"/>
  <c r="CO33" i="33"/>
  <c r="DH33" i="33"/>
  <c r="AO58" i="33"/>
  <c r="AE66" i="33"/>
  <c r="AO205" i="33"/>
  <c r="BH19" i="33"/>
  <c r="CB18" i="33"/>
  <c r="DI20" i="33"/>
  <c r="W20" i="33"/>
  <c r="Y20" i="33" s="1"/>
  <c r="R20" i="33"/>
  <c r="N20" i="33"/>
  <c r="DH20" i="33"/>
  <c r="V20" i="33"/>
  <c r="Q20" i="33"/>
  <c r="M20" i="33"/>
  <c r="U20" i="33"/>
  <c r="P20" i="33"/>
  <c r="AD20" i="33" s="1"/>
  <c r="AF20" i="33" s="1"/>
  <c r="L20" i="33"/>
  <c r="O20" i="33"/>
  <c r="CE20" i="33"/>
  <c r="CU20" i="33"/>
  <c r="BS21" i="33"/>
  <c r="BO21" i="33"/>
  <c r="BR21" i="33"/>
  <c r="BN21" i="33"/>
  <c r="BP21" i="33" s="1"/>
  <c r="BI23" i="33"/>
  <c r="BE23" i="33"/>
  <c r="BH23" i="33"/>
  <c r="BD23" i="33"/>
  <c r="BF23" i="33" s="1"/>
  <c r="AM210" i="33"/>
  <c r="AG210" i="33"/>
  <c r="AA210" i="33"/>
  <c r="AL210" i="33"/>
  <c r="AF210" i="33"/>
  <c r="Z210" i="33"/>
  <c r="AO210" i="33"/>
  <c r="AC210" i="33"/>
  <c r="AJ210" i="33"/>
  <c r="AD210" i="33"/>
  <c r="AD62" i="33"/>
  <c r="Z62" i="33"/>
  <c r="AP210" i="33"/>
  <c r="BA62" i="33"/>
  <c r="AU62" i="33"/>
  <c r="AP62" i="33"/>
  <c r="AK62" i="33"/>
  <c r="AF62" i="33"/>
  <c r="AZ62" i="33"/>
  <c r="AE62" i="33"/>
  <c r="CP24" i="33"/>
  <c r="BV24" i="33"/>
  <c r="BB24" i="33"/>
  <c r="J24" i="33"/>
  <c r="AT62" i="33"/>
  <c r="AA62" i="33"/>
  <c r="CO24" i="33"/>
  <c r="CK24" i="33"/>
  <c r="CG24" i="33"/>
  <c r="BU24" i="33"/>
  <c r="BQ24" i="33"/>
  <c r="BM24" i="33"/>
  <c r="BA24" i="33"/>
  <c r="AW24" i="33"/>
  <c r="AS24" i="33"/>
  <c r="AO62" i="33"/>
  <c r="CF24" i="33"/>
  <c r="BL24" i="33"/>
  <c r="BG24" i="33"/>
  <c r="BW24" i="33"/>
  <c r="DI27" i="33"/>
  <c r="W27" i="33"/>
  <c r="Y27" i="33" s="1"/>
  <c r="R27" i="33"/>
  <c r="N27" i="33"/>
  <c r="DH27" i="33"/>
  <c r="V27" i="33"/>
  <c r="Q27" i="33"/>
  <c r="M27" i="33"/>
  <c r="U27" i="33"/>
  <c r="P27" i="33"/>
  <c r="AD27" i="33" s="1"/>
  <c r="AF27" i="33" s="1"/>
  <c r="L27" i="33"/>
  <c r="O27" i="33"/>
  <c r="CE27" i="33"/>
  <c r="CU27" i="33"/>
  <c r="BI28" i="33"/>
  <c r="BE28" i="33"/>
  <c r="BH28" i="33"/>
  <c r="BD28" i="33"/>
  <c r="BF28" i="33" s="1"/>
  <c r="AM215" i="33"/>
  <c r="AG215" i="33"/>
  <c r="AA215" i="33"/>
  <c r="AL215" i="33"/>
  <c r="AF215" i="33"/>
  <c r="Z215" i="33"/>
  <c r="AI215" i="33"/>
  <c r="AP215" i="33"/>
  <c r="AD215" i="33"/>
  <c r="AJ215" i="33"/>
  <c r="AC215" i="33"/>
  <c r="BA67" i="33"/>
  <c r="AU67" i="33"/>
  <c r="AP67" i="33"/>
  <c r="AK67" i="33"/>
  <c r="AF67" i="33"/>
  <c r="AZ67" i="33"/>
  <c r="AT67" i="33"/>
  <c r="AO67" i="33"/>
  <c r="AJ67" i="33"/>
  <c r="AE67" i="33"/>
  <c r="AA67" i="33"/>
  <c r="CF29" i="33"/>
  <c r="BL29" i="33"/>
  <c r="BN29" i="33" s="1"/>
  <c r="BP29" i="33" s="1"/>
  <c r="J29" i="33"/>
  <c r="AD67" i="33"/>
  <c r="CZ29" i="33"/>
  <c r="CU29" i="33"/>
  <c r="CQ29" i="33"/>
  <c r="CE29" i="33"/>
  <c r="CA29" i="33"/>
  <c r="BW29" i="33"/>
  <c r="BK29" i="33"/>
  <c r="BG29" i="33"/>
  <c r="BC29" i="33"/>
  <c r="Z67" i="33"/>
  <c r="CP29" i="33"/>
  <c r="BV29" i="33"/>
  <c r="BB29" i="33"/>
  <c r="BA29" i="33"/>
  <c r="BQ29" i="33"/>
  <c r="BS29" i="33" s="1"/>
  <c r="CG29" i="33"/>
  <c r="AO30" i="33"/>
  <c r="AQ30" i="33" s="1"/>
  <c r="AJ30" i="33"/>
  <c r="AL30" i="33" s="1"/>
  <c r="AE30" i="33"/>
  <c r="AG30" i="33" s="1"/>
  <c r="X30" i="33"/>
  <c r="A30" i="33"/>
  <c r="AU31" i="33"/>
  <c r="CW31" i="33"/>
  <c r="CV31" i="33"/>
  <c r="CR31" i="33"/>
  <c r="CS31" i="33" s="1"/>
  <c r="DI32" i="33"/>
  <c r="W32" i="33"/>
  <c r="Y32" i="33" s="1"/>
  <c r="R32" i="33"/>
  <c r="N32" i="33"/>
  <c r="DH32" i="33"/>
  <c r="V32" i="33"/>
  <c r="Q32" i="33"/>
  <c r="M32" i="33"/>
  <c r="U32" i="33"/>
  <c r="P32" i="33"/>
  <c r="AD32" i="33" s="1"/>
  <c r="AF32" i="33" s="1"/>
  <c r="L32" i="33"/>
  <c r="O32" i="33"/>
  <c r="CE32" i="33"/>
  <c r="CU32" i="33"/>
  <c r="BO33" i="33"/>
  <c r="BR33" i="33"/>
  <c r="BN33" i="33"/>
  <c r="BP33" i="33" s="1"/>
  <c r="BA115" i="33"/>
  <c r="BA147" i="33"/>
  <c r="BA188" i="33" s="1"/>
  <c r="AX38" i="33"/>
  <c r="AT38" i="33"/>
  <c r="AD59" i="33"/>
  <c r="AU61" i="33"/>
  <c r="AZ66" i="33"/>
  <c r="AK69" i="33"/>
  <c r="AI210" i="33"/>
  <c r="M18" i="33"/>
  <c r="Q18" i="33"/>
  <c r="CF18" i="33"/>
  <c r="AE21" i="33"/>
  <c r="AG21" i="33" s="1"/>
  <c r="AJ21" i="33"/>
  <c r="AL21" i="33" s="1"/>
  <c r="AE25" i="33"/>
  <c r="AG25" i="33" s="1"/>
  <c r="AJ25" i="33"/>
  <c r="AL25" i="33" s="1"/>
  <c r="AE29" i="33"/>
  <c r="AG29" i="33" s="1"/>
  <c r="AJ29" i="33"/>
  <c r="AL29" i="33" s="1"/>
  <c r="AE33" i="33"/>
  <c r="AG33" i="33" s="1"/>
  <c r="AJ33" i="33"/>
  <c r="AL33" i="33" s="1"/>
  <c r="X35" i="33"/>
  <c r="A35" i="33"/>
  <c r="AJ35" i="33"/>
  <c r="AL35" i="33" s="1"/>
  <c r="X36" i="33"/>
  <c r="A36" i="33"/>
  <c r="AJ36" i="33"/>
  <c r="AL36" i="33" s="1"/>
  <c r="X37" i="33"/>
  <c r="A37" i="33"/>
  <c r="K38" i="33"/>
  <c r="S38" i="33"/>
  <c r="BB38" i="33"/>
  <c r="CP38" i="33"/>
  <c r="X41" i="33"/>
  <c r="A41" i="33"/>
  <c r="X45" i="33"/>
  <c r="A45" i="33"/>
  <c r="W18" i="33"/>
  <c r="Y18" i="33" s="1"/>
  <c r="AS18" i="33"/>
  <c r="AU18" i="33" s="1"/>
  <c r="BM18" i="33"/>
  <c r="CK18" i="33"/>
  <c r="CO18" i="33"/>
  <c r="DH18" i="33"/>
  <c r="W38" i="33"/>
  <c r="Y38" i="33" s="1"/>
  <c r="R38" i="33"/>
  <c r="N38" i="33"/>
  <c r="V38" i="33"/>
  <c r="Q38" i="33"/>
  <c r="M38" i="33"/>
  <c r="L38" i="33"/>
  <c r="U38" i="33"/>
  <c r="AW38" i="33"/>
  <c r="BM38" i="33"/>
  <c r="BU38" i="33"/>
  <c r="CK38" i="33"/>
  <c r="CM38" i="33" s="1"/>
  <c r="X42" i="33"/>
  <c r="A42" i="33"/>
  <c r="BP46" i="33"/>
  <c r="BS46" i="33"/>
  <c r="BO46" i="33"/>
  <c r="B52" i="33"/>
  <c r="Z76" i="33"/>
  <c r="AX260" i="33"/>
  <c r="K18" i="33"/>
  <c r="O18" i="33"/>
  <c r="P18" i="33" s="1"/>
  <c r="Z204" i="33"/>
  <c r="AP204" i="33"/>
  <c r="BA56" i="33"/>
  <c r="AF56" i="33"/>
  <c r="AZ56" i="33"/>
  <c r="AT56" i="33"/>
  <c r="AE56" i="33"/>
  <c r="AA56" i="33"/>
  <c r="AD56" i="33"/>
  <c r="Z56" i="33"/>
  <c r="CP18" i="33"/>
  <c r="AE19" i="33"/>
  <c r="AG19" i="33" s="1"/>
  <c r="AJ19" i="33"/>
  <c r="AL19" i="33" s="1"/>
  <c r="AE20" i="33"/>
  <c r="AG20" i="33" s="1"/>
  <c r="AJ20" i="33"/>
  <c r="AL20" i="33" s="1"/>
  <c r="AE23" i="33"/>
  <c r="AG23" i="33" s="1"/>
  <c r="AJ23" i="33"/>
  <c r="AL23" i="33" s="1"/>
  <c r="AE24" i="33"/>
  <c r="AG24" i="33" s="1"/>
  <c r="AJ24" i="33"/>
  <c r="AL24" i="33" s="1"/>
  <c r="AE27" i="33"/>
  <c r="AG27" i="33" s="1"/>
  <c r="AJ27" i="33"/>
  <c r="AL27" i="33" s="1"/>
  <c r="AE28" i="33"/>
  <c r="AG28" i="33" s="1"/>
  <c r="AJ28" i="33"/>
  <c r="AL28" i="33" s="1"/>
  <c r="AE31" i="33"/>
  <c r="AG31" i="33" s="1"/>
  <c r="AJ31" i="33"/>
  <c r="AL31" i="33" s="1"/>
  <c r="AE32" i="33"/>
  <c r="AG32" i="33" s="1"/>
  <c r="AJ32" i="33"/>
  <c r="AL32" i="33" s="1"/>
  <c r="AM224" i="33"/>
  <c r="AG224" i="33"/>
  <c r="AA224" i="33"/>
  <c r="AL224" i="33"/>
  <c r="AF224" i="33"/>
  <c r="Z224" i="33"/>
  <c r="AO224" i="33"/>
  <c r="AC224" i="33"/>
  <c r="AZ76" i="33"/>
  <c r="AT76" i="33"/>
  <c r="AO76" i="33"/>
  <c r="AJ76" i="33"/>
  <c r="AE76" i="33"/>
  <c r="AA76" i="33"/>
  <c r="AJ224" i="33"/>
  <c r="AP224" i="33"/>
  <c r="AK76" i="33"/>
  <c r="AD76" i="33"/>
  <c r="AI224" i="33"/>
  <c r="AP76" i="33"/>
  <c r="CF38" i="33"/>
  <c r="CH38" i="33" s="1"/>
  <c r="CJ38" i="33" s="1"/>
  <c r="CN38" i="33" s="1"/>
  <c r="BL38" i="33"/>
  <c r="J38" i="33"/>
  <c r="AD224" i="33"/>
  <c r="AU76" i="33"/>
  <c r="CZ38" i="33"/>
  <c r="CU38" i="33"/>
  <c r="CQ38" i="33"/>
  <c r="CE38" i="33"/>
  <c r="CA38" i="33"/>
  <c r="BW38" i="33"/>
  <c r="BK38" i="33"/>
  <c r="BG38" i="33"/>
  <c r="BC38" i="33"/>
  <c r="BV38" i="33"/>
  <c r="X39" i="33"/>
  <c r="A39" i="33"/>
  <c r="AE42" i="33"/>
  <c r="AG42" i="33" s="1"/>
  <c r="AO42" i="33"/>
  <c r="AQ42" i="33" s="1"/>
  <c r="X43" i="33"/>
  <c r="A43" i="33"/>
  <c r="BY46" i="33"/>
  <c r="CB46" i="33"/>
  <c r="CC46" i="33" s="1"/>
  <c r="BX46" i="33"/>
  <c r="BZ46" i="33" s="1"/>
  <c r="CL46" i="33"/>
  <c r="CM46" i="33" s="1"/>
  <c r="CH46" i="33"/>
  <c r="CJ46" i="33" s="1"/>
  <c r="T52" i="33"/>
  <c r="L52" i="33"/>
  <c r="E52" i="33"/>
  <c r="AF76" i="33"/>
  <c r="BF46" i="33"/>
  <c r="BJ46" i="33" s="1"/>
  <c r="E54" i="33"/>
  <c r="AO259" i="33" a="1"/>
  <c r="AO259" i="33" s="1"/>
  <c r="AP259" i="33" s="1"/>
  <c r="AP260" i="33" s="1"/>
  <c r="BE30" i="34"/>
  <c r="V33" i="34"/>
  <c r="Q33" i="34"/>
  <c r="M33" i="34"/>
  <c r="U33" i="34"/>
  <c r="P33" i="34"/>
  <c r="AD33" i="34" s="1"/>
  <c r="AF33" i="34" s="1"/>
  <c r="L33" i="34"/>
  <c r="R33" i="34"/>
  <c r="O33" i="34"/>
  <c r="DH33" i="34"/>
  <c r="W33" i="34"/>
  <c r="Y33" i="34" s="1"/>
  <c r="N33" i="34"/>
  <c r="K33" i="34"/>
  <c r="X41" i="34"/>
  <c r="A41" i="34"/>
  <c r="AO41" i="34"/>
  <c r="AQ41" i="34" s="1"/>
  <c r="AE41" i="34"/>
  <c r="AG41" i="34" s="1"/>
  <c r="Z11" i="34"/>
  <c r="X16" i="34"/>
  <c r="A16" i="34"/>
  <c r="AE137" i="34"/>
  <c r="AH66" i="34"/>
  <c r="AE105" i="34"/>
  <c r="BH30" i="34"/>
  <c r="BE32" i="34"/>
  <c r="S33" i="34"/>
  <c r="CV35" i="34"/>
  <c r="AJ41" i="34"/>
  <c r="AL41" i="34" s="1"/>
  <c r="AA141" i="34"/>
  <c r="AA182" i="34" s="1"/>
  <c r="AA109" i="34"/>
  <c r="AS258" i="33" a="1"/>
  <c r="AS258" i="33" s="1"/>
  <c r="AT258" i="33" s="1"/>
  <c r="AT260" i="33" s="1"/>
  <c r="AO18" i="34"/>
  <c r="AQ18" i="34" s="1"/>
  <c r="AJ18" i="34"/>
  <c r="AL18" i="34" s="1"/>
  <c r="AE18" i="34"/>
  <c r="AG18" i="34" s="1"/>
  <c r="X18" i="34"/>
  <c r="A18" i="34"/>
  <c r="CV32" i="34"/>
  <c r="W36" i="34"/>
  <c r="Y36" i="34" s="1"/>
  <c r="R36" i="34"/>
  <c r="N36" i="34"/>
  <c r="DH36" i="34"/>
  <c r="V36" i="34"/>
  <c r="Q36" i="34"/>
  <c r="M36" i="34"/>
  <c r="U36" i="34"/>
  <c r="P36" i="34"/>
  <c r="AD36" i="34" s="1"/>
  <c r="AF36" i="34" s="1"/>
  <c r="L36" i="34"/>
  <c r="K36" i="34"/>
  <c r="S36" i="34"/>
  <c r="BY46" i="34"/>
  <c r="CB46" i="34"/>
  <c r="BX46" i="34"/>
  <c r="BZ46" i="34" s="1"/>
  <c r="CA46" i="34"/>
  <c r="CC46" i="34" s="1"/>
  <c r="AJ101" i="34"/>
  <c r="AM62" i="34"/>
  <c r="AO17" i="34"/>
  <c r="AQ17" i="34" s="1"/>
  <c r="AJ17" i="34"/>
  <c r="AL17" i="34" s="1"/>
  <c r="AE17" i="34"/>
  <c r="AG17" i="34" s="1"/>
  <c r="X17" i="34"/>
  <c r="A17" i="34"/>
  <c r="AO129" i="34"/>
  <c r="AR58" i="34"/>
  <c r="AO97" i="34"/>
  <c r="M19" i="34"/>
  <c r="AS19" i="34"/>
  <c r="AT19" i="34" s="1"/>
  <c r="AV19" i="34" s="1"/>
  <c r="AW19" i="34"/>
  <c r="AY19" i="34" s="1"/>
  <c r="BA19" i="34"/>
  <c r="BM19" i="34"/>
  <c r="BQ19" i="34"/>
  <c r="BU19" i="34"/>
  <c r="CG19" i="34"/>
  <c r="CK19" i="34"/>
  <c r="CO19" i="34"/>
  <c r="DH19" i="34"/>
  <c r="AS20" i="34"/>
  <c r="AT20" i="34" s="1"/>
  <c r="AV20" i="34" s="1"/>
  <c r="AW20" i="34"/>
  <c r="AY20" i="34" s="1"/>
  <c r="BA20" i="34"/>
  <c r="BM20" i="34"/>
  <c r="BQ20" i="34"/>
  <c r="BU20" i="34"/>
  <c r="CG20" i="34"/>
  <c r="CK20" i="34"/>
  <c r="CO20" i="34"/>
  <c r="M21" i="34"/>
  <c r="Q21" i="34"/>
  <c r="V21" i="34"/>
  <c r="BC21" i="34"/>
  <c r="BG21" i="34"/>
  <c r="BK21" i="34"/>
  <c r="BW21" i="34"/>
  <c r="CA21" i="34"/>
  <c r="CE21" i="34"/>
  <c r="CQ21" i="34"/>
  <c r="CU21" i="34"/>
  <c r="CZ21" i="34"/>
  <c r="A22" i="34"/>
  <c r="X22" i="34"/>
  <c r="M23" i="34"/>
  <c r="Q23" i="34"/>
  <c r="V23" i="34"/>
  <c r="AS23" i="34"/>
  <c r="AT23" i="34" s="1"/>
  <c r="AV23" i="34" s="1"/>
  <c r="AW23" i="34"/>
  <c r="AY23" i="34" s="1"/>
  <c r="BA23" i="34"/>
  <c r="BM23" i="34"/>
  <c r="BQ23" i="34"/>
  <c r="BU23" i="34"/>
  <c r="CG23" i="34"/>
  <c r="CK23" i="34"/>
  <c r="CO23" i="34"/>
  <c r="DH23" i="34"/>
  <c r="M24" i="34"/>
  <c r="Q24" i="34"/>
  <c r="V24" i="34"/>
  <c r="AS24" i="34"/>
  <c r="AT24" i="34" s="1"/>
  <c r="AV24" i="34" s="1"/>
  <c r="AW24" i="34"/>
  <c r="AY24" i="34" s="1"/>
  <c r="BA24" i="34"/>
  <c r="BM24" i="34"/>
  <c r="BQ24" i="34"/>
  <c r="BU24" i="34"/>
  <c r="CG24" i="34"/>
  <c r="CK24" i="34"/>
  <c r="CO24" i="34"/>
  <c r="DH24" i="34"/>
  <c r="M25" i="34"/>
  <c r="Q25" i="34"/>
  <c r="V25" i="34"/>
  <c r="BC25" i="34"/>
  <c r="BG25" i="34"/>
  <c r="BK25" i="34"/>
  <c r="BW25" i="34"/>
  <c r="CA25" i="34"/>
  <c r="CE25" i="34"/>
  <c r="CQ25" i="34"/>
  <c r="CU25" i="34"/>
  <c r="CZ25" i="34"/>
  <c r="A26" i="34"/>
  <c r="X26" i="34"/>
  <c r="M27" i="34"/>
  <c r="Q27" i="34"/>
  <c r="V27" i="34"/>
  <c r="AS27" i="34"/>
  <c r="AT27" i="34" s="1"/>
  <c r="AV27" i="34" s="1"/>
  <c r="AZ27" i="34" s="1"/>
  <c r="AW27" i="34"/>
  <c r="AY27" i="34" s="1"/>
  <c r="BA27" i="34"/>
  <c r="BM27" i="34"/>
  <c r="BQ27" i="34"/>
  <c r="BU27" i="34"/>
  <c r="CG27" i="34"/>
  <c r="CK27" i="34"/>
  <c r="CO27" i="34"/>
  <c r="DH27" i="34"/>
  <c r="M28" i="34"/>
  <c r="Q28" i="34"/>
  <c r="V28" i="34"/>
  <c r="AS28" i="34"/>
  <c r="AT28" i="34" s="1"/>
  <c r="AV28" i="34" s="1"/>
  <c r="AW28" i="34"/>
  <c r="AY28" i="34" s="1"/>
  <c r="BA28" i="34"/>
  <c r="BM28" i="34"/>
  <c r="BQ28" i="34"/>
  <c r="BU28" i="34"/>
  <c r="CG28" i="34"/>
  <c r="CK28" i="34"/>
  <c r="CO28" i="34"/>
  <c r="DH28" i="34"/>
  <c r="M29" i="34"/>
  <c r="Q29" i="34"/>
  <c r="V29" i="34"/>
  <c r="BC29" i="34"/>
  <c r="BG29" i="34"/>
  <c r="BK29" i="34"/>
  <c r="BW29" i="34"/>
  <c r="CA29" i="34"/>
  <c r="CE29" i="34"/>
  <c r="CQ29" i="34"/>
  <c r="CU29" i="34"/>
  <c r="CZ29" i="34"/>
  <c r="A30" i="34"/>
  <c r="CE30" i="34"/>
  <c r="CP30" i="34"/>
  <c r="CU30" i="34"/>
  <c r="J31" i="34"/>
  <c r="BB31" i="34"/>
  <c r="BG31" i="34"/>
  <c r="BL31" i="34"/>
  <c r="CA31" i="34"/>
  <c r="CQ31" i="34"/>
  <c r="CZ31" i="34"/>
  <c r="DH32" i="34"/>
  <c r="V32" i="34"/>
  <c r="Q32" i="34"/>
  <c r="M32" i="34"/>
  <c r="U32" i="34"/>
  <c r="P32" i="34"/>
  <c r="AD32" i="34" s="1"/>
  <c r="AF32" i="34" s="1"/>
  <c r="L32" i="34"/>
  <c r="K32" i="34"/>
  <c r="S32" i="34"/>
  <c r="BV32" i="34"/>
  <c r="W35" i="34"/>
  <c r="Y35" i="34" s="1"/>
  <c r="R35" i="34"/>
  <c r="N35" i="34"/>
  <c r="DH35" i="34"/>
  <c r="V35" i="34"/>
  <c r="Q35" i="34"/>
  <c r="M35" i="34"/>
  <c r="U35" i="34"/>
  <c r="P35" i="34"/>
  <c r="AD35" i="34" s="1"/>
  <c r="AF35" i="34" s="1"/>
  <c r="L35" i="34"/>
  <c r="O35" i="34"/>
  <c r="CE35" i="34"/>
  <c r="CU35" i="34"/>
  <c r="CW35" i="34" s="1"/>
  <c r="AP223" i="34"/>
  <c r="AJ223" i="34"/>
  <c r="AD223" i="34"/>
  <c r="AO223" i="34"/>
  <c r="AI223" i="34"/>
  <c r="AC223" i="34"/>
  <c r="AL223" i="34"/>
  <c r="Z223" i="34"/>
  <c r="AG223" i="34"/>
  <c r="AM223" i="34"/>
  <c r="AF223" i="34"/>
  <c r="AA223" i="34"/>
  <c r="BA75" i="34"/>
  <c r="AU75" i="34"/>
  <c r="AP75" i="34"/>
  <c r="AK75" i="34"/>
  <c r="AF75" i="34"/>
  <c r="AJ75" i="34"/>
  <c r="Z75" i="34"/>
  <c r="AZ75" i="34"/>
  <c r="AE75" i="34"/>
  <c r="AT75" i="34"/>
  <c r="AD75" i="34"/>
  <c r="CF37" i="34"/>
  <c r="BL37" i="34"/>
  <c r="J37" i="34"/>
  <c r="AO75" i="34"/>
  <c r="CZ37" i="34"/>
  <c r="CU37" i="34"/>
  <c r="CQ37" i="34"/>
  <c r="CE37" i="34"/>
  <c r="CA37" i="34"/>
  <c r="BW37" i="34"/>
  <c r="BK37" i="34"/>
  <c r="BG37" i="34"/>
  <c r="BC37" i="34"/>
  <c r="AA75" i="34"/>
  <c r="CP37" i="34"/>
  <c r="BV37" i="34"/>
  <c r="BB37" i="34"/>
  <c r="AW37" i="34"/>
  <c r="AY37" i="34" s="1"/>
  <c r="CO37" i="34"/>
  <c r="DH37" i="34"/>
  <c r="W39" i="34"/>
  <c r="Y39" i="34" s="1"/>
  <c r="R39" i="34"/>
  <c r="N39" i="34"/>
  <c r="V39" i="34"/>
  <c r="Q39" i="34"/>
  <c r="M39" i="34"/>
  <c r="U39" i="34"/>
  <c r="P39" i="34"/>
  <c r="AD39" i="34" s="1"/>
  <c r="AF39" i="34" s="1"/>
  <c r="L39" i="34"/>
  <c r="O39" i="34"/>
  <c r="BK39" i="34"/>
  <c r="AP153" i="34"/>
  <c r="AP194" i="34" s="1"/>
  <c r="AP121" i="34"/>
  <c r="BA57" i="34"/>
  <c r="Z63" i="34"/>
  <c r="AP65" i="34"/>
  <c r="AT70" i="34"/>
  <c r="AF73" i="34"/>
  <c r="W19" i="34"/>
  <c r="Y19" i="34" s="1"/>
  <c r="AE19" i="34"/>
  <c r="AG19" i="34" s="1"/>
  <c r="AJ19" i="34"/>
  <c r="AL19" i="34" s="1"/>
  <c r="BB19" i="34"/>
  <c r="BV19" i="34"/>
  <c r="CP19" i="34"/>
  <c r="AE20" i="34"/>
  <c r="AG20" i="34" s="1"/>
  <c r="AJ20" i="34"/>
  <c r="AL20" i="34" s="1"/>
  <c r="BB20" i="34"/>
  <c r="BV20" i="34"/>
  <c r="CP20" i="34"/>
  <c r="J21" i="34"/>
  <c r="N21" i="34"/>
  <c r="R21" i="34"/>
  <c r="W21" i="34"/>
  <c r="Y21" i="34" s="1"/>
  <c r="BL21" i="34"/>
  <c r="CF21" i="34"/>
  <c r="AE22" i="34"/>
  <c r="AG22" i="34" s="1"/>
  <c r="AJ22" i="34"/>
  <c r="AL22" i="34" s="1"/>
  <c r="J23" i="34"/>
  <c r="N23" i="34"/>
  <c r="R23" i="34"/>
  <c r="W23" i="34"/>
  <c r="Y23" i="34" s="1"/>
  <c r="AE23" i="34"/>
  <c r="AG23" i="34" s="1"/>
  <c r="AJ23" i="34"/>
  <c r="AL23" i="34" s="1"/>
  <c r="BB23" i="34"/>
  <c r="BV23" i="34"/>
  <c r="CP23" i="34"/>
  <c r="J24" i="34"/>
  <c r="N24" i="34"/>
  <c r="R24" i="34"/>
  <c r="W24" i="34"/>
  <c r="Y24" i="34" s="1"/>
  <c r="AE24" i="34"/>
  <c r="AG24" i="34" s="1"/>
  <c r="AJ24" i="34"/>
  <c r="AL24" i="34" s="1"/>
  <c r="BB24" i="34"/>
  <c r="BV24" i="34"/>
  <c r="CP24" i="34"/>
  <c r="J25" i="34"/>
  <c r="N25" i="34"/>
  <c r="R25" i="34"/>
  <c r="W25" i="34"/>
  <c r="Y25" i="34" s="1"/>
  <c r="BL25" i="34"/>
  <c r="CF25" i="34"/>
  <c r="AE26" i="34"/>
  <c r="AG26" i="34" s="1"/>
  <c r="AJ26" i="34"/>
  <c r="AL26" i="34" s="1"/>
  <c r="J27" i="34"/>
  <c r="N27" i="34"/>
  <c r="R27" i="34"/>
  <c r="W27" i="34"/>
  <c r="Y27" i="34" s="1"/>
  <c r="AE27" i="34"/>
  <c r="AG27" i="34" s="1"/>
  <c r="AJ27" i="34"/>
  <c r="AL27" i="34" s="1"/>
  <c r="BB27" i="34"/>
  <c r="BV27" i="34"/>
  <c r="CP27" i="34"/>
  <c r="J28" i="34"/>
  <c r="N28" i="34"/>
  <c r="R28" i="34"/>
  <c r="W28" i="34"/>
  <c r="Y28" i="34" s="1"/>
  <c r="AE28" i="34"/>
  <c r="AG28" i="34" s="1"/>
  <c r="AJ28" i="34"/>
  <c r="AL28" i="34" s="1"/>
  <c r="BB28" i="34"/>
  <c r="BV28" i="34"/>
  <c r="CP28" i="34"/>
  <c r="J29" i="34"/>
  <c r="N29" i="34"/>
  <c r="R29" i="34"/>
  <c r="W29" i="34"/>
  <c r="Y29" i="34" s="1"/>
  <c r="BL29" i="34"/>
  <c r="CF29" i="34"/>
  <c r="AJ30" i="34"/>
  <c r="AL30" i="34" s="1"/>
  <c r="AO30" i="34"/>
  <c r="AQ30" i="34" s="1"/>
  <c r="BK30" i="34"/>
  <c r="BV30" i="34"/>
  <c r="CA30" i="34"/>
  <c r="CF30" i="34"/>
  <c r="CQ30" i="34"/>
  <c r="DH31" i="34"/>
  <c r="V31" i="34"/>
  <c r="Q31" i="34"/>
  <c r="M31" i="34"/>
  <c r="K31" i="34"/>
  <c r="P31" i="34"/>
  <c r="AD31" i="34" s="1"/>
  <c r="AF31" i="34" s="1"/>
  <c r="W31" i="34"/>
  <c r="Y31" i="34" s="1"/>
  <c r="BC31" i="34"/>
  <c r="BV31" i="34"/>
  <c r="N32" i="34"/>
  <c r="W32" i="34"/>
  <c r="Y32" i="34" s="1"/>
  <c r="BG32" i="34"/>
  <c r="BW32" i="34"/>
  <c r="CE32" i="34"/>
  <c r="CU32" i="34"/>
  <c r="CW32" i="34" s="1"/>
  <c r="AP219" i="34"/>
  <c r="AJ219" i="34"/>
  <c r="AD219" i="34"/>
  <c r="AO219" i="34"/>
  <c r="AI219" i="34"/>
  <c r="AC219" i="34"/>
  <c r="AL219" i="34"/>
  <c r="Z219" i="34"/>
  <c r="AG219" i="34"/>
  <c r="AM219" i="34"/>
  <c r="AF219" i="34"/>
  <c r="AA219" i="34"/>
  <c r="BA71" i="34"/>
  <c r="AU71" i="34"/>
  <c r="AP71" i="34"/>
  <c r="AK71" i="34"/>
  <c r="AF71" i="34"/>
  <c r="AZ71" i="34"/>
  <c r="AT71" i="34"/>
  <c r="AO71" i="34"/>
  <c r="AJ71" i="34"/>
  <c r="AE71" i="34"/>
  <c r="AA71" i="34"/>
  <c r="AD71" i="34"/>
  <c r="CF33" i="34"/>
  <c r="Z71" i="34"/>
  <c r="CZ33" i="34"/>
  <c r="CU33" i="34"/>
  <c r="CQ33" i="34"/>
  <c r="CE33" i="34"/>
  <c r="CA33" i="34"/>
  <c r="BW33" i="34"/>
  <c r="BK33" i="34"/>
  <c r="BG33" i="34"/>
  <c r="BC33" i="34"/>
  <c r="CP33" i="34"/>
  <c r="BV33" i="34"/>
  <c r="BB33" i="34"/>
  <c r="AS33" i="34"/>
  <c r="AT33" i="34" s="1"/>
  <c r="AV33" i="34" s="1"/>
  <c r="BM33" i="34"/>
  <c r="BU33" i="34"/>
  <c r="S35" i="34"/>
  <c r="BC35" i="34"/>
  <c r="AP222" i="34"/>
  <c r="AJ222" i="34"/>
  <c r="AD222" i="34"/>
  <c r="AO222" i="34"/>
  <c r="AI222" i="34"/>
  <c r="AC222" i="34"/>
  <c r="AF222" i="34"/>
  <c r="AM222" i="34"/>
  <c r="AA222" i="34"/>
  <c r="AG222" i="34"/>
  <c r="Z222" i="34"/>
  <c r="AP74" i="34"/>
  <c r="AJ74" i="34"/>
  <c r="AD74" i="34"/>
  <c r="AU74" i="34"/>
  <c r="AO74" i="34"/>
  <c r="AL222" i="34"/>
  <c r="BA74" i="34"/>
  <c r="AT74" i="34"/>
  <c r="AF74" i="34"/>
  <c r="AA74" i="34"/>
  <c r="CP36" i="34"/>
  <c r="CR36" i="34" s="1"/>
  <c r="CS36" i="34" s="1"/>
  <c r="BV36" i="34"/>
  <c r="BB36" i="34"/>
  <c r="BD36" i="34" s="1"/>
  <c r="BF36" i="34" s="1"/>
  <c r="J36" i="34"/>
  <c r="AK74" i="34"/>
  <c r="CO36" i="34"/>
  <c r="CK36" i="34"/>
  <c r="CG36" i="34"/>
  <c r="BU36" i="34"/>
  <c r="BQ36" i="34"/>
  <c r="BM36" i="34"/>
  <c r="BA36" i="34"/>
  <c r="AW36" i="34"/>
  <c r="AY36" i="34" s="1"/>
  <c r="AS36" i="34"/>
  <c r="AT36" i="34" s="1"/>
  <c r="AV36" i="34" s="1"/>
  <c r="AE74" i="34"/>
  <c r="CF36" i="34"/>
  <c r="BL36" i="34"/>
  <c r="BG36" i="34"/>
  <c r="BW36" i="34"/>
  <c r="BM37" i="34"/>
  <c r="S39" i="34"/>
  <c r="DH39" i="34"/>
  <c r="Z74" i="34"/>
  <c r="K19" i="34"/>
  <c r="O19" i="34"/>
  <c r="P19" i="34" s="1"/>
  <c r="AO205" i="34"/>
  <c r="AI205" i="34"/>
  <c r="AM205" i="34"/>
  <c r="AG205" i="34"/>
  <c r="AA205" i="34"/>
  <c r="AJ205" i="34"/>
  <c r="AF205" i="34"/>
  <c r="AP205" i="34"/>
  <c r="AL205" i="34"/>
  <c r="Z205" i="34"/>
  <c r="AZ57" i="34"/>
  <c r="AT57" i="34"/>
  <c r="AO57" i="34"/>
  <c r="AJ57" i="34"/>
  <c r="AA57" i="34"/>
  <c r="Z57" i="34"/>
  <c r="AU57" i="34"/>
  <c r="AP57" i="34"/>
  <c r="AK57" i="34"/>
  <c r="BC19" i="34"/>
  <c r="BG19" i="34" s="1"/>
  <c r="BK19" i="34"/>
  <c r="BW19" i="34"/>
  <c r="CA19" i="34"/>
  <c r="CE19" i="34"/>
  <c r="CQ19" i="34"/>
  <c r="CU19" i="34"/>
  <c r="CZ19" i="34"/>
  <c r="AO206" i="34"/>
  <c r="AI206" i="34"/>
  <c r="AM206" i="34"/>
  <c r="AG206" i="34"/>
  <c r="AA206" i="34"/>
  <c r="AP206" i="34"/>
  <c r="AL206" i="34"/>
  <c r="Z206" i="34"/>
  <c r="AJ206" i="34"/>
  <c r="AF206" i="34"/>
  <c r="Z58" i="34"/>
  <c r="BA58" i="34"/>
  <c r="AU58" i="34"/>
  <c r="AP58" i="34"/>
  <c r="AK58" i="34"/>
  <c r="AJ58" i="34"/>
  <c r="AZ58" i="34"/>
  <c r="AT58" i="34"/>
  <c r="AA58" i="34"/>
  <c r="BC20" i="34"/>
  <c r="BG20" i="34"/>
  <c r="BK20" i="34"/>
  <c r="BW20" i="34"/>
  <c r="CA20" i="34"/>
  <c r="CE20" i="34"/>
  <c r="CQ20" i="34"/>
  <c r="CU20" i="34"/>
  <c r="CZ20" i="34"/>
  <c r="K21" i="34"/>
  <c r="O21" i="34"/>
  <c r="S21" i="34"/>
  <c r="AP207" i="34"/>
  <c r="AJ207" i="34"/>
  <c r="AO207" i="34"/>
  <c r="AI207" i="34"/>
  <c r="AL207" i="34"/>
  <c r="AC207" i="34"/>
  <c r="AG207" i="34"/>
  <c r="AA207" i="34"/>
  <c r="AM207" i="34"/>
  <c r="AF207" i="34"/>
  <c r="AD207" i="34"/>
  <c r="Z207" i="34"/>
  <c r="BA59" i="34"/>
  <c r="AU59" i="34"/>
  <c r="AP59" i="34"/>
  <c r="AK59" i="34"/>
  <c r="AF59" i="34"/>
  <c r="AZ59" i="34"/>
  <c r="AT59" i="34"/>
  <c r="AO59" i="34"/>
  <c r="AJ59" i="34"/>
  <c r="AE59" i="34"/>
  <c r="AA59" i="34"/>
  <c r="Z59" i="34"/>
  <c r="AS21" i="34"/>
  <c r="AT21" i="34" s="1"/>
  <c r="AV21" i="34" s="1"/>
  <c r="AW21" i="34"/>
  <c r="AY21" i="34" s="1"/>
  <c r="BA21" i="34"/>
  <c r="BM21" i="34"/>
  <c r="BQ21" i="34"/>
  <c r="BU21" i="34"/>
  <c r="CG21" i="34"/>
  <c r="CK21" i="34"/>
  <c r="CO21" i="34"/>
  <c r="K23" i="34"/>
  <c r="O23" i="34"/>
  <c r="AP209" i="34"/>
  <c r="AJ209" i="34"/>
  <c r="AD209" i="34"/>
  <c r="AO209" i="34"/>
  <c r="AI209" i="34"/>
  <c r="AC209" i="34"/>
  <c r="AL209" i="34"/>
  <c r="Z209" i="34"/>
  <c r="AG209" i="34"/>
  <c r="AA209" i="34"/>
  <c r="AM209" i="34"/>
  <c r="AF209" i="34"/>
  <c r="AZ61" i="34"/>
  <c r="AT61" i="34"/>
  <c r="AO61" i="34"/>
  <c r="AJ61" i="34"/>
  <c r="AE61" i="34"/>
  <c r="AA61" i="34"/>
  <c r="AD61" i="34"/>
  <c r="Z61" i="34"/>
  <c r="AP61" i="34"/>
  <c r="AK61" i="34"/>
  <c r="BA61" i="34"/>
  <c r="AF61" i="34"/>
  <c r="BC23" i="34"/>
  <c r="BG23" i="34"/>
  <c r="BK23" i="34"/>
  <c r="BW23" i="34"/>
  <c r="CA23" i="34"/>
  <c r="CE23" i="34"/>
  <c r="CQ23" i="34"/>
  <c r="CU23" i="34"/>
  <c r="CZ23" i="34"/>
  <c r="K24" i="34"/>
  <c r="O24" i="34"/>
  <c r="AP210" i="34"/>
  <c r="AJ210" i="34"/>
  <c r="AD210" i="34"/>
  <c r="AO210" i="34"/>
  <c r="AI210" i="34"/>
  <c r="AC210" i="34"/>
  <c r="AF210" i="34"/>
  <c r="AM210" i="34"/>
  <c r="AA210" i="34"/>
  <c r="AG210" i="34"/>
  <c r="Z210" i="34"/>
  <c r="AL210" i="34"/>
  <c r="AD62" i="34"/>
  <c r="Z62" i="34"/>
  <c r="BA62" i="34"/>
  <c r="AU62" i="34"/>
  <c r="AP62" i="34"/>
  <c r="AK62" i="34"/>
  <c r="AF62" i="34"/>
  <c r="AZ62" i="34"/>
  <c r="AE62" i="34"/>
  <c r="AT62" i="34"/>
  <c r="AA62" i="34"/>
  <c r="AO62" i="34"/>
  <c r="BC24" i="34"/>
  <c r="BG24" i="34"/>
  <c r="BK24" i="34"/>
  <c r="BW24" i="34"/>
  <c r="CA24" i="34"/>
  <c r="CE24" i="34"/>
  <c r="CQ24" i="34"/>
  <c r="CU24" i="34"/>
  <c r="CZ24" i="34"/>
  <c r="K25" i="34"/>
  <c r="O25" i="34"/>
  <c r="S25" i="34"/>
  <c r="AP211" i="34"/>
  <c r="AJ211" i="34"/>
  <c r="AD211" i="34"/>
  <c r="AO211" i="34"/>
  <c r="AI211" i="34"/>
  <c r="AC211" i="34"/>
  <c r="AL211" i="34"/>
  <c r="Z211" i="34"/>
  <c r="AG211" i="34"/>
  <c r="AM211" i="34"/>
  <c r="AF211" i="34"/>
  <c r="AA211" i="34"/>
  <c r="BA63" i="34"/>
  <c r="AU63" i="34"/>
  <c r="AP63" i="34"/>
  <c r="AK63" i="34"/>
  <c r="AF63" i="34"/>
  <c r="AZ63" i="34"/>
  <c r="AT63" i="34"/>
  <c r="AO63" i="34"/>
  <c r="AJ63" i="34"/>
  <c r="AE63" i="34"/>
  <c r="AA63" i="34"/>
  <c r="AD63" i="34"/>
  <c r="AS25" i="34"/>
  <c r="AT25" i="34" s="1"/>
  <c r="AV25" i="34" s="1"/>
  <c r="AW25" i="34"/>
  <c r="AY25" i="34" s="1"/>
  <c r="BA25" i="34"/>
  <c r="BM25" i="34"/>
  <c r="BQ25" i="34"/>
  <c r="BU25" i="34"/>
  <c r="CG25" i="34"/>
  <c r="CK25" i="34"/>
  <c r="CO25" i="34"/>
  <c r="K27" i="34"/>
  <c r="O27" i="34"/>
  <c r="AP213" i="34"/>
  <c r="AJ213" i="34"/>
  <c r="AD213" i="34"/>
  <c r="AO213" i="34"/>
  <c r="AI213" i="34"/>
  <c r="AC213" i="34"/>
  <c r="AL213" i="34"/>
  <c r="Z213" i="34"/>
  <c r="AG213" i="34"/>
  <c r="AA213" i="34"/>
  <c r="AM213" i="34"/>
  <c r="AF213" i="34"/>
  <c r="AZ65" i="34"/>
  <c r="AT65" i="34"/>
  <c r="AO65" i="34"/>
  <c r="AJ65" i="34"/>
  <c r="AE65" i="34"/>
  <c r="AA65" i="34"/>
  <c r="AD65" i="34"/>
  <c r="Z65" i="34"/>
  <c r="AK65" i="34"/>
  <c r="BA65" i="34"/>
  <c r="AF65" i="34"/>
  <c r="AU65" i="34"/>
  <c r="BC27" i="34"/>
  <c r="BG27" i="34"/>
  <c r="BK27" i="34"/>
  <c r="BW27" i="34"/>
  <c r="CA27" i="34"/>
  <c r="CE27" i="34"/>
  <c r="CQ27" i="34"/>
  <c r="CU27" i="34"/>
  <c r="CZ27" i="34"/>
  <c r="K28" i="34"/>
  <c r="O28" i="34"/>
  <c r="AP214" i="34"/>
  <c r="AJ214" i="34"/>
  <c r="AD214" i="34"/>
  <c r="AO214" i="34"/>
  <c r="AI214" i="34"/>
  <c r="AC214" i="34"/>
  <c r="AF214" i="34"/>
  <c r="AM214" i="34"/>
  <c r="AA214" i="34"/>
  <c r="AG214" i="34"/>
  <c r="Z214" i="34"/>
  <c r="AL214" i="34"/>
  <c r="AD66" i="34"/>
  <c r="Z66" i="34"/>
  <c r="BA66" i="34"/>
  <c r="AU66" i="34"/>
  <c r="AP66" i="34"/>
  <c r="AK66" i="34"/>
  <c r="AF66" i="34"/>
  <c r="AT66" i="34"/>
  <c r="AA66" i="34"/>
  <c r="AO66" i="34"/>
  <c r="AJ66" i="34"/>
  <c r="BC28" i="34"/>
  <c r="BG28" i="34"/>
  <c r="BK28" i="34"/>
  <c r="BW28" i="34"/>
  <c r="CA28" i="34"/>
  <c r="CE28" i="34"/>
  <c r="CQ28" i="34"/>
  <c r="CU28" i="34"/>
  <c r="CZ28" i="34"/>
  <c r="K29" i="34"/>
  <c r="O29" i="34"/>
  <c r="S29" i="34"/>
  <c r="AP215" i="34"/>
  <c r="AJ215" i="34"/>
  <c r="AD215" i="34"/>
  <c r="AO215" i="34"/>
  <c r="AI215" i="34"/>
  <c r="AC215" i="34"/>
  <c r="AL215" i="34"/>
  <c r="Z215" i="34"/>
  <c r="AG215" i="34"/>
  <c r="AM215" i="34"/>
  <c r="AF215" i="34"/>
  <c r="AA215" i="34"/>
  <c r="BA67" i="34"/>
  <c r="AU67" i="34"/>
  <c r="AP67" i="34"/>
  <c r="AK67" i="34"/>
  <c r="AF67" i="34"/>
  <c r="AZ67" i="34"/>
  <c r="AT67" i="34"/>
  <c r="AO67" i="34"/>
  <c r="AJ67" i="34"/>
  <c r="AE67" i="34"/>
  <c r="AA67" i="34"/>
  <c r="AD67" i="34"/>
  <c r="Z67" i="34"/>
  <c r="AS29" i="34"/>
  <c r="AT29" i="34" s="1"/>
  <c r="AV29" i="34" s="1"/>
  <c r="AW29" i="34"/>
  <c r="AY29" i="34" s="1"/>
  <c r="BA29" i="34"/>
  <c r="BM29" i="34"/>
  <c r="BQ29" i="34"/>
  <c r="BU29" i="34"/>
  <c r="CG29" i="34"/>
  <c r="CK29" i="34"/>
  <c r="CO29" i="34"/>
  <c r="AP216" i="34"/>
  <c r="AJ216" i="34"/>
  <c r="AD216" i="34"/>
  <c r="AO216" i="34"/>
  <c r="AI216" i="34"/>
  <c r="AC216" i="34"/>
  <c r="AF216" i="34"/>
  <c r="AM216" i="34"/>
  <c r="AA216" i="34"/>
  <c r="AL216" i="34"/>
  <c r="AG216" i="34"/>
  <c r="Z216" i="34"/>
  <c r="BA68" i="34"/>
  <c r="AU68" i="34"/>
  <c r="AP68" i="34"/>
  <c r="AK68" i="34"/>
  <c r="AF68" i="34"/>
  <c r="AZ68" i="34"/>
  <c r="AT68" i="34"/>
  <c r="AO68" i="34"/>
  <c r="AJ68" i="34"/>
  <c r="AE68" i="34"/>
  <c r="AA68" i="34"/>
  <c r="AD68" i="34"/>
  <c r="Z68" i="34"/>
  <c r="CO30" i="34"/>
  <c r="CK30" i="34"/>
  <c r="CG30" i="34"/>
  <c r="BU30" i="34"/>
  <c r="BQ30" i="34"/>
  <c r="BM30" i="34"/>
  <c r="BA30" i="34"/>
  <c r="AW30" i="34"/>
  <c r="AY30" i="34" s="1"/>
  <c r="AS30" i="34"/>
  <c r="AT30" i="34" s="1"/>
  <c r="AV30" i="34" s="1"/>
  <c r="AE30" i="34"/>
  <c r="AG30" i="34" s="1"/>
  <c r="BB30" i="34"/>
  <c r="BD30" i="34" s="1"/>
  <c r="BF30" i="34" s="1"/>
  <c r="BG30" i="34"/>
  <c r="BI30" i="34" s="1"/>
  <c r="BL30" i="34"/>
  <c r="BW30" i="34"/>
  <c r="AP217" i="34"/>
  <c r="AJ217" i="34"/>
  <c r="AD217" i="34"/>
  <c r="AO217" i="34"/>
  <c r="AI217" i="34"/>
  <c r="AC217" i="34"/>
  <c r="AL217" i="34"/>
  <c r="Z217" i="34"/>
  <c r="AG217" i="34"/>
  <c r="AA217" i="34"/>
  <c r="AM217" i="34"/>
  <c r="AF217" i="34"/>
  <c r="AZ69" i="34"/>
  <c r="AT69" i="34"/>
  <c r="AO69" i="34"/>
  <c r="AJ69" i="34"/>
  <c r="AE69" i="34"/>
  <c r="AA69" i="34"/>
  <c r="AD69" i="34"/>
  <c r="Z69" i="34"/>
  <c r="BA69" i="34"/>
  <c r="AF69" i="34"/>
  <c r="AU69" i="34"/>
  <c r="CO31" i="34"/>
  <c r="CK31" i="34"/>
  <c r="CG31" i="34"/>
  <c r="BU31" i="34"/>
  <c r="BQ31" i="34"/>
  <c r="BM31" i="34"/>
  <c r="BA31" i="34"/>
  <c r="AW31" i="34"/>
  <c r="AY31" i="34" s="1"/>
  <c r="AS31" i="34"/>
  <c r="AT31" i="34" s="1"/>
  <c r="AV31" i="34" s="1"/>
  <c r="AZ31" i="34" s="1"/>
  <c r="AP69" i="34"/>
  <c r="CF31" i="34"/>
  <c r="BW31" i="34"/>
  <c r="CE31" i="34"/>
  <c r="CU31" i="34"/>
  <c r="AP218" i="34"/>
  <c r="AJ218" i="34"/>
  <c r="AD218" i="34"/>
  <c r="AO218" i="34"/>
  <c r="AI218" i="34"/>
  <c r="AC218" i="34"/>
  <c r="AF218" i="34"/>
  <c r="AM218" i="34"/>
  <c r="AA218" i="34"/>
  <c r="AG218" i="34"/>
  <c r="Z218" i="34"/>
  <c r="AL218" i="34"/>
  <c r="AD70" i="34"/>
  <c r="Z70" i="34"/>
  <c r="BA70" i="34"/>
  <c r="AU70" i="34"/>
  <c r="AP70" i="34"/>
  <c r="AK70" i="34"/>
  <c r="AF70" i="34"/>
  <c r="AO70" i="34"/>
  <c r="AJ70" i="34"/>
  <c r="CO32" i="34"/>
  <c r="CK32" i="34"/>
  <c r="CG32" i="34"/>
  <c r="BU32" i="34"/>
  <c r="BQ32" i="34"/>
  <c r="BM32" i="34"/>
  <c r="BA32" i="34"/>
  <c r="AW32" i="34"/>
  <c r="AY32" i="34" s="1"/>
  <c r="AS32" i="34"/>
  <c r="AT32" i="34" s="1"/>
  <c r="AV32" i="34" s="1"/>
  <c r="AZ70" i="34"/>
  <c r="AE70" i="34"/>
  <c r="CF32" i="34"/>
  <c r="BL32" i="34"/>
  <c r="BB32" i="34"/>
  <c r="BD32" i="34" s="1"/>
  <c r="BF32" i="34" s="1"/>
  <c r="CP32" i="34"/>
  <c r="CR32" i="34" s="1"/>
  <c r="CS32" i="34" s="1"/>
  <c r="CH33" i="34"/>
  <c r="CJ33" i="34" s="1"/>
  <c r="CN33" i="34" s="1"/>
  <c r="AO34" i="34"/>
  <c r="AQ34" i="34" s="1"/>
  <c r="AJ34" i="34"/>
  <c r="AL34" i="34" s="1"/>
  <c r="AE34" i="34"/>
  <c r="AG34" i="34" s="1"/>
  <c r="X34" i="34"/>
  <c r="A34" i="34"/>
  <c r="AP221" i="34"/>
  <c r="AJ221" i="34"/>
  <c r="AD221" i="34"/>
  <c r="AO221" i="34"/>
  <c r="AI221" i="34"/>
  <c r="AC221" i="34"/>
  <c r="AL221" i="34"/>
  <c r="Z221" i="34"/>
  <c r="AG221" i="34"/>
  <c r="AA221" i="34"/>
  <c r="AM221" i="34"/>
  <c r="AF221" i="34"/>
  <c r="AU73" i="34"/>
  <c r="AO73" i="34"/>
  <c r="AJ73" i="34"/>
  <c r="AE73" i="34"/>
  <c r="AA73" i="34"/>
  <c r="BA73" i="34"/>
  <c r="AT73" i="34"/>
  <c r="AD73" i="34"/>
  <c r="Z73" i="34"/>
  <c r="AZ73" i="34"/>
  <c r="CP35" i="34"/>
  <c r="BV35" i="34"/>
  <c r="BB35" i="34"/>
  <c r="J35" i="34"/>
  <c r="AP73" i="34"/>
  <c r="CO35" i="34"/>
  <c r="CK35" i="34"/>
  <c r="CG35" i="34"/>
  <c r="BU35" i="34"/>
  <c r="BQ35" i="34"/>
  <c r="BM35" i="34"/>
  <c r="BA35" i="34"/>
  <c r="AW35" i="34"/>
  <c r="AY35" i="34" s="1"/>
  <c r="AS35" i="34"/>
  <c r="AT35" i="34" s="1"/>
  <c r="AV35" i="34" s="1"/>
  <c r="AK73" i="34"/>
  <c r="CF35" i="34"/>
  <c r="BL35" i="34"/>
  <c r="BG35" i="34"/>
  <c r="BW35" i="34"/>
  <c r="CW36" i="34"/>
  <c r="CV36" i="34"/>
  <c r="W37" i="34"/>
  <c r="Y37" i="34" s="1"/>
  <c r="R37" i="34"/>
  <c r="N37" i="34"/>
  <c r="V37" i="34"/>
  <c r="Q37" i="34"/>
  <c r="M37" i="34"/>
  <c r="U37" i="34"/>
  <c r="P37" i="34"/>
  <c r="AD37" i="34" s="1"/>
  <c r="AF37" i="34" s="1"/>
  <c r="L37" i="34"/>
  <c r="O37" i="34"/>
  <c r="AT37" i="34"/>
  <c r="AV37" i="34" s="1"/>
  <c r="CG37" i="34"/>
  <c r="AO38" i="34"/>
  <c r="AQ38" i="34" s="1"/>
  <c r="AJ38" i="34"/>
  <c r="AL38" i="34" s="1"/>
  <c r="AE38" i="34"/>
  <c r="AG38" i="34" s="1"/>
  <c r="X38" i="34"/>
  <c r="A38" i="34"/>
  <c r="AP225" i="34"/>
  <c r="AJ225" i="34"/>
  <c r="AD225" i="34"/>
  <c r="AO225" i="34"/>
  <c r="AI225" i="34"/>
  <c r="AC225" i="34"/>
  <c r="AL225" i="34"/>
  <c r="Z225" i="34"/>
  <c r="AG225" i="34"/>
  <c r="AA225" i="34"/>
  <c r="AM225" i="34"/>
  <c r="AF225" i="34"/>
  <c r="AU77" i="34"/>
  <c r="AP77" i="34"/>
  <c r="AK77" i="34"/>
  <c r="AF77" i="34"/>
  <c r="AT77" i="34"/>
  <c r="AO77" i="34"/>
  <c r="AJ77" i="34"/>
  <c r="AE77" i="34"/>
  <c r="AA77" i="34"/>
  <c r="AD77" i="34"/>
  <c r="Z77" i="34"/>
  <c r="CZ39" i="34"/>
  <c r="CU39" i="34"/>
  <c r="CQ39" i="34"/>
  <c r="CE39" i="34"/>
  <c r="CA39" i="34"/>
  <c r="BW39" i="34"/>
  <c r="BB39" i="34"/>
  <c r="J39" i="34"/>
  <c r="CG39" i="34"/>
  <c r="BV39" i="34"/>
  <c r="BQ39" i="34"/>
  <c r="BM39" i="34"/>
  <c r="BA39" i="34"/>
  <c r="AW39" i="34"/>
  <c r="AY39" i="34" s="1"/>
  <c r="AS39" i="34"/>
  <c r="AT39" i="34" s="1"/>
  <c r="AV39" i="34" s="1"/>
  <c r="CP39" i="34"/>
  <c r="CK39" i="34"/>
  <c r="CF39" i="34"/>
  <c r="BU39" i="34"/>
  <c r="BL39" i="34"/>
  <c r="BC39" i="34"/>
  <c r="CO39" i="34"/>
  <c r="AD59" i="34"/>
  <c r="AU61" i="34"/>
  <c r="AZ66" i="34"/>
  <c r="AK69" i="34"/>
  <c r="AZ74" i="34"/>
  <c r="AE37" i="34"/>
  <c r="AG37" i="34" s="1"/>
  <c r="AJ37" i="34"/>
  <c r="AL37" i="34" s="1"/>
  <c r="X42" i="34"/>
  <c r="A42" i="34"/>
  <c r="AJ42" i="34"/>
  <c r="AL42" i="34" s="1"/>
  <c r="X43" i="34"/>
  <c r="A43" i="34"/>
  <c r="AJ43" i="34"/>
  <c r="AL43" i="34" s="1"/>
  <c r="AP231" i="34"/>
  <c r="AJ231" i="34"/>
  <c r="AD231" i="34"/>
  <c r="AO231" i="34"/>
  <c r="AI231" i="34"/>
  <c r="AC231" i="34"/>
  <c r="AL231" i="34"/>
  <c r="Z231" i="34"/>
  <c r="AG231" i="34"/>
  <c r="AF231" i="34"/>
  <c r="AM231" i="34"/>
  <c r="AA231" i="34"/>
  <c r="AD83" i="34"/>
  <c r="Z83" i="34"/>
  <c r="AU83" i="34"/>
  <c r="AP83" i="34"/>
  <c r="AK83" i="34"/>
  <c r="AF83" i="34"/>
  <c r="AT83" i="34"/>
  <c r="AA83" i="34"/>
  <c r="CO45" i="34"/>
  <c r="CK45" i="34"/>
  <c r="CG45" i="34"/>
  <c r="BU45" i="34"/>
  <c r="BQ45" i="34"/>
  <c r="BM45" i="34"/>
  <c r="BA45" i="34"/>
  <c r="AW45" i="34"/>
  <c r="AY45" i="34" s="1"/>
  <c r="AS45" i="34"/>
  <c r="AT45" i="34" s="1"/>
  <c r="AV45" i="34" s="1"/>
  <c r="AO83" i="34"/>
  <c r="CF45" i="34"/>
  <c r="BL45" i="34"/>
  <c r="AJ83" i="34"/>
  <c r="CZ45" i="34"/>
  <c r="CU45" i="34"/>
  <c r="CQ45" i="34"/>
  <c r="CE45" i="34"/>
  <c r="CA45" i="34"/>
  <c r="BW45" i="34"/>
  <c r="BK45" i="34"/>
  <c r="BG45" i="34"/>
  <c r="BC45" i="34"/>
  <c r="BB45" i="34"/>
  <c r="CH46" i="34"/>
  <c r="CJ46" i="34" s="1"/>
  <c r="CN46" i="34" s="1"/>
  <c r="B52" i="34"/>
  <c r="AE83" i="34"/>
  <c r="AE39" i="34"/>
  <c r="AG39" i="34" s="1"/>
  <c r="AJ39" i="34"/>
  <c r="AL39" i="34" s="1"/>
  <c r="X40" i="34"/>
  <c r="A40" i="34"/>
  <c r="AJ40" i="34"/>
  <c r="AL40" i="34" s="1"/>
  <c r="AE43" i="34"/>
  <c r="AG43" i="34" s="1"/>
  <c r="AP230" i="34"/>
  <c r="AJ230" i="34"/>
  <c r="AD230" i="34"/>
  <c r="AO230" i="34"/>
  <c r="AI230" i="34"/>
  <c r="AC230" i="34"/>
  <c r="AF230" i="34"/>
  <c r="AM230" i="34"/>
  <c r="AA230" i="34"/>
  <c r="AL230" i="34"/>
  <c r="Z230" i="34"/>
  <c r="AG230" i="34"/>
  <c r="AT82" i="34"/>
  <c r="AO82" i="34"/>
  <c r="AJ82" i="34"/>
  <c r="AE82" i="34"/>
  <c r="AA82" i="34"/>
  <c r="AD82" i="34"/>
  <c r="Z82" i="34"/>
  <c r="AK82" i="34"/>
  <c r="CO44" i="34"/>
  <c r="CK44" i="34"/>
  <c r="CG44" i="34"/>
  <c r="BU44" i="34"/>
  <c r="BQ44" i="34"/>
  <c r="BM44" i="34"/>
  <c r="BA44" i="34"/>
  <c r="AW44" i="34"/>
  <c r="AY44" i="34" s="1"/>
  <c r="AS44" i="34"/>
  <c r="AT44" i="34" s="1"/>
  <c r="AV44" i="34" s="1"/>
  <c r="AF82" i="34"/>
  <c r="CF44" i="34"/>
  <c r="BL44" i="34"/>
  <c r="AU82" i="34"/>
  <c r="CZ44" i="34"/>
  <c r="CU44" i="34"/>
  <c r="CQ44" i="34"/>
  <c r="CE44" i="34"/>
  <c r="CA44" i="34"/>
  <c r="BW44" i="34"/>
  <c r="BK44" i="34"/>
  <c r="BG44" i="34"/>
  <c r="BC44" i="34"/>
  <c r="BV44" i="34"/>
  <c r="J45" i="34"/>
  <c r="BV45" i="34"/>
  <c r="CK46" i="34"/>
  <c r="CM46" i="34" s="1"/>
  <c r="T52" i="34"/>
  <c r="L52" i="34"/>
  <c r="E52" i="34"/>
  <c r="A44" i="34"/>
  <c r="A45" i="34"/>
  <c r="BO46" i="34"/>
  <c r="BS46" i="34"/>
  <c r="E54" i="34"/>
  <c r="BP46" i="34"/>
  <c r="AP260" i="34"/>
  <c r="AW258" i="34" a="1"/>
  <c r="AW258" i="34" s="1"/>
  <c r="AX258" i="34" s="1"/>
  <c r="AW259" i="34" a="1"/>
  <c r="AW259" i="34" s="1"/>
  <c r="AX259" i="34" s="1"/>
  <c r="BA258" i="34" a="1"/>
  <c r="BA258" i="34" s="1"/>
  <c r="BB258" i="34" s="1"/>
  <c r="BB260" i="34" s="1"/>
  <c r="DI35" i="34" s="1"/>
  <c r="AG259" i="34" a="1"/>
  <c r="AG259" i="34" s="1"/>
  <c r="AH259" i="34" s="1"/>
  <c r="AH260" i="34" s="1"/>
  <c r="H582" i="32"/>
  <c r="I582" i="32" s="1"/>
  <c r="H581" i="32"/>
  <c r="I581" i="32" s="1"/>
  <c r="H580" i="32"/>
  <c r="I580" i="32" s="1"/>
  <c r="H579" i="32"/>
  <c r="I579" i="32" s="1"/>
  <c r="H578" i="32"/>
  <c r="I578" i="32" s="1"/>
  <c r="H577" i="32"/>
  <c r="I577" i="32" s="1"/>
  <c r="BA257" i="1"/>
  <c r="BA259" i="1" s="1" a="1"/>
  <c r="BA259" i="1" s="1"/>
  <c r="BB259" i="1" s="1"/>
  <c r="AW257" i="1"/>
  <c r="AW259" i="1" s="1" a="1"/>
  <c r="AW259" i="1" s="1"/>
  <c r="AX259" i="1" s="1"/>
  <c r="AS257" i="1"/>
  <c r="AS258" i="1" s="1" a="1"/>
  <c r="AS258" i="1" s="1"/>
  <c r="AT258" i="1" s="1"/>
  <c r="AO257" i="1"/>
  <c r="AO259" i="1" s="1" a="1"/>
  <c r="AO259" i="1" s="1"/>
  <c r="AP259" i="1" s="1"/>
  <c r="AK257" i="1"/>
  <c r="AK258" i="1" s="1" a="1"/>
  <c r="AK258" i="1" s="1"/>
  <c r="AL258" i="1" s="1"/>
  <c r="AG257" i="1"/>
  <c r="AG258" i="1" s="1" a="1"/>
  <c r="AG258" i="1" s="1"/>
  <c r="AH258" i="1" s="1"/>
  <c r="AS259" i="1" a="1"/>
  <c r="AS259" i="1" s="1"/>
  <c r="AT259" i="1" s="1"/>
  <c r="AO258" i="1" a="1"/>
  <c r="AO258" i="1" s="1"/>
  <c r="AP258" i="1" s="1"/>
  <c r="AK259" i="1" a="1"/>
  <c r="AK259" i="1" s="1"/>
  <c r="AL259" i="1" s="1"/>
  <c r="AG259" i="1" a="1"/>
  <c r="AG259" i="1" s="1"/>
  <c r="AH259" i="1" s="1"/>
  <c r="C240" i="32"/>
  <c r="C223" i="32"/>
  <c r="C206" i="32"/>
  <c r="C189" i="32"/>
  <c r="AN45" i="1"/>
  <c r="AP45" i="1" s="1"/>
  <c r="AN44" i="1"/>
  <c r="AP44" i="1" s="1"/>
  <c r="AN43" i="1"/>
  <c r="AP43" i="1" s="1"/>
  <c r="AN42" i="1"/>
  <c r="AP42" i="1" s="1"/>
  <c r="AN41" i="1"/>
  <c r="AP41" i="1" s="1"/>
  <c r="AN40" i="1"/>
  <c r="AP40" i="1" s="1"/>
  <c r="AN39" i="1"/>
  <c r="AP39" i="1" s="1"/>
  <c r="G39" i="1"/>
  <c r="H39" i="1" s="1"/>
  <c r="AE39" i="1" s="1"/>
  <c r="AG39" i="1" s="1"/>
  <c r="G40" i="1"/>
  <c r="H40" i="1" s="1"/>
  <c r="G41" i="1"/>
  <c r="H41" i="1" s="1"/>
  <c r="G42" i="1"/>
  <c r="H42" i="1" s="1"/>
  <c r="AJ42" i="1" s="1"/>
  <c r="AL42" i="1" s="1"/>
  <c r="G43" i="1"/>
  <c r="H43" i="1" s="1"/>
  <c r="G44" i="1"/>
  <c r="H44" i="1" s="1"/>
  <c r="AJ44" i="1" s="1"/>
  <c r="AL44" i="1" s="1"/>
  <c r="G45" i="1"/>
  <c r="H45" i="1" s="1"/>
  <c r="N12" i="1"/>
  <c r="L12" i="1"/>
  <c r="J12" i="1"/>
  <c r="H12" i="1"/>
  <c r="F12" i="1"/>
  <c r="D12" i="1"/>
  <c r="N11" i="1"/>
  <c r="L11" i="1"/>
  <c r="J11" i="1"/>
  <c r="H11" i="1"/>
  <c r="F11" i="1"/>
  <c r="D11" i="1"/>
  <c r="N8" i="1"/>
  <c r="L8" i="1"/>
  <c r="J8" i="1"/>
  <c r="H8" i="1"/>
  <c r="F8" i="1"/>
  <c r="D8" i="1"/>
  <c r="P19" i="33" l="1"/>
  <c r="Q19" i="33"/>
  <c r="AD18" i="33"/>
  <c r="AF18" i="33" s="1"/>
  <c r="U18" i="33"/>
  <c r="AG204" i="33" s="1"/>
  <c r="AI204" i="33"/>
  <c r="BK18" i="33"/>
  <c r="CQ18" i="33"/>
  <c r="CV18" i="33" s="1"/>
  <c r="BV18" i="33"/>
  <c r="BX18" i="33" s="1"/>
  <c r="BZ18" i="33" s="1"/>
  <c r="AA204" i="33"/>
  <c r="AC204" i="33"/>
  <c r="AP56" i="33"/>
  <c r="AD204" i="33"/>
  <c r="CG18" i="33"/>
  <c r="BA18" i="33"/>
  <c r="BL18" i="33"/>
  <c r="BQ18" i="33" s="1"/>
  <c r="BY18" i="33"/>
  <c r="BE19" i="33"/>
  <c r="CF19" i="33"/>
  <c r="BA19" i="33"/>
  <c r="CG19" i="33"/>
  <c r="AU57" i="33"/>
  <c r="AD57" i="33"/>
  <c r="AA205" i="33"/>
  <c r="BH18" i="33"/>
  <c r="BG18" i="33"/>
  <c r="BI18" i="33" s="1"/>
  <c r="CW18" i="33"/>
  <c r="BA57" i="33"/>
  <c r="CA19" i="33"/>
  <c r="CQ19" i="33"/>
  <c r="BB18" i="33"/>
  <c r="BD18" i="33" s="1"/>
  <c r="BF18" i="33" s="1"/>
  <c r="AM204" i="33"/>
  <c r="AO56" i="33"/>
  <c r="AO204" i="33"/>
  <c r="AU56" i="33"/>
  <c r="AJ204" i="33"/>
  <c r="AL204" i="33"/>
  <c r="BU18" i="33"/>
  <c r="AW18" i="33"/>
  <c r="BW19" i="33"/>
  <c r="BM19" i="33"/>
  <c r="BQ19" i="33" s="1"/>
  <c r="CK19" i="33"/>
  <c r="BB19" i="33"/>
  <c r="BD19" i="33" s="1"/>
  <c r="BF19" i="33" s="1"/>
  <c r="BJ19" i="33" s="1"/>
  <c r="AC205" i="33"/>
  <c r="AI205" i="33"/>
  <c r="AO57" i="33"/>
  <c r="AM205" i="33"/>
  <c r="Z205" i="33"/>
  <c r="CU19" i="33"/>
  <c r="CZ18" i="33"/>
  <c r="AI20" i="33"/>
  <c r="AK20" i="33" s="1"/>
  <c r="BT33" i="33"/>
  <c r="AY38" i="33"/>
  <c r="BT29" i="33"/>
  <c r="AI27" i="33"/>
  <c r="AK27" i="33" s="1"/>
  <c r="BJ23" i="33"/>
  <c r="BT21" i="33"/>
  <c r="AI33" i="33"/>
  <c r="AK33" i="33" s="1"/>
  <c r="AI28" i="33"/>
  <c r="AK28" i="33" s="1"/>
  <c r="AI23" i="33"/>
  <c r="AK23" i="33" s="1"/>
  <c r="AI21" i="33"/>
  <c r="AK21" i="33" s="1"/>
  <c r="AI25" i="33"/>
  <c r="AK25" i="33" s="1"/>
  <c r="AV38" i="33"/>
  <c r="CN46" i="33"/>
  <c r="CD18" i="33"/>
  <c r="AI38" i="33"/>
  <c r="AK38" i="33" s="1"/>
  <c r="BJ28" i="33"/>
  <c r="AV29" i="33"/>
  <c r="BJ18" i="33"/>
  <c r="BT25" i="33"/>
  <c r="AY29" i="33"/>
  <c r="AZ19" i="34"/>
  <c r="AD19" i="34"/>
  <c r="AF19" i="34" s="1"/>
  <c r="U19" i="34"/>
  <c r="AD205" i="34" s="1"/>
  <c r="L20" i="34"/>
  <c r="W20" i="34"/>
  <c r="Y20" i="34" s="1"/>
  <c r="DH20" i="34"/>
  <c r="M20" i="34"/>
  <c r="Q19" i="34"/>
  <c r="CF19" i="34"/>
  <c r="BL19" i="34"/>
  <c r="K20" i="34"/>
  <c r="O20" i="34" s="1"/>
  <c r="CR35" i="34"/>
  <c r="CS35" i="34" s="1"/>
  <c r="BI32" i="34"/>
  <c r="BH36" i="34"/>
  <c r="BI36" i="34"/>
  <c r="BJ36" i="34" s="1"/>
  <c r="BT46" i="34"/>
  <c r="AZ37" i="34"/>
  <c r="CL33" i="34"/>
  <c r="BJ30" i="34"/>
  <c r="AZ29" i="34"/>
  <c r="AZ28" i="34"/>
  <c r="AZ20" i="34"/>
  <c r="AI37" i="34"/>
  <c r="AK37" i="34" s="1"/>
  <c r="CI33" i="34"/>
  <c r="BJ32" i="34"/>
  <c r="AZ33" i="34"/>
  <c r="AZ44" i="34"/>
  <c r="AZ35" i="34"/>
  <c r="AZ30" i="34"/>
  <c r="AZ36" i="34"/>
  <c r="AI36" i="34"/>
  <c r="AK36" i="34" s="1"/>
  <c r="AI39" i="34"/>
  <c r="AK39" i="34" s="1"/>
  <c r="AI31" i="34"/>
  <c r="AK31" i="34" s="1"/>
  <c r="CD46" i="34"/>
  <c r="BJ31" i="33"/>
  <c r="DH44" i="34"/>
  <c r="V44" i="34"/>
  <c r="Q44" i="34"/>
  <c r="M44" i="34"/>
  <c r="S44" i="34"/>
  <c r="O44" i="34"/>
  <c r="K44" i="34"/>
  <c r="P44" i="34"/>
  <c r="AD44" i="34" s="1"/>
  <c r="AF44" i="34" s="1"/>
  <c r="W44" i="34"/>
  <c r="Y44" i="34" s="1"/>
  <c r="N44" i="34"/>
  <c r="U44" i="34"/>
  <c r="L44" i="34"/>
  <c r="R44" i="34"/>
  <c r="DI44" i="34"/>
  <c r="CW44" i="34"/>
  <c r="CV44" i="34"/>
  <c r="CR44" i="34"/>
  <c r="CS44" i="34" s="1"/>
  <c r="AU121" i="34"/>
  <c r="AU153" i="34"/>
  <c r="AU194" i="34" s="1"/>
  <c r="CM44" i="34"/>
  <c r="CI44" i="34"/>
  <c r="CL44" i="34"/>
  <c r="CH44" i="34"/>
  <c r="CJ44" i="34" s="1"/>
  <c r="AK153" i="34"/>
  <c r="AK194" i="34" s="1"/>
  <c r="AK121" i="34"/>
  <c r="AE153" i="34"/>
  <c r="AE121" i="34"/>
  <c r="AH82" i="34"/>
  <c r="AG82" i="34"/>
  <c r="BI45" i="34"/>
  <c r="BE45" i="34"/>
  <c r="BH45" i="34"/>
  <c r="BD45" i="34"/>
  <c r="BF45" i="34" s="1"/>
  <c r="AZ45" i="34"/>
  <c r="AF154" i="34"/>
  <c r="AF195" i="34" s="1"/>
  <c r="AF122" i="34"/>
  <c r="Z154" i="34"/>
  <c r="Z122" i="34"/>
  <c r="AC83" i="34"/>
  <c r="AB83" i="34"/>
  <c r="AP229" i="34"/>
  <c r="AJ229" i="34"/>
  <c r="AD229" i="34"/>
  <c r="AO229" i="34"/>
  <c r="AI229" i="34"/>
  <c r="AC229" i="34"/>
  <c r="AL229" i="34"/>
  <c r="Z229" i="34"/>
  <c r="AG229" i="34"/>
  <c r="AF229" i="34"/>
  <c r="AM229" i="34"/>
  <c r="AA229" i="34"/>
  <c r="AU81" i="34"/>
  <c r="AP81" i="34"/>
  <c r="AK81" i="34"/>
  <c r="AF81" i="34"/>
  <c r="AT81" i="34"/>
  <c r="AO81" i="34"/>
  <c r="AJ81" i="34"/>
  <c r="AE81" i="34"/>
  <c r="AA81" i="34"/>
  <c r="AD81" i="34"/>
  <c r="Z81" i="34"/>
  <c r="CZ43" i="34"/>
  <c r="CU43" i="34"/>
  <c r="CQ43" i="34"/>
  <c r="CE43" i="34"/>
  <c r="CA43" i="34"/>
  <c r="BW43" i="34"/>
  <c r="BK43" i="34"/>
  <c r="BG43" i="34"/>
  <c r="BC43" i="34"/>
  <c r="BM43" i="34"/>
  <c r="BB43" i="34"/>
  <c r="AW43" i="34"/>
  <c r="AY43" i="34" s="1"/>
  <c r="AS43" i="34"/>
  <c r="AT43" i="34" s="1"/>
  <c r="AV43" i="34" s="1"/>
  <c r="J43" i="34"/>
  <c r="CG43" i="34"/>
  <c r="BV43" i="34"/>
  <c r="BQ43" i="34"/>
  <c r="BL43" i="34"/>
  <c r="BA43" i="34"/>
  <c r="CP43" i="34"/>
  <c r="CK43" i="34"/>
  <c r="CF43" i="34"/>
  <c r="BU43" i="34"/>
  <c r="CO43" i="34"/>
  <c r="AP228" i="34"/>
  <c r="AJ228" i="34"/>
  <c r="AD228" i="34"/>
  <c r="AO228" i="34"/>
  <c r="AI228" i="34"/>
  <c r="AC228" i="34"/>
  <c r="AF228" i="34"/>
  <c r="AM228" i="34"/>
  <c r="AA228" i="34"/>
  <c r="AL228" i="34"/>
  <c r="Z228" i="34"/>
  <c r="AU80" i="34"/>
  <c r="AP80" i="34"/>
  <c r="AK80" i="34"/>
  <c r="AF80" i="34"/>
  <c r="AG228" i="34"/>
  <c r="AT80" i="34"/>
  <c r="AO80" i="34"/>
  <c r="AJ80" i="34"/>
  <c r="AE80" i="34"/>
  <c r="AA80" i="34"/>
  <c r="AD80" i="34"/>
  <c r="CZ42" i="34"/>
  <c r="CU42" i="34"/>
  <c r="CQ42" i="34"/>
  <c r="CE42" i="34"/>
  <c r="CA42" i="34"/>
  <c r="BW42" i="34"/>
  <c r="BK42" i="34"/>
  <c r="BG42" i="34"/>
  <c r="BC42" i="34"/>
  <c r="CO42" i="34"/>
  <c r="BM42" i="34"/>
  <c r="BB42" i="34"/>
  <c r="AW42" i="34"/>
  <c r="AY42" i="34" s="1"/>
  <c r="AS42" i="34"/>
  <c r="AT42" i="34" s="1"/>
  <c r="AV42" i="34" s="1"/>
  <c r="J42" i="34"/>
  <c r="Z80" i="34"/>
  <c r="CG42" i="34"/>
  <c r="BV42" i="34"/>
  <c r="BQ42" i="34"/>
  <c r="BL42" i="34"/>
  <c r="BA42" i="34"/>
  <c r="CK42" i="34"/>
  <c r="CF42" i="34"/>
  <c r="CP42" i="34"/>
  <c r="BU42" i="34"/>
  <c r="AK140" i="34"/>
  <c r="AK181" i="34" s="1"/>
  <c r="AK108" i="34"/>
  <c r="AZ39" i="34"/>
  <c r="AA116" i="34"/>
  <c r="AA148" i="34"/>
  <c r="AA189" i="34" s="1"/>
  <c r="AT148" i="34"/>
  <c r="AT116" i="34"/>
  <c r="AW77" i="34"/>
  <c r="AV77" i="34"/>
  <c r="AU116" i="34"/>
  <c r="AU148" i="34"/>
  <c r="AU189" i="34" s="1"/>
  <c r="DI37" i="34"/>
  <c r="CT35" i="34"/>
  <c r="CX35" i="34" s="1"/>
  <c r="CL35" i="34"/>
  <c r="CH35" i="34"/>
  <c r="CJ35" i="34" s="1"/>
  <c r="CM35" i="34"/>
  <c r="CI35" i="34"/>
  <c r="AP144" i="34"/>
  <c r="AP185" i="34" s="1"/>
  <c r="AP112" i="34"/>
  <c r="AE144" i="34"/>
  <c r="AE112" i="34"/>
  <c r="AH73" i="34"/>
  <c r="AG73" i="34"/>
  <c r="DI34" i="34"/>
  <c r="U34" i="34"/>
  <c r="P34" i="34"/>
  <c r="AD34" i="34" s="1"/>
  <c r="AF34" i="34" s="1"/>
  <c r="L34" i="34"/>
  <c r="DH34" i="34"/>
  <c r="S34" i="34"/>
  <c r="O34" i="34"/>
  <c r="K34" i="34"/>
  <c r="W34" i="34"/>
  <c r="Y34" i="34" s="1"/>
  <c r="R34" i="34"/>
  <c r="N34" i="34"/>
  <c r="V34" i="34"/>
  <c r="Q34" i="34"/>
  <c r="M34" i="34"/>
  <c r="AZ32" i="34"/>
  <c r="AF141" i="34"/>
  <c r="AF182" i="34" s="1"/>
  <c r="AF109" i="34"/>
  <c r="BA141" i="34"/>
  <c r="BA182" i="34" s="1"/>
  <c r="BA109" i="34"/>
  <c r="Z140" i="34"/>
  <c r="Z108" i="34"/>
  <c r="AC69" i="34"/>
  <c r="AB69" i="34"/>
  <c r="AJ140" i="34"/>
  <c r="AJ108" i="34"/>
  <c r="AM69" i="34"/>
  <c r="AL69" i="34"/>
  <c r="CM30" i="34"/>
  <c r="CH30" i="34"/>
  <c r="CJ30" i="34" s="1"/>
  <c r="CN30" i="34" s="1"/>
  <c r="CL30" i="34"/>
  <c r="CI30" i="34"/>
  <c r="Z139" i="34"/>
  <c r="Z107" i="34"/>
  <c r="AB68" i="34"/>
  <c r="AC68" i="34"/>
  <c r="AJ139" i="34"/>
  <c r="AJ107" i="34"/>
  <c r="AM68" i="34"/>
  <c r="AL68" i="34"/>
  <c r="AF139" i="34"/>
  <c r="AF180" i="34" s="1"/>
  <c r="AF107" i="34"/>
  <c r="BA139" i="34"/>
  <c r="BA180" i="34" s="1"/>
  <c r="BA107" i="34"/>
  <c r="CM29" i="34"/>
  <c r="CI29" i="34"/>
  <c r="CH29" i="34"/>
  <c r="CJ29" i="34" s="1"/>
  <c r="CL29" i="34"/>
  <c r="AO138" i="34"/>
  <c r="AQ67" i="34"/>
  <c r="AO106" i="34"/>
  <c r="AR67" i="34"/>
  <c r="AK138" i="34"/>
  <c r="AK179" i="34" s="1"/>
  <c r="AK106" i="34"/>
  <c r="BI28" i="34"/>
  <c r="BE28" i="34"/>
  <c r="BH28" i="34"/>
  <c r="BD28" i="34"/>
  <c r="BF28" i="34" s="1"/>
  <c r="BJ28" i="34" s="1"/>
  <c r="AT137" i="34"/>
  <c r="AT105" i="34"/>
  <c r="AW66" i="34"/>
  <c r="AV66" i="34"/>
  <c r="AU137" i="34"/>
  <c r="AU178" i="34" s="1"/>
  <c r="AU105" i="34"/>
  <c r="CC27" i="34"/>
  <c r="BY27" i="34"/>
  <c r="CB27" i="34"/>
  <c r="BX27" i="34"/>
  <c r="BZ27" i="34" s="1"/>
  <c r="AU136" i="34"/>
  <c r="AU177" i="34" s="1"/>
  <c r="AU104" i="34"/>
  <c r="Z136" i="34"/>
  <c r="Z104" i="34"/>
  <c r="AC65" i="34"/>
  <c r="AB65" i="34"/>
  <c r="AJ136" i="34"/>
  <c r="AJ104" i="34"/>
  <c r="AM65" i="34"/>
  <c r="AL65" i="34"/>
  <c r="BS25" i="34"/>
  <c r="BO25" i="34"/>
  <c r="BR25" i="34"/>
  <c r="BN25" i="34"/>
  <c r="BP25" i="34" s="1"/>
  <c r="BT25" i="34" s="1"/>
  <c r="AO134" i="34"/>
  <c r="AQ63" i="34"/>
  <c r="AO102" i="34"/>
  <c r="AR63" i="34"/>
  <c r="AK134" i="34"/>
  <c r="AK175" i="34" s="1"/>
  <c r="AK102" i="34"/>
  <c r="BI24" i="34"/>
  <c r="BE24" i="34"/>
  <c r="BD24" i="34"/>
  <c r="BF24" i="34" s="1"/>
  <c r="BH24" i="34"/>
  <c r="AE133" i="34"/>
  <c r="AH62" i="34"/>
  <c r="AG62" i="34"/>
  <c r="AE101" i="34"/>
  <c r="AP133" i="34"/>
  <c r="AP174" i="34" s="1"/>
  <c r="AP101" i="34"/>
  <c r="BI23" i="34"/>
  <c r="BE23" i="34"/>
  <c r="BH23" i="34"/>
  <c r="BD23" i="34"/>
  <c r="BF23" i="34" s="1"/>
  <c r="BJ23" i="34" s="1"/>
  <c r="AP132" i="34"/>
  <c r="AP173" i="34" s="1"/>
  <c r="AP100" i="34"/>
  <c r="AE132" i="34"/>
  <c r="AE100" i="34"/>
  <c r="AH61" i="34"/>
  <c r="AG61" i="34"/>
  <c r="AZ132" i="34"/>
  <c r="BC61" i="34"/>
  <c r="BB61" i="34"/>
  <c r="AZ100" i="34"/>
  <c r="AZ21" i="34"/>
  <c r="AJ130" i="34"/>
  <c r="AJ98" i="34"/>
  <c r="AL59" i="34"/>
  <c r="AM59" i="34"/>
  <c r="AF98" i="34"/>
  <c r="AF130" i="34"/>
  <c r="AF171" i="34" s="1"/>
  <c r="BA130" i="34"/>
  <c r="BA171" i="34" s="1"/>
  <c r="BA98" i="34"/>
  <c r="AK129" i="34"/>
  <c r="AK170" i="34" s="1"/>
  <c r="AK97" i="34"/>
  <c r="Z129" i="34"/>
  <c r="Z97" i="34"/>
  <c r="AC58" i="34"/>
  <c r="AB58" i="34"/>
  <c r="AU128" i="34"/>
  <c r="AU169" i="34" s="1"/>
  <c r="AU96" i="34"/>
  <c r="AZ128" i="34"/>
  <c r="BC57" i="34"/>
  <c r="BB57" i="34"/>
  <c r="AZ96" i="34"/>
  <c r="CC36" i="34"/>
  <c r="BY36" i="34"/>
  <c r="CB36" i="34"/>
  <c r="BX36" i="34"/>
  <c r="BZ36" i="34" s="1"/>
  <c r="AF145" i="34"/>
  <c r="AF186" i="34" s="1"/>
  <c r="AF113" i="34"/>
  <c r="AO145" i="34"/>
  <c r="AO113" i="34"/>
  <c r="AQ74" i="34"/>
  <c r="AR74" i="34"/>
  <c r="AP145" i="34"/>
  <c r="AP186" i="34" s="1"/>
  <c r="AP113" i="34"/>
  <c r="BI35" i="34"/>
  <c r="BE35" i="34"/>
  <c r="BH35" i="34"/>
  <c r="BD35" i="34"/>
  <c r="BF35" i="34" s="1"/>
  <c r="BX33" i="34"/>
  <c r="BZ33" i="34" s="1"/>
  <c r="CD33" i="34" s="1"/>
  <c r="CC33" i="34"/>
  <c r="CB33" i="34"/>
  <c r="BY33" i="34"/>
  <c r="AA110" i="34"/>
  <c r="AA142" i="34"/>
  <c r="AA183" i="34" s="1"/>
  <c r="AT142" i="34"/>
  <c r="AT110" i="34"/>
  <c r="AV71" i="34"/>
  <c r="AW71" i="34"/>
  <c r="AP142" i="34"/>
  <c r="AP183" i="34" s="1"/>
  <c r="AP110" i="34"/>
  <c r="DI28" i="34"/>
  <c r="DI23" i="34"/>
  <c r="AF144" i="34"/>
  <c r="AF185" i="34" s="1"/>
  <c r="AF112" i="34"/>
  <c r="BA128" i="34"/>
  <c r="BA169" i="34" s="1"/>
  <c r="BA96" i="34"/>
  <c r="DI39" i="34"/>
  <c r="AT146" i="34"/>
  <c r="AT114" i="34"/>
  <c r="AW75" i="34"/>
  <c r="AV75" i="34"/>
  <c r="AJ114" i="34"/>
  <c r="AJ146" i="34"/>
  <c r="AM75" i="34"/>
  <c r="AL75" i="34"/>
  <c r="AU114" i="34"/>
  <c r="AU146" i="34"/>
  <c r="AU187" i="34" s="1"/>
  <c r="BS28" i="34"/>
  <c r="BO28" i="34"/>
  <c r="BR28" i="34"/>
  <c r="BN28" i="34"/>
  <c r="BP28" i="34" s="1"/>
  <c r="BT28" i="34" s="1"/>
  <c r="BI25" i="34"/>
  <c r="BE25" i="34"/>
  <c r="BH25" i="34"/>
  <c r="BD25" i="34"/>
  <c r="BF25" i="34" s="1"/>
  <c r="BJ25" i="34" s="1"/>
  <c r="CM24" i="34"/>
  <c r="CI24" i="34"/>
  <c r="CL24" i="34"/>
  <c r="CH24" i="34"/>
  <c r="CJ24" i="34" s="1"/>
  <c r="CN24" i="34" s="1"/>
  <c r="AI24" i="34"/>
  <c r="AK24" i="34" s="1"/>
  <c r="AZ23" i="34"/>
  <c r="AP208" i="34"/>
  <c r="AJ208" i="34"/>
  <c r="AD208" i="34"/>
  <c r="AO208" i="34"/>
  <c r="AI208" i="34"/>
  <c r="AC208" i="34"/>
  <c r="AF208" i="34"/>
  <c r="AM208" i="34"/>
  <c r="AA208" i="34"/>
  <c r="AL208" i="34"/>
  <c r="AG208" i="34"/>
  <c r="Z208" i="34"/>
  <c r="BA60" i="34"/>
  <c r="AU60" i="34"/>
  <c r="AP60" i="34"/>
  <c r="AK60" i="34"/>
  <c r="AF60" i="34"/>
  <c r="AZ60" i="34"/>
  <c r="AT60" i="34"/>
  <c r="AO60" i="34"/>
  <c r="AJ60" i="34"/>
  <c r="AE60" i="34"/>
  <c r="AA60" i="34"/>
  <c r="AD60" i="34"/>
  <c r="Z60" i="34"/>
  <c r="CZ22" i="34"/>
  <c r="CU22" i="34"/>
  <c r="CQ22" i="34"/>
  <c r="CE22" i="34"/>
  <c r="CA22" i="34"/>
  <c r="BW22" i="34"/>
  <c r="BK22" i="34"/>
  <c r="BG22" i="34"/>
  <c r="BC22" i="34"/>
  <c r="CP22" i="34"/>
  <c r="BV22" i="34"/>
  <c r="BB22" i="34"/>
  <c r="CO22" i="34"/>
  <c r="CK22" i="34"/>
  <c r="CG22" i="34"/>
  <c r="BU22" i="34"/>
  <c r="BQ22" i="34"/>
  <c r="BM22" i="34"/>
  <c r="BA22" i="34"/>
  <c r="AW22" i="34"/>
  <c r="AY22" i="34" s="1"/>
  <c r="AS22" i="34"/>
  <c r="AT22" i="34" s="1"/>
  <c r="AV22" i="34" s="1"/>
  <c r="AZ22" i="34" s="1"/>
  <c r="BL22" i="34"/>
  <c r="J22" i="34"/>
  <c r="CF22" i="34"/>
  <c r="CC21" i="34"/>
  <c r="BY21" i="34"/>
  <c r="CB21" i="34"/>
  <c r="BX21" i="34"/>
  <c r="BZ21" i="34"/>
  <c r="CD21" i="34" s="1"/>
  <c r="BS19" i="34"/>
  <c r="BO19" i="34"/>
  <c r="BR19" i="34"/>
  <c r="BN19" i="34"/>
  <c r="BP19" i="34" s="1"/>
  <c r="AO204" i="34"/>
  <c r="AI204" i="34"/>
  <c r="AM204" i="34"/>
  <c r="AG204" i="34"/>
  <c r="AP204" i="34"/>
  <c r="AL204" i="34"/>
  <c r="AJ204" i="34"/>
  <c r="BA56" i="34"/>
  <c r="AU56" i="34"/>
  <c r="AP56" i="34"/>
  <c r="AK56" i="34"/>
  <c r="AZ56" i="34"/>
  <c r="AT56" i="34"/>
  <c r="AO56" i="34"/>
  <c r="AJ56" i="34"/>
  <c r="AF204" i="34"/>
  <c r="CU18" i="34"/>
  <c r="CQ18" i="34"/>
  <c r="CE18" i="34"/>
  <c r="CA18" i="34"/>
  <c r="BW18" i="34"/>
  <c r="BK18" i="34"/>
  <c r="CP18" i="34"/>
  <c r="BV18" i="34"/>
  <c r="BB18" i="34"/>
  <c r="BG18" i="34" s="1"/>
  <c r="CO18" i="34"/>
  <c r="CK18" i="34"/>
  <c r="CG18" i="34"/>
  <c r="BU18" i="34"/>
  <c r="BQ18" i="34"/>
  <c r="BM18" i="34"/>
  <c r="BA18" i="34"/>
  <c r="AS18" i="34"/>
  <c r="AT18" i="34" s="1"/>
  <c r="AV18" i="34" s="1"/>
  <c r="CF18" i="34"/>
  <c r="BC18" i="34"/>
  <c r="BL18" i="34"/>
  <c r="S41" i="34"/>
  <c r="O41" i="34"/>
  <c r="K41" i="34"/>
  <c r="DI41" i="34"/>
  <c r="R41" i="34"/>
  <c r="M41" i="34"/>
  <c r="DH41" i="34"/>
  <c r="W41" i="34"/>
  <c r="Y41" i="34" s="1"/>
  <c r="Q41" i="34"/>
  <c r="L41" i="34"/>
  <c r="V41" i="34"/>
  <c r="P41" i="34"/>
  <c r="AD41" i="34" s="1"/>
  <c r="AF41" i="34" s="1"/>
  <c r="U41" i="34"/>
  <c r="N41" i="34"/>
  <c r="CB38" i="33"/>
  <c r="BX38" i="33"/>
  <c r="BZ38" i="33" s="1"/>
  <c r="CC38" i="33"/>
  <c r="BY38" i="33"/>
  <c r="AA115" i="33"/>
  <c r="AA147" i="33"/>
  <c r="AA188" i="33" s="1"/>
  <c r="AT147" i="33"/>
  <c r="AW76" i="33"/>
  <c r="AV76" i="33"/>
  <c r="AT115" i="33"/>
  <c r="AP95" i="33"/>
  <c r="AP127" i="33"/>
  <c r="AP168" i="33" s="1"/>
  <c r="BT46" i="33"/>
  <c r="CM18" i="33"/>
  <c r="AM231" i="33"/>
  <c r="AG231" i="33"/>
  <c r="AA231" i="33"/>
  <c r="AL231" i="33"/>
  <c r="AF231" i="33"/>
  <c r="Z231" i="33"/>
  <c r="AI231" i="33"/>
  <c r="AU83" i="33"/>
  <c r="AP83" i="33"/>
  <c r="AK83" i="33"/>
  <c r="AF83" i="33"/>
  <c r="AP231" i="33"/>
  <c r="AD231" i="33"/>
  <c r="AJ231" i="33"/>
  <c r="AE83" i="33"/>
  <c r="Z83" i="33"/>
  <c r="AC231" i="33"/>
  <c r="AJ83" i="33"/>
  <c r="AD83" i="33"/>
  <c r="CF45" i="33"/>
  <c r="BL45" i="33"/>
  <c r="AO83" i="33"/>
  <c r="CZ45" i="33"/>
  <c r="CU45" i="33"/>
  <c r="CQ45" i="33"/>
  <c r="CE45" i="33"/>
  <c r="CA45" i="33"/>
  <c r="BW45" i="33"/>
  <c r="BK45" i="33"/>
  <c r="BG45" i="33"/>
  <c r="BC45" i="33"/>
  <c r="AA83" i="33"/>
  <c r="CO45" i="33"/>
  <c r="CG45" i="33"/>
  <c r="BQ45" i="33"/>
  <c r="BA45" i="33"/>
  <c r="AS45" i="33"/>
  <c r="AT83" i="33"/>
  <c r="BV45" i="33"/>
  <c r="J45" i="33"/>
  <c r="CK45" i="33"/>
  <c r="BU45" i="33"/>
  <c r="BM45" i="33"/>
  <c r="AW45" i="33"/>
  <c r="AO231" i="33"/>
  <c r="CP45" i="33"/>
  <c r="BB45" i="33"/>
  <c r="AM223" i="33"/>
  <c r="AG223" i="33"/>
  <c r="AA223" i="33"/>
  <c r="AL223" i="33"/>
  <c r="AF223" i="33"/>
  <c r="Z223" i="33"/>
  <c r="AI223" i="33"/>
  <c r="BA75" i="33"/>
  <c r="AU75" i="33"/>
  <c r="AP75" i="33"/>
  <c r="AK75" i="33"/>
  <c r="AF75" i="33"/>
  <c r="AP223" i="33"/>
  <c r="AD223" i="33"/>
  <c r="AJ223" i="33"/>
  <c r="AO75" i="33"/>
  <c r="AC223" i="33"/>
  <c r="AT75" i="33"/>
  <c r="AA75" i="33"/>
  <c r="CP37" i="33"/>
  <c r="BV37" i="33"/>
  <c r="BB37" i="33"/>
  <c r="AZ75" i="33"/>
  <c r="AE75" i="33"/>
  <c r="Z75" i="33"/>
  <c r="CO37" i="33"/>
  <c r="CK37" i="33"/>
  <c r="CG37" i="33"/>
  <c r="BU37" i="33"/>
  <c r="BQ37" i="33"/>
  <c r="BM37" i="33"/>
  <c r="BA37" i="33"/>
  <c r="AW37" i="33"/>
  <c r="AS37" i="33"/>
  <c r="AJ75" i="33"/>
  <c r="BL37" i="33"/>
  <c r="AO223" i="33"/>
  <c r="AD75" i="33"/>
  <c r="CZ37" i="33"/>
  <c r="CQ37" i="33"/>
  <c r="CA37" i="33"/>
  <c r="BK37" i="33"/>
  <c r="BC37" i="33"/>
  <c r="J37" i="33"/>
  <c r="CF37" i="33"/>
  <c r="BG37" i="33"/>
  <c r="CE37" i="33"/>
  <c r="BW37" i="33"/>
  <c r="CU37" i="33"/>
  <c r="AZ137" i="33"/>
  <c r="BC66" i="33"/>
  <c r="BB66" i="33"/>
  <c r="AZ105" i="33"/>
  <c r="AE106" i="33"/>
  <c r="AG67" i="33"/>
  <c r="AE138" i="33"/>
  <c r="AH67" i="33"/>
  <c r="BB67" i="33"/>
  <c r="AZ106" i="33"/>
  <c r="BC67" i="33"/>
  <c r="AZ138" i="33"/>
  <c r="AU138" i="33"/>
  <c r="AU179" i="33" s="1"/>
  <c r="AU106" i="33"/>
  <c r="AR62" i="33"/>
  <c r="AQ62" i="33"/>
  <c r="AO101" i="33"/>
  <c r="AO133" i="33"/>
  <c r="BR24" i="33"/>
  <c r="BN24" i="33"/>
  <c r="BP24" i="33" s="1"/>
  <c r="BT24" i="33" s="1"/>
  <c r="BS24" i="33"/>
  <c r="BO24" i="33"/>
  <c r="AW62" i="33"/>
  <c r="AT101" i="33"/>
  <c r="AV62" i="33"/>
  <c r="AT133" i="33"/>
  <c r="AF101" i="33"/>
  <c r="AF133" i="33"/>
  <c r="AF174" i="33" s="1"/>
  <c r="BA101" i="33"/>
  <c r="BA133" i="33"/>
  <c r="BA174" i="33" s="1"/>
  <c r="AE137" i="33"/>
  <c r="AH66" i="33"/>
  <c r="AE105" i="33"/>
  <c r="AG66" i="33"/>
  <c r="AX33" i="33"/>
  <c r="AY33" i="33" s="1"/>
  <c r="AT33" i="33"/>
  <c r="CW32" i="33"/>
  <c r="CV32" i="33"/>
  <c r="CR32" i="33"/>
  <c r="CS32" i="33" s="1"/>
  <c r="BR31" i="33"/>
  <c r="BN31" i="33"/>
  <c r="BP31" i="33" s="1"/>
  <c r="BT31" i="33" s="1"/>
  <c r="BS31" i="33"/>
  <c r="BO31" i="33"/>
  <c r="Z140" i="33"/>
  <c r="Z108" i="33"/>
  <c r="AC69" i="33"/>
  <c r="AB69" i="33"/>
  <c r="AH69" i="33"/>
  <c r="AE108" i="33"/>
  <c r="AG69" i="33"/>
  <c r="AE140" i="33"/>
  <c r="AZ108" i="33"/>
  <c r="AZ140" i="33"/>
  <c r="BC69" i="33"/>
  <c r="BB69" i="33"/>
  <c r="BH25" i="33"/>
  <c r="BD25" i="33"/>
  <c r="BF25" i="33" s="1"/>
  <c r="BJ25" i="33" s="1"/>
  <c r="BE25" i="33"/>
  <c r="BI25" i="33"/>
  <c r="AE102" i="33"/>
  <c r="AG63" i="33"/>
  <c r="AE134" i="33"/>
  <c r="AH63" i="33"/>
  <c r="BB63" i="33"/>
  <c r="AZ102" i="33"/>
  <c r="BC63" i="33"/>
  <c r="AZ134" i="33"/>
  <c r="AU134" i="33"/>
  <c r="AU175" i="33" s="1"/>
  <c r="AU102" i="33"/>
  <c r="AX21" i="33"/>
  <c r="AY21" i="33" s="1"/>
  <c r="AT21" i="33"/>
  <c r="CW20" i="33"/>
  <c r="CV20" i="33"/>
  <c r="CR20" i="33"/>
  <c r="CS20" i="33" s="1"/>
  <c r="AX19" i="33"/>
  <c r="AY19" i="33" s="1"/>
  <c r="AT19" i="33"/>
  <c r="AU19" i="33"/>
  <c r="AU128" i="33"/>
  <c r="AU169" i="33" s="1"/>
  <c r="AU96" i="33"/>
  <c r="AW70" i="33"/>
  <c r="AT109" i="33"/>
  <c r="AV70" i="33"/>
  <c r="AT141" i="33"/>
  <c r="AE141" i="33"/>
  <c r="AH70" i="33"/>
  <c r="AE109" i="33"/>
  <c r="AG70" i="33"/>
  <c r="CT32" i="33"/>
  <c r="CX32" i="33" s="1"/>
  <c r="CL32" i="33"/>
  <c r="CH32" i="33"/>
  <c r="CJ32" i="33" s="1"/>
  <c r="CN32" i="33" s="1"/>
  <c r="CM32" i="33"/>
  <c r="CI32" i="33"/>
  <c r="AJ141" i="33"/>
  <c r="AJ109" i="33"/>
  <c r="AM70" i="33"/>
  <c r="AL70" i="33"/>
  <c r="AF109" i="33"/>
  <c r="AF141" i="33"/>
  <c r="AF182" i="33" s="1"/>
  <c r="BA109" i="33"/>
  <c r="BA141" i="33"/>
  <c r="BA182" i="33" s="1"/>
  <c r="AI29" i="33"/>
  <c r="AK29" i="33" s="1"/>
  <c r="AJ104" i="33"/>
  <c r="AM65" i="33"/>
  <c r="AJ136" i="33"/>
  <c r="AL65" i="33"/>
  <c r="AW58" i="33"/>
  <c r="AT97" i="33"/>
  <c r="AV58" i="33"/>
  <c r="AT129" i="33"/>
  <c r="CT20" i="33"/>
  <c r="CX20" i="33" s="1"/>
  <c r="CL20" i="33"/>
  <c r="CH20" i="33"/>
  <c r="CJ20" i="33" s="1"/>
  <c r="CM20" i="33"/>
  <c r="CI20" i="33"/>
  <c r="AE129" i="33"/>
  <c r="AH58" i="33"/>
  <c r="AE97" i="33"/>
  <c r="AG58" i="33"/>
  <c r="AF97" i="33"/>
  <c r="AF129" i="33"/>
  <c r="AF170" i="33" s="1"/>
  <c r="BA97" i="33"/>
  <c r="BA129" i="33"/>
  <c r="BA170" i="33" s="1"/>
  <c r="Z129" i="33"/>
  <c r="AC58" i="33"/>
  <c r="AB58" i="33"/>
  <c r="Z97" i="33"/>
  <c r="AF96" i="33"/>
  <c r="AF128" i="33"/>
  <c r="AF169" i="33" s="1"/>
  <c r="AM220" i="33"/>
  <c r="AG220" i="33"/>
  <c r="AA220" i="33"/>
  <c r="AL220" i="33"/>
  <c r="AF220" i="33"/>
  <c r="Z220" i="33"/>
  <c r="AO220" i="33"/>
  <c r="AC220" i="33"/>
  <c r="AZ72" i="33"/>
  <c r="AT72" i="33"/>
  <c r="AO72" i="33"/>
  <c r="AJ72" i="33"/>
  <c r="AE72" i="33"/>
  <c r="AA72" i="33"/>
  <c r="AJ220" i="33"/>
  <c r="AP220" i="33"/>
  <c r="AP72" i="33"/>
  <c r="AI220" i="33"/>
  <c r="AU72" i="33"/>
  <c r="AD220" i="33"/>
  <c r="BA72" i="33"/>
  <c r="AF72" i="33"/>
  <c r="Z72" i="33"/>
  <c r="CZ34" i="33"/>
  <c r="CU34" i="33"/>
  <c r="CQ34" i="33"/>
  <c r="CE34" i="33"/>
  <c r="CA34" i="33"/>
  <c r="CP34" i="33"/>
  <c r="CK34" i="33"/>
  <c r="CF34" i="33"/>
  <c r="BV34" i="33"/>
  <c r="BB34" i="33"/>
  <c r="CO34" i="33"/>
  <c r="BU34" i="33"/>
  <c r="BQ34" i="33"/>
  <c r="BM34" i="33"/>
  <c r="BA34" i="33"/>
  <c r="AW34" i="33"/>
  <c r="AS34" i="33"/>
  <c r="AK72" i="33"/>
  <c r="BL34" i="33"/>
  <c r="J34" i="33"/>
  <c r="AD72" i="33"/>
  <c r="BC34" i="33"/>
  <c r="CG34" i="33"/>
  <c r="BK34" i="33"/>
  <c r="BW34" i="33"/>
  <c r="BG34" i="33"/>
  <c r="CM33" i="33"/>
  <c r="CI33" i="33"/>
  <c r="CL33" i="33"/>
  <c r="CH33" i="33"/>
  <c r="CJ33" i="33" s="1"/>
  <c r="BH33" i="33"/>
  <c r="BD33" i="33"/>
  <c r="BF33" i="33" s="1"/>
  <c r="BI33" i="33"/>
  <c r="BE33" i="33"/>
  <c r="AJ142" i="33"/>
  <c r="AM71" i="33"/>
  <c r="AL71" i="33"/>
  <c r="AJ110" i="33"/>
  <c r="AT142" i="33"/>
  <c r="AT110" i="33"/>
  <c r="AW71" i="33"/>
  <c r="AV71" i="33"/>
  <c r="AK110" i="33"/>
  <c r="AK142" i="33"/>
  <c r="AK183" i="33" s="1"/>
  <c r="BI32" i="33"/>
  <c r="BE32" i="33"/>
  <c r="BH32" i="33"/>
  <c r="BD32" i="33"/>
  <c r="BF32" i="33" s="1"/>
  <c r="BJ32" i="33" s="1"/>
  <c r="AI31" i="33"/>
  <c r="AK31" i="33" s="1"/>
  <c r="CC28" i="33"/>
  <c r="BY28" i="33"/>
  <c r="CB28" i="33"/>
  <c r="BX28" i="33"/>
  <c r="BZ28" i="33" s="1"/>
  <c r="AW66" i="33"/>
  <c r="AT105" i="33"/>
  <c r="AV66" i="33"/>
  <c r="AT137" i="33"/>
  <c r="AP105" i="33"/>
  <c r="AP137" i="33"/>
  <c r="AP178" i="33" s="1"/>
  <c r="Z137" i="33"/>
  <c r="AC66" i="33"/>
  <c r="AB66" i="33"/>
  <c r="Z105" i="33"/>
  <c r="BI27" i="33"/>
  <c r="BE27" i="33"/>
  <c r="BH27" i="33"/>
  <c r="BD27" i="33"/>
  <c r="BF27" i="33" s="1"/>
  <c r="BJ27" i="33" s="1"/>
  <c r="AX25" i="33"/>
  <c r="AY25" i="33" s="1"/>
  <c r="AT25" i="33"/>
  <c r="CW24" i="33"/>
  <c r="CV24" i="33"/>
  <c r="CR24" i="33"/>
  <c r="CS24" i="33" s="1"/>
  <c r="AF100" i="33"/>
  <c r="AF132" i="33"/>
  <c r="AF173" i="33" s="1"/>
  <c r="CT23" i="33"/>
  <c r="CX23" i="33" s="1"/>
  <c r="CL23" i="33"/>
  <c r="CH23" i="33"/>
  <c r="CJ23" i="33" s="1"/>
  <c r="CI23" i="33"/>
  <c r="CM23" i="33"/>
  <c r="AK100" i="33"/>
  <c r="AK132" i="33"/>
  <c r="AK173" i="33" s="1"/>
  <c r="AA132" i="33"/>
  <c r="AA173" i="33" s="1"/>
  <c r="AA100" i="33"/>
  <c r="AT132" i="33"/>
  <c r="AW61" i="33"/>
  <c r="AT100" i="33"/>
  <c r="AV61" i="33"/>
  <c r="AM208" i="33"/>
  <c r="AG208" i="33"/>
  <c r="AA208" i="33"/>
  <c r="AL208" i="33"/>
  <c r="AF208" i="33"/>
  <c r="Z208" i="33"/>
  <c r="AO208" i="33"/>
  <c r="AC208" i="33"/>
  <c r="AJ208" i="33"/>
  <c r="AP208" i="33"/>
  <c r="BA60" i="33"/>
  <c r="AU60" i="33"/>
  <c r="AP60" i="33"/>
  <c r="AK60" i="33"/>
  <c r="AF60" i="33"/>
  <c r="AI208" i="33"/>
  <c r="AZ60" i="33"/>
  <c r="AT60" i="33"/>
  <c r="AO60" i="33"/>
  <c r="AJ60" i="33"/>
  <c r="AE60" i="33"/>
  <c r="AA60" i="33"/>
  <c r="AD208" i="33"/>
  <c r="AD60" i="33"/>
  <c r="Z60" i="33"/>
  <c r="CP22" i="33"/>
  <c r="BV22" i="33"/>
  <c r="BB22" i="33"/>
  <c r="CO22" i="33"/>
  <c r="CK22" i="33"/>
  <c r="CG22" i="33"/>
  <c r="BU22" i="33"/>
  <c r="BQ22" i="33"/>
  <c r="BM22" i="33"/>
  <c r="BA22" i="33"/>
  <c r="AW22" i="33"/>
  <c r="AS22" i="33"/>
  <c r="CF22" i="33"/>
  <c r="BL22" i="33"/>
  <c r="J22" i="33"/>
  <c r="CU22" i="33"/>
  <c r="CE22" i="33"/>
  <c r="CQ22" i="33"/>
  <c r="CA22" i="33"/>
  <c r="BK22" i="33"/>
  <c r="BW22" i="33"/>
  <c r="BG22" i="33"/>
  <c r="CZ22" i="33"/>
  <c r="BC22" i="33"/>
  <c r="CM21" i="33"/>
  <c r="CI21" i="33"/>
  <c r="CL21" i="33"/>
  <c r="CH21" i="33"/>
  <c r="CJ21" i="33" s="1"/>
  <c r="AA130" i="33"/>
  <c r="AA171" i="33" s="1"/>
  <c r="AA98" i="33"/>
  <c r="AT130" i="33"/>
  <c r="AT98" i="33"/>
  <c r="AV59" i="33"/>
  <c r="AW59" i="33"/>
  <c r="AP98" i="33"/>
  <c r="AP130" i="33"/>
  <c r="AP171" i="33" s="1"/>
  <c r="AU25" i="33"/>
  <c r="AV25" i="33" s="1"/>
  <c r="AZ25" i="33" s="1"/>
  <c r="AZ38" i="33"/>
  <c r="AI24" i="33"/>
  <c r="AK24" i="33" s="1"/>
  <c r="G577" i="32"/>
  <c r="DI21" i="34"/>
  <c r="DI31" i="34"/>
  <c r="DI29" i="34"/>
  <c r="DI25" i="34"/>
  <c r="CC44" i="34"/>
  <c r="BY44" i="34"/>
  <c r="CB44" i="34"/>
  <c r="BX44" i="34"/>
  <c r="BZ44" i="34" s="1"/>
  <c r="AF121" i="34"/>
  <c r="AF153" i="34"/>
  <c r="AF194" i="34" s="1"/>
  <c r="BS44" i="34"/>
  <c r="BO44" i="34"/>
  <c r="BR44" i="34"/>
  <c r="BN44" i="34"/>
  <c r="BP44" i="34" s="1"/>
  <c r="Z153" i="34"/>
  <c r="Z121" i="34"/>
  <c r="AC82" i="34"/>
  <c r="AB82" i="34"/>
  <c r="AJ153" i="34"/>
  <c r="AJ121" i="34"/>
  <c r="AM82" i="34"/>
  <c r="AL82" i="34"/>
  <c r="AK122" i="34"/>
  <c r="AK154" i="34"/>
  <c r="AK195" i="34" s="1"/>
  <c r="AZ137" i="34"/>
  <c r="AZ105" i="34"/>
  <c r="BC66" i="34"/>
  <c r="BB66" i="34"/>
  <c r="BI39" i="34"/>
  <c r="BE39" i="34"/>
  <c r="BH39" i="34"/>
  <c r="BD39" i="34"/>
  <c r="BF39" i="34" s="1"/>
  <c r="AE148" i="34"/>
  <c r="AH77" i="34"/>
  <c r="AG77" i="34"/>
  <c r="AE116" i="34"/>
  <c r="AF148" i="34"/>
  <c r="AF189" i="34" s="1"/>
  <c r="AF116" i="34"/>
  <c r="DI38" i="34"/>
  <c r="U38" i="34"/>
  <c r="P38" i="34"/>
  <c r="AD38" i="34" s="1"/>
  <c r="AF38" i="34" s="1"/>
  <c r="L38" i="34"/>
  <c r="DH38" i="34"/>
  <c r="S38" i="34"/>
  <c r="O38" i="34"/>
  <c r="K38" i="34"/>
  <c r="W38" i="34"/>
  <c r="Y38" i="34" s="1"/>
  <c r="R38" i="34"/>
  <c r="N38" i="34"/>
  <c r="V38" i="34"/>
  <c r="Q38" i="34"/>
  <c r="M38" i="34"/>
  <c r="AK144" i="34"/>
  <c r="AK185" i="34" s="1"/>
  <c r="AK112" i="34"/>
  <c r="BR35" i="34"/>
  <c r="BN35" i="34"/>
  <c r="BP35" i="34" s="1"/>
  <c r="BS35" i="34"/>
  <c r="BO35" i="34"/>
  <c r="AT144" i="34"/>
  <c r="AT112" i="34"/>
  <c r="AW73" i="34"/>
  <c r="AV73" i="34"/>
  <c r="AJ144" i="34"/>
  <c r="AJ112" i="34"/>
  <c r="AM73" i="34"/>
  <c r="AL73" i="34"/>
  <c r="AP220" i="34"/>
  <c r="AJ220" i="34"/>
  <c r="AD220" i="34"/>
  <c r="AO220" i="34"/>
  <c r="AI220" i="34"/>
  <c r="AC220" i="34"/>
  <c r="AF220" i="34"/>
  <c r="AM220" i="34"/>
  <c r="AA220" i="34"/>
  <c r="AL220" i="34"/>
  <c r="AG220" i="34"/>
  <c r="Z220" i="34"/>
  <c r="BA72" i="34"/>
  <c r="AU72" i="34"/>
  <c r="AP72" i="34"/>
  <c r="AK72" i="34"/>
  <c r="AF72" i="34"/>
  <c r="AZ72" i="34"/>
  <c r="AT72" i="34"/>
  <c r="AO72" i="34"/>
  <c r="AJ72" i="34"/>
  <c r="AE72" i="34"/>
  <c r="AA72" i="34"/>
  <c r="AD72" i="34"/>
  <c r="Z72" i="34"/>
  <c r="CP34" i="34"/>
  <c r="BV34" i="34"/>
  <c r="BB34" i="34"/>
  <c r="CO34" i="34"/>
  <c r="CK34" i="34"/>
  <c r="CG34" i="34"/>
  <c r="BU34" i="34"/>
  <c r="BQ34" i="34"/>
  <c r="BM34" i="34"/>
  <c r="BA34" i="34"/>
  <c r="AW34" i="34"/>
  <c r="AY34" i="34" s="1"/>
  <c r="AS34" i="34"/>
  <c r="AT34" i="34" s="1"/>
  <c r="AV34" i="34" s="1"/>
  <c r="CF34" i="34"/>
  <c r="BL34" i="34"/>
  <c r="J34" i="34"/>
  <c r="CZ34" i="34"/>
  <c r="BC34" i="34"/>
  <c r="CU34" i="34"/>
  <c r="CE34" i="34"/>
  <c r="CQ34" i="34"/>
  <c r="CA34" i="34"/>
  <c r="BK34" i="34"/>
  <c r="BG34" i="34"/>
  <c r="BW34" i="34"/>
  <c r="AK109" i="34"/>
  <c r="AK141" i="34"/>
  <c r="AK182" i="34" s="1"/>
  <c r="Z109" i="34"/>
  <c r="Z141" i="34"/>
  <c r="AC70" i="34"/>
  <c r="AB70" i="34"/>
  <c r="CM31" i="34"/>
  <c r="CL31" i="34"/>
  <c r="CI31" i="34"/>
  <c r="CH31" i="34"/>
  <c r="CJ31" i="34" s="1"/>
  <c r="AU108" i="34"/>
  <c r="AU140" i="34"/>
  <c r="AU181" i="34" s="1"/>
  <c r="AO140" i="34"/>
  <c r="AO108" i="34"/>
  <c r="AR69" i="34"/>
  <c r="AQ69" i="34"/>
  <c r="CC30" i="34"/>
  <c r="BY30" i="34"/>
  <c r="CB30" i="34"/>
  <c r="BX30" i="34"/>
  <c r="BZ30" i="34" s="1"/>
  <c r="CD30" i="34" s="1"/>
  <c r="BR30" i="34"/>
  <c r="BO30" i="34"/>
  <c r="BS30" i="34"/>
  <c r="BN30" i="34"/>
  <c r="BP30" i="34" s="1"/>
  <c r="AO139" i="34"/>
  <c r="AR68" i="34"/>
  <c r="AQ68" i="34"/>
  <c r="AO107" i="34"/>
  <c r="AK139" i="34"/>
  <c r="AK180" i="34" s="1"/>
  <c r="AK107" i="34"/>
  <c r="AA138" i="34"/>
  <c r="AA179" i="34" s="1"/>
  <c r="AA106" i="34"/>
  <c r="AT138" i="34"/>
  <c r="AT106" i="34"/>
  <c r="AV67" i="34"/>
  <c r="AW67" i="34"/>
  <c r="AP138" i="34"/>
  <c r="AP179" i="34" s="1"/>
  <c r="AP106" i="34"/>
  <c r="CC28" i="34"/>
  <c r="BY28" i="34"/>
  <c r="CB28" i="34"/>
  <c r="BX28" i="34"/>
  <c r="BZ28" i="34" s="1"/>
  <c r="AJ137" i="34"/>
  <c r="AJ105" i="34"/>
  <c r="AM66" i="34"/>
  <c r="AL66" i="34"/>
  <c r="AF137" i="34"/>
  <c r="AF178" i="34" s="1"/>
  <c r="AF105" i="34"/>
  <c r="BA137" i="34"/>
  <c r="BA178" i="34" s="1"/>
  <c r="BA105" i="34"/>
  <c r="CW27" i="34"/>
  <c r="CR27" i="34"/>
  <c r="CS27" i="34" s="1"/>
  <c r="CV27" i="34"/>
  <c r="AF136" i="34"/>
  <c r="AF177" i="34" s="1"/>
  <c r="AF104" i="34"/>
  <c r="AO136" i="34"/>
  <c r="AO104" i="34"/>
  <c r="AR65" i="34"/>
  <c r="AQ65" i="34"/>
  <c r="CM25" i="34"/>
  <c r="CI25" i="34"/>
  <c r="CL25" i="34"/>
  <c r="CH25" i="34"/>
  <c r="CJ25" i="34" s="1"/>
  <c r="AA134" i="34"/>
  <c r="AA175" i="34" s="1"/>
  <c r="AA102" i="34"/>
  <c r="AT102" i="34"/>
  <c r="AV63" i="34"/>
  <c r="AT134" i="34"/>
  <c r="AW63" i="34"/>
  <c r="AP134" i="34"/>
  <c r="AP175" i="34" s="1"/>
  <c r="AP102" i="34"/>
  <c r="CC24" i="34"/>
  <c r="BY24" i="34"/>
  <c r="CB24" i="34"/>
  <c r="BX24" i="34"/>
  <c r="BZ24" i="34" s="1"/>
  <c r="AO133" i="34"/>
  <c r="AR62" i="34"/>
  <c r="AO101" i="34"/>
  <c r="AQ62" i="34"/>
  <c r="AZ133" i="34"/>
  <c r="AZ101" i="34"/>
  <c r="BC62" i="34"/>
  <c r="BB62" i="34"/>
  <c r="AU133" i="34"/>
  <c r="AU174" i="34" s="1"/>
  <c r="AU101" i="34"/>
  <c r="CC23" i="34"/>
  <c r="BY23" i="34"/>
  <c r="CB23" i="34"/>
  <c r="BX23" i="34"/>
  <c r="BZ23" i="34" s="1"/>
  <c r="AF132" i="34"/>
  <c r="AF173" i="34" s="1"/>
  <c r="AF100" i="34"/>
  <c r="Z100" i="34"/>
  <c r="Z132" i="34"/>
  <c r="AC61" i="34"/>
  <c r="AB61" i="34"/>
  <c r="AJ132" i="34"/>
  <c r="AJ100" i="34"/>
  <c r="AM61" i="34"/>
  <c r="AL61" i="34"/>
  <c r="BS21" i="34"/>
  <c r="BO21" i="34"/>
  <c r="BR21" i="34"/>
  <c r="BN21" i="34"/>
  <c r="BP21" i="34" s="1"/>
  <c r="Z130" i="34"/>
  <c r="Z98" i="34"/>
  <c r="AC59" i="34"/>
  <c r="AB59" i="34"/>
  <c r="AO130" i="34"/>
  <c r="AQ59" i="34"/>
  <c r="AO98" i="34"/>
  <c r="AR59" i="34"/>
  <c r="AK130" i="34"/>
  <c r="AK171" i="34" s="1"/>
  <c r="AK98" i="34"/>
  <c r="BI20" i="34"/>
  <c r="BE20" i="34"/>
  <c r="BH20" i="34"/>
  <c r="BD20" i="34"/>
  <c r="BF20" i="34" s="1"/>
  <c r="AZ129" i="34"/>
  <c r="AZ97" i="34"/>
  <c r="BC58" i="34"/>
  <c r="BB58" i="34"/>
  <c r="AP129" i="34"/>
  <c r="AP170" i="34" s="1"/>
  <c r="AP97" i="34"/>
  <c r="BI19" i="34"/>
  <c r="BE19" i="34"/>
  <c r="BD19" i="34"/>
  <c r="BF19" i="34" s="1"/>
  <c r="BH19" i="34"/>
  <c r="Z128" i="34"/>
  <c r="Z96" i="34"/>
  <c r="AC57" i="34"/>
  <c r="AB57" i="34"/>
  <c r="AJ128" i="34"/>
  <c r="AJ96" i="34"/>
  <c r="AM57" i="34"/>
  <c r="AL57" i="34"/>
  <c r="CT36" i="34"/>
  <c r="CX36" i="34" s="1"/>
  <c r="CL36" i="34"/>
  <c r="CH36" i="34"/>
  <c r="CJ36" i="34" s="1"/>
  <c r="CM36" i="34"/>
  <c r="CI36" i="34"/>
  <c r="AK113" i="34"/>
  <c r="AK145" i="34"/>
  <c r="AK186" i="34" s="1"/>
  <c r="AT145" i="34"/>
  <c r="AT113" i="34"/>
  <c r="AV74" i="34"/>
  <c r="AW74" i="34"/>
  <c r="AU145" i="34"/>
  <c r="AU186" i="34" s="1"/>
  <c r="AU113" i="34"/>
  <c r="BH33" i="34"/>
  <c r="BE33" i="34"/>
  <c r="BD33" i="34"/>
  <c r="BF33" i="34" s="1"/>
  <c r="BI33" i="34"/>
  <c r="AE142" i="34"/>
  <c r="AE110" i="34"/>
  <c r="AG71" i="34"/>
  <c r="AH71" i="34"/>
  <c r="AZ142" i="34"/>
  <c r="AZ110" i="34"/>
  <c r="BB71" i="34"/>
  <c r="BC71" i="34"/>
  <c r="AU110" i="34"/>
  <c r="AU142" i="34"/>
  <c r="AU183" i="34" s="1"/>
  <c r="CC32" i="34"/>
  <c r="BY32" i="34"/>
  <c r="CB32" i="34"/>
  <c r="BX32" i="34"/>
  <c r="BZ32" i="34" s="1"/>
  <c r="AT141" i="34"/>
  <c r="AT109" i="34"/>
  <c r="AW70" i="34"/>
  <c r="AV70" i="34"/>
  <c r="CV37" i="34"/>
  <c r="CR37" i="34"/>
  <c r="CS37" i="34" s="1"/>
  <c r="CW37" i="34"/>
  <c r="AO146" i="34"/>
  <c r="AO114" i="34"/>
  <c r="AR75" i="34"/>
  <c r="AQ75" i="34"/>
  <c r="AE146" i="34"/>
  <c r="AH75" i="34"/>
  <c r="AG75" i="34"/>
  <c r="AE114" i="34"/>
  <c r="AF146" i="34"/>
  <c r="AF187" i="34" s="1"/>
  <c r="AF114" i="34"/>
  <c r="BA146" i="34"/>
  <c r="BA187" i="34" s="1"/>
  <c r="BA114" i="34"/>
  <c r="AI32" i="34"/>
  <c r="AK32" i="34" s="1"/>
  <c r="CW31" i="34"/>
  <c r="CV31" i="34"/>
  <c r="CR31" i="34"/>
  <c r="CS31" i="34" s="1"/>
  <c r="BI29" i="34"/>
  <c r="BE29" i="34"/>
  <c r="BH29" i="34"/>
  <c r="BD29" i="34"/>
  <c r="BF29" i="34" s="1"/>
  <c r="CM28" i="34"/>
  <c r="CI28" i="34"/>
  <c r="CL28" i="34"/>
  <c r="CH28" i="34"/>
  <c r="CJ28" i="34" s="1"/>
  <c r="AI28" i="34"/>
  <c r="AK28" i="34" s="1"/>
  <c r="AP212" i="34"/>
  <c r="AJ212" i="34"/>
  <c r="AD212" i="34"/>
  <c r="AO212" i="34"/>
  <c r="AI212" i="34"/>
  <c r="AC212" i="34"/>
  <c r="AF212" i="34"/>
  <c r="AM212" i="34"/>
  <c r="AA212" i="34"/>
  <c r="AL212" i="34"/>
  <c r="AG212" i="34"/>
  <c r="Z212" i="34"/>
  <c r="BA64" i="34"/>
  <c r="AU64" i="34"/>
  <c r="AP64" i="34"/>
  <c r="AK64" i="34"/>
  <c r="AF64" i="34"/>
  <c r="AZ64" i="34"/>
  <c r="AT64" i="34"/>
  <c r="AO64" i="34"/>
  <c r="AJ64" i="34"/>
  <c r="AE64" i="34"/>
  <c r="AA64" i="34"/>
  <c r="AD64" i="34"/>
  <c r="Z64" i="34"/>
  <c r="CZ26" i="34"/>
  <c r="CU26" i="34"/>
  <c r="CQ26" i="34"/>
  <c r="CE26" i="34"/>
  <c r="CA26" i="34"/>
  <c r="BW26" i="34"/>
  <c r="BK26" i="34"/>
  <c r="BG26" i="34"/>
  <c r="BC26" i="34"/>
  <c r="CP26" i="34"/>
  <c r="BV26" i="34"/>
  <c r="BB26" i="34"/>
  <c r="CO26" i="34"/>
  <c r="CK26" i="34"/>
  <c r="CG26" i="34"/>
  <c r="BU26" i="34"/>
  <c r="BQ26" i="34"/>
  <c r="BM26" i="34"/>
  <c r="BA26" i="34"/>
  <c r="AW26" i="34"/>
  <c r="AY26" i="34" s="1"/>
  <c r="AS26" i="34"/>
  <c r="AT26" i="34" s="1"/>
  <c r="AV26" i="34" s="1"/>
  <c r="J26" i="34"/>
  <c r="CF26" i="34"/>
  <c r="BL26" i="34"/>
  <c r="CC25" i="34"/>
  <c r="BY25" i="34"/>
  <c r="CB25" i="34"/>
  <c r="BX25" i="34"/>
  <c r="BZ25" i="34" s="1"/>
  <c r="BS23" i="34"/>
  <c r="BO23" i="34"/>
  <c r="BR23" i="34"/>
  <c r="BN23" i="34"/>
  <c r="BP23" i="34" s="1"/>
  <c r="V22" i="34"/>
  <c r="Q22" i="34"/>
  <c r="M22" i="34"/>
  <c r="DI22" i="34"/>
  <c r="U22" i="34"/>
  <c r="P22" i="34"/>
  <c r="AD22" i="34" s="1"/>
  <c r="AF22" i="34" s="1"/>
  <c r="L22" i="34"/>
  <c r="DH22" i="34"/>
  <c r="S22" i="34"/>
  <c r="O22" i="34"/>
  <c r="K22" i="34"/>
  <c r="N22" i="34"/>
  <c r="W22" i="34"/>
  <c r="Y22" i="34" s="1"/>
  <c r="R22" i="34"/>
  <c r="CW21" i="34"/>
  <c r="CV21" i="34"/>
  <c r="CR21" i="34"/>
  <c r="CS21" i="34" s="1"/>
  <c r="AI21" i="34"/>
  <c r="AK21" i="34" s="1"/>
  <c r="CM19" i="34"/>
  <c r="CI19" i="34"/>
  <c r="CL19" i="34"/>
  <c r="CH19" i="34"/>
  <c r="CJ19" i="34" s="1"/>
  <c r="AO170" i="34"/>
  <c r="AQ129" i="34"/>
  <c r="DI36" i="34"/>
  <c r="AG66" i="34"/>
  <c r="L16" i="34"/>
  <c r="O16" i="34"/>
  <c r="P16" i="34" s="1"/>
  <c r="K16" i="34"/>
  <c r="M16" i="34"/>
  <c r="DI16" i="34"/>
  <c r="DH16" i="34"/>
  <c r="W16" i="34" s="1"/>
  <c r="Y16" i="34" s="1"/>
  <c r="AP227" i="34"/>
  <c r="AJ227" i="34"/>
  <c r="AD227" i="34"/>
  <c r="AO227" i="34"/>
  <c r="AI227" i="34"/>
  <c r="AC227" i="34"/>
  <c r="AL227" i="34"/>
  <c r="Z227" i="34"/>
  <c r="AG227" i="34"/>
  <c r="AM227" i="34"/>
  <c r="AF227" i="34"/>
  <c r="AA227" i="34"/>
  <c r="AD79" i="34"/>
  <c r="Z79" i="34"/>
  <c r="AU79" i="34"/>
  <c r="AP79" i="34"/>
  <c r="AK79" i="34"/>
  <c r="AF79" i="34"/>
  <c r="AE79" i="34"/>
  <c r="AT79" i="34"/>
  <c r="AA79" i="34"/>
  <c r="AO79" i="34"/>
  <c r="CZ41" i="34"/>
  <c r="CU41" i="34"/>
  <c r="CQ41" i="34"/>
  <c r="CE41" i="34"/>
  <c r="CA41" i="34"/>
  <c r="BW41" i="34"/>
  <c r="BK41" i="34"/>
  <c r="BG41" i="34"/>
  <c r="BC41" i="34"/>
  <c r="CP41" i="34"/>
  <c r="CK41" i="34"/>
  <c r="CF41" i="34"/>
  <c r="BU41" i="34"/>
  <c r="CO41" i="34"/>
  <c r="BM41" i="34"/>
  <c r="BB41" i="34"/>
  <c r="AW41" i="34"/>
  <c r="AY41" i="34" s="1"/>
  <c r="AS41" i="34"/>
  <c r="AT41" i="34" s="1"/>
  <c r="AV41" i="34" s="1"/>
  <c r="J41" i="34"/>
  <c r="BV41" i="34"/>
  <c r="BA41" i="34"/>
  <c r="AJ79" i="34"/>
  <c r="BQ41" i="34"/>
  <c r="CG41" i="34"/>
  <c r="BL41" i="34"/>
  <c r="AI33" i="34"/>
  <c r="AK33" i="34" s="1"/>
  <c r="CD46" i="33"/>
  <c r="U43" i="33"/>
  <c r="P43" i="33"/>
  <c r="AD43" i="33" s="1"/>
  <c r="AF43" i="33" s="1"/>
  <c r="L43" i="33"/>
  <c r="S43" i="33"/>
  <c r="O43" i="33"/>
  <c r="K43" i="33"/>
  <c r="Q43" i="33"/>
  <c r="DI43" i="33"/>
  <c r="W43" i="33"/>
  <c r="Y43" i="33" s="1"/>
  <c r="N43" i="33"/>
  <c r="DH43" i="33"/>
  <c r="V43" i="33"/>
  <c r="M43" i="33"/>
  <c r="R43" i="33"/>
  <c r="U39" i="33"/>
  <c r="P39" i="33"/>
  <c r="AD39" i="33" s="1"/>
  <c r="AF39" i="33" s="1"/>
  <c r="L39" i="33"/>
  <c r="S39" i="33"/>
  <c r="O39" i="33"/>
  <c r="K39" i="33"/>
  <c r="Q39" i="33"/>
  <c r="DI39" i="33"/>
  <c r="W39" i="33"/>
  <c r="Y39" i="33" s="1"/>
  <c r="N39" i="33"/>
  <c r="DH39" i="33"/>
  <c r="V39" i="33"/>
  <c r="M39" i="33"/>
  <c r="R39" i="33"/>
  <c r="BH38" i="33"/>
  <c r="BD38" i="33"/>
  <c r="BF38" i="33" s="1"/>
  <c r="BJ38" i="33" s="1"/>
  <c r="BE38" i="33"/>
  <c r="BI38" i="33"/>
  <c r="AK147" i="33"/>
  <c r="AK188" i="33" s="1"/>
  <c r="AK115" i="33"/>
  <c r="AE147" i="33"/>
  <c r="AH76" i="33"/>
  <c r="AG76" i="33"/>
  <c r="AE115" i="33"/>
  <c r="AZ147" i="33"/>
  <c r="AZ115" i="33"/>
  <c r="BC76" i="33"/>
  <c r="BB76" i="33"/>
  <c r="AO95" i="33"/>
  <c r="AO127" i="33"/>
  <c r="AR56" i="33"/>
  <c r="AQ56" i="33"/>
  <c r="AU95" i="33"/>
  <c r="AU127" i="33"/>
  <c r="AU168" i="33" s="1"/>
  <c r="U42" i="33"/>
  <c r="P42" i="33"/>
  <c r="AD42" i="33" s="1"/>
  <c r="AF42" i="33" s="1"/>
  <c r="L42" i="33"/>
  <c r="S42" i="33"/>
  <c r="O42" i="33"/>
  <c r="K42" i="33"/>
  <c r="R42" i="33"/>
  <c r="Q42" i="33"/>
  <c r="DI42" i="33"/>
  <c r="W42" i="33"/>
  <c r="Y42" i="33" s="1"/>
  <c r="N42" i="33"/>
  <c r="V42" i="33"/>
  <c r="DH42" i="33"/>
  <c r="M42" i="33"/>
  <c r="U41" i="33"/>
  <c r="P41" i="33"/>
  <c r="AD41" i="33" s="1"/>
  <c r="AF41" i="33" s="1"/>
  <c r="L41" i="33"/>
  <c r="S41" i="33"/>
  <c r="O41" i="33"/>
  <c r="K41" i="33"/>
  <c r="DH41" i="33"/>
  <c r="V41" i="33"/>
  <c r="M41" i="33"/>
  <c r="R41" i="33"/>
  <c r="Q41" i="33"/>
  <c r="N41" i="33"/>
  <c r="DI41" i="33"/>
  <c r="W41" i="33"/>
  <c r="Y41" i="33" s="1"/>
  <c r="S35" i="33"/>
  <c r="O35" i="33"/>
  <c r="K35" i="33"/>
  <c r="DI35" i="33"/>
  <c r="W35" i="33"/>
  <c r="Y35" i="33" s="1"/>
  <c r="Q35" i="33"/>
  <c r="L35" i="33"/>
  <c r="DH35" i="33"/>
  <c r="V35" i="33"/>
  <c r="P35" i="33"/>
  <c r="AD35" i="33" s="1"/>
  <c r="AF35" i="33" s="1"/>
  <c r="U35" i="33"/>
  <c r="N35" i="33"/>
  <c r="R35" i="33"/>
  <c r="M35" i="33"/>
  <c r="AU132" i="33"/>
  <c r="AU173" i="33" s="1"/>
  <c r="AU100" i="33"/>
  <c r="CV29" i="33"/>
  <c r="CR29" i="33"/>
  <c r="CS29" i="33" s="1"/>
  <c r="CW29" i="33"/>
  <c r="AJ138" i="33"/>
  <c r="AL67" i="33"/>
  <c r="AJ106" i="33"/>
  <c r="AM67" i="33"/>
  <c r="AF106" i="33"/>
  <c r="AF138" i="33"/>
  <c r="AF179" i="33" s="1"/>
  <c r="BA106" i="33"/>
  <c r="BA138" i="33"/>
  <c r="BA179" i="33" s="1"/>
  <c r="AX24" i="33"/>
  <c r="AY24" i="33" s="1"/>
  <c r="AT24" i="33"/>
  <c r="AK133" i="33"/>
  <c r="AK174" i="33" s="1"/>
  <c r="AK101" i="33"/>
  <c r="AR58" i="33"/>
  <c r="AQ58" i="33"/>
  <c r="AO97" i="33"/>
  <c r="AO129" i="33"/>
  <c r="CC31" i="33"/>
  <c r="BY31" i="33"/>
  <c r="CB31" i="33"/>
  <c r="BX31" i="33"/>
  <c r="BZ31" i="33" s="1"/>
  <c r="CD31" i="33" s="1"/>
  <c r="AX31" i="33"/>
  <c r="AY31" i="33" s="1"/>
  <c r="AT31" i="33"/>
  <c r="AV31" i="33" s="1"/>
  <c r="AF108" i="33"/>
  <c r="AF140" i="33"/>
  <c r="AF181" i="33" s="1"/>
  <c r="AJ108" i="33"/>
  <c r="AM69" i="33"/>
  <c r="AJ140" i="33"/>
  <c r="AL69" i="33"/>
  <c r="AJ134" i="33"/>
  <c r="AL63" i="33"/>
  <c r="AM63" i="33"/>
  <c r="AJ102" i="33"/>
  <c r="AF102" i="33"/>
  <c r="AF134" i="33"/>
  <c r="AF175" i="33" s="1"/>
  <c r="BA102" i="33"/>
  <c r="BA134" i="33"/>
  <c r="BA175" i="33" s="1"/>
  <c r="BI24" i="33"/>
  <c r="BE24" i="33"/>
  <c r="BH24" i="33"/>
  <c r="BD24" i="33"/>
  <c r="BF24" i="33" s="1"/>
  <c r="BJ24" i="33" s="1"/>
  <c r="CC19" i="33"/>
  <c r="BY19" i="33"/>
  <c r="CB19" i="33"/>
  <c r="BX19" i="33"/>
  <c r="BZ19" i="33" s="1"/>
  <c r="AO128" i="33"/>
  <c r="AR57" i="33"/>
  <c r="AQ57" i="33"/>
  <c r="AO96" i="33"/>
  <c r="L17" i="33"/>
  <c r="DI17" i="33"/>
  <c r="K17" i="33"/>
  <c r="O17" i="33" s="1"/>
  <c r="DH17" i="33"/>
  <c r="W17" i="33"/>
  <c r="Y17" i="33" s="1"/>
  <c r="M17" i="33"/>
  <c r="AP104" i="33"/>
  <c r="AP136" i="33"/>
  <c r="AP177" i="33" s="1"/>
  <c r="U44" i="33"/>
  <c r="P44" i="33"/>
  <c r="AD44" i="33" s="1"/>
  <c r="AF44" i="33" s="1"/>
  <c r="L44" i="33"/>
  <c r="S44" i="33"/>
  <c r="O44" i="33"/>
  <c r="K44" i="33"/>
  <c r="DI44" i="33"/>
  <c r="W44" i="33"/>
  <c r="Y44" i="33" s="1"/>
  <c r="N44" i="33"/>
  <c r="DH44" i="33"/>
  <c r="V44" i="33"/>
  <c r="M44" i="33"/>
  <c r="R44" i="33"/>
  <c r="Q44" i="33"/>
  <c r="AZ141" i="33"/>
  <c r="BC70" i="33"/>
  <c r="BB70" i="33"/>
  <c r="AZ109" i="33"/>
  <c r="BR32" i="33"/>
  <c r="BN32" i="33"/>
  <c r="BP32" i="33" s="1"/>
  <c r="BO32" i="33"/>
  <c r="BS32" i="33"/>
  <c r="AK141" i="33"/>
  <c r="AK182" i="33" s="1"/>
  <c r="AK109" i="33"/>
  <c r="CL27" i="33"/>
  <c r="CH27" i="33"/>
  <c r="CJ27" i="33" s="1"/>
  <c r="CN27" i="33" s="1"/>
  <c r="CM27" i="33"/>
  <c r="CI27" i="33"/>
  <c r="AF104" i="33"/>
  <c r="AF136" i="33"/>
  <c r="AF177" i="33" s="1"/>
  <c r="AK104" i="33"/>
  <c r="AK136" i="33"/>
  <c r="AK177" i="33" s="1"/>
  <c r="AO136" i="33"/>
  <c r="AR65" i="33"/>
  <c r="AQ65" i="33"/>
  <c r="AO104" i="33"/>
  <c r="BR20" i="33"/>
  <c r="BN20" i="33"/>
  <c r="BP20" i="33" s="1"/>
  <c r="BT20" i="33" s="1"/>
  <c r="BO20" i="33"/>
  <c r="BS20" i="33"/>
  <c r="AZ129" i="33"/>
  <c r="BC58" i="33"/>
  <c r="BB58" i="33"/>
  <c r="AZ97" i="33"/>
  <c r="AK129" i="33"/>
  <c r="AK170" i="33" s="1"/>
  <c r="AK97" i="33"/>
  <c r="AF110" i="33"/>
  <c r="AF142" i="33"/>
  <c r="AF183" i="33" s="1"/>
  <c r="AP110" i="33"/>
  <c r="AP142" i="33"/>
  <c r="AP183" i="33" s="1"/>
  <c r="CT28" i="33"/>
  <c r="CX28" i="33" s="1"/>
  <c r="CL28" i="33"/>
  <c r="CH28" i="33"/>
  <c r="CJ28" i="33" s="1"/>
  <c r="CI28" i="33"/>
  <c r="CM28" i="33"/>
  <c r="AR66" i="33"/>
  <c r="AQ66" i="33"/>
  <c r="AO105" i="33"/>
  <c r="AO137" i="33"/>
  <c r="AU105" i="33"/>
  <c r="AU137" i="33"/>
  <c r="AU178" i="33" s="1"/>
  <c r="BA100" i="33"/>
  <c r="BA132" i="33"/>
  <c r="BA173" i="33" s="1"/>
  <c r="BR23" i="33"/>
  <c r="BN23" i="33"/>
  <c r="BP23" i="33" s="1"/>
  <c r="BS23" i="33"/>
  <c r="BO23" i="33"/>
  <c r="Z132" i="33"/>
  <c r="Z100" i="33"/>
  <c r="AC61" i="33"/>
  <c r="AB61" i="33"/>
  <c r="AH61" i="33"/>
  <c r="AE100" i="33"/>
  <c r="AG61" i="33"/>
  <c r="AE132" i="33"/>
  <c r="AZ100" i="33"/>
  <c r="AZ132" i="33"/>
  <c r="BC61" i="33"/>
  <c r="BB61" i="33"/>
  <c r="CV21" i="33"/>
  <c r="CR21" i="33"/>
  <c r="CS21" i="33" s="1"/>
  <c r="CW21" i="33"/>
  <c r="AE98" i="33"/>
  <c r="AG59" i="33"/>
  <c r="AE130" i="33"/>
  <c r="AH59" i="33"/>
  <c r="BB59" i="33"/>
  <c r="AZ98" i="33"/>
  <c r="BC59" i="33"/>
  <c r="AZ130" i="33"/>
  <c r="AU130" i="33"/>
  <c r="AU171" i="33" s="1"/>
  <c r="AU98" i="33"/>
  <c r="AZ29" i="33"/>
  <c r="BI44" i="34"/>
  <c r="BE44" i="34"/>
  <c r="BH44" i="34"/>
  <c r="BD44" i="34"/>
  <c r="BF44" i="34" s="1"/>
  <c r="AO153" i="34"/>
  <c r="AR82" i="34"/>
  <c r="AQ82" i="34"/>
  <c r="AO121" i="34"/>
  <c r="S40" i="34"/>
  <c r="O40" i="34"/>
  <c r="K40" i="34"/>
  <c r="U40" i="34"/>
  <c r="N40" i="34"/>
  <c r="DI40" i="34"/>
  <c r="R40" i="34"/>
  <c r="M40" i="34"/>
  <c r="DH40" i="34"/>
  <c r="W40" i="34"/>
  <c r="Y40" i="34" s="1"/>
  <c r="Q40" i="34"/>
  <c r="AI40" i="34" s="1"/>
  <c r="AK40" i="34" s="1"/>
  <c r="L40" i="34"/>
  <c r="V40" i="34"/>
  <c r="P40" i="34"/>
  <c r="AD40" i="34" s="1"/>
  <c r="AF40" i="34" s="1"/>
  <c r="AH83" i="34"/>
  <c r="AE122" i="34"/>
  <c r="AG83" i="34"/>
  <c r="AE154" i="34"/>
  <c r="CW45" i="34"/>
  <c r="CV45" i="34"/>
  <c r="CR45" i="34"/>
  <c r="CS45" i="34" s="1"/>
  <c r="AJ154" i="34"/>
  <c r="AJ122" i="34"/>
  <c r="AM83" i="34"/>
  <c r="AL83" i="34"/>
  <c r="CM45" i="34"/>
  <c r="CI45" i="34"/>
  <c r="CL45" i="34"/>
  <c r="CH45" i="34"/>
  <c r="CJ45" i="34" s="1"/>
  <c r="AA154" i="34"/>
  <c r="AA195" i="34" s="1"/>
  <c r="AA122" i="34"/>
  <c r="AP154" i="34"/>
  <c r="AP195" i="34" s="1"/>
  <c r="AP122" i="34"/>
  <c r="AU132" i="34"/>
  <c r="AU173" i="34" s="1"/>
  <c r="AU100" i="34"/>
  <c r="CM39" i="34"/>
  <c r="CI39" i="34"/>
  <c r="CH39" i="34"/>
  <c r="CJ39" i="34" s="1"/>
  <c r="CN39" i="34" s="1"/>
  <c r="CL39" i="34"/>
  <c r="CW39" i="34"/>
  <c r="CR39" i="34"/>
  <c r="CS39" i="34" s="1"/>
  <c r="CV39" i="34"/>
  <c r="Z148" i="34"/>
  <c r="Z116" i="34"/>
  <c r="AB77" i="34"/>
  <c r="AC77" i="34"/>
  <c r="AJ148" i="34"/>
  <c r="AJ116" i="34"/>
  <c r="AM77" i="34"/>
  <c r="AL77" i="34"/>
  <c r="AK148" i="34"/>
  <c r="AK189" i="34" s="1"/>
  <c r="AK116" i="34"/>
  <c r="AP224" i="34"/>
  <c r="AJ224" i="34"/>
  <c r="AD224" i="34"/>
  <c r="AO224" i="34"/>
  <c r="AI224" i="34"/>
  <c r="AC224" i="34"/>
  <c r="AF224" i="34"/>
  <c r="AM224" i="34"/>
  <c r="AA224" i="34"/>
  <c r="AL224" i="34"/>
  <c r="AG224" i="34"/>
  <c r="Z224" i="34"/>
  <c r="BA76" i="34"/>
  <c r="AU76" i="34"/>
  <c r="AP76" i="34"/>
  <c r="AK76" i="34"/>
  <c r="AF76" i="34"/>
  <c r="AZ76" i="34"/>
  <c r="AT76" i="34"/>
  <c r="AO76" i="34"/>
  <c r="AJ76" i="34"/>
  <c r="AE76" i="34"/>
  <c r="AA76" i="34"/>
  <c r="Z76" i="34"/>
  <c r="AD76" i="34"/>
  <c r="CP38" i="34"/>
  <c r="BV38" i="34"/>
  <c r="BB38" i="34"/>
  <c r="CO38" i="34"/>
  <c r="CK38" i="34"/>
  <c r="CG38" i="34"/>
  <c r="BU38" i="34"/>
  <c r="BQ38" i="34"/>
  <c r="BM38" i="34"/>
  <c r="BA38" i="34"/>
  <c r="AW38" i="34"/>
  <c r="AY38" i="34" s="1"/>
  <c r="AS38" i="34"/>
  <c r="AT38" i="34" s="1"/>
  <c r="AV38" i="34" s="1"/>
  <c r="CF38" i="34"/>
  <c r="BL38" i="34"/>
  <c r="J38" i="34"/>
  <c r="CZ38" i="34"/>
  <c r="BC38" i="34"/>
  <c r="CU38" i="34"/>
  <c r="CE38" i="34"/>
  <c r="CQ38" i="34"/>
  <c r="CA38" i="34"/>
  <c r="BK38" i="34"/>
  <c r="BG38" i="34"/>
  <c r="BW38" i="34"/>
  <c r="CM37" i="34"/>
  <c r="CI37" i="34"/>
  <c r="CL37" i="34"/>
  <c r="CH37" i="34"/>
  <c r="CJ37" i="34" s="1"/>
  <c r="CN37" i="34" s="1"/>
  <c r="AZ144" i="34"/>
  <c r="AZ112" i="34"/>
  <c r="BC73" i="34"/>
  <c r="BB73" i="34"/>
  <c r="BA144" i="34"/>
  <c r="BA185" i="34" s="1"/>
  <c r="BA112" i="34"/>
  <c r="AO112" i="34"/>
  <c r="AR73" i="34"/>
  <c r="AQ73" i="34"/>
  <c r="AO144" i="34"/>
  <c r="AE141" i="34"/>
  <c r="AE109" i="34"/>
  <c r="AH70" i="34"/>
  <c r="AG70" i="34"/>
  <c r="CH32" i="34"/>
  <c r="CJ32" i="34" s="1"/>
  <c r="CM32" i="34"/>
  <c r="CT32" i="34"/>
  <c r="CX32" i="34" s="1"/>
  <c r="CL32" i="34"/>
  <c r="CI32" i="34"/>
  <c r="AJ141" i="34"/>
  <c r="AJ109" i="34"/>
  <c r="AM70" i="34"/>
  <c r="AL70" i="34"/>
  <c r="AP141" i="34"/>
  <c r="AP182" i="34" s="1"/>
  <c r="AP109" i="34"/>
  <c r="CC31" i="34"/>
  <c r="BY31" i="34"/>
  <c r="CB31" i="34"/>
  <c r="BX31" i="34"/>
  <c r="BZ31" i="34" s="1"/>
  <c r="AP140" i="34"/>
  <c r="AP181" i="34" s="1"/>
  <c r="AP108" i="34"/>
  <c r="BO31" i="34"/>
  <c r="BN31" i="34"/>
  <c r="BP31" i="34" s="1"/>
  <c r="BS31" i="34"/>
  <c r="BR31" i="34"/>
  <c r="AF140" i="34"/>
  <c r="AF181" i="34" s="1"/>
  <c r="AF108" i="34"/>
  <c r="AA108" i="34"/>
  <c r="AA140" i="34"/>
  <c r="AA181" i="34" s="1"/>
  <c r="AT140" i="34"/>
  <c r="AT108" i="34"/>
  <c r="AW69" i="34"/>
  <c r="AV69" i="34"/>
  <c r="AA139" i="34"/>
  <c r="AA180" i="34" s="1"/>
  <c r="AA107" i="34"/>
  <c r="AT139" i="34"/>
  <c r="AT107" i="34"/>
  <c r="AW68" i="34"/>
  <c r="AV68" i="34"/>
  <c r="AP139" i="34"/>
  <c r="AP180" i="34" s="1"/>
  <c r="AP107" i="34"/>
  <c r="AE138" i="34"/>
  <c r="AG67" i="34"/>
  <c r="AH67" i="34"/>
  <c r="AE106" i="34"/>
  <c r="AZ138" i="34"/>
  <c r="BB67" i="34"/>
  <c r="AZ106" i="34"/>
  <c r="BC67" i="34"/>
  <c r="AU138" i="34"/>
  <c r="AU179" i="34" s="1"/>
  <c r="AU106" i="34"/>
  <c r="CW28" i="34"/>
  <c r="CV28" i="34"/>
  <c r="CR28" i="34"/>
  <c r="CS28" i="34" s="1"/>
  <c r="AO137" i="34"/>
  <c r="AR66" i="34"/>
  <c r="AO105" i="34"/>
  <c r="AQ66" i="34"/>
  <c r="AK137" i="34"/>
  <c r="AK178" i="34" s="1"/>
  <c r="AK105" i="34"/>
  <c r="Z137" i="34"/>
  <c r="Z105" i="34"/>
  <c r="AC66" i="34"/>
  <c r="AB66" i="34"/>
  <c r="BA136" i="34"/>
  <c r="BA177" i="34" s="1"/>
  <c r="BA104" i="34"/>
  <c r="AA136" i="34"/>
  <c r="AA177" i="34" s="1"/>
  <c r="AA104" i="34"/>
  <c r="AT104" i="34"/>
  <c r="AT136" i="34"/>
  <c r="AW65" i="34"/>
  <c r="AV65" i="34"/>
  <c r="AE134" i="34"/>
  <c r="AG63" i="34"/>
  <c r="AH63" i="34"/>
  <c r="AE102" i="34"/>
  <c r="AZ134" i="34"/>
  <c r="BB63" i="34"/>
  <c r="AZ102" i="34"/>
  <c r="BC63" i="34"/>
  <c r="AU134" i="34"/>
  <c r="AU175" i="34" s="1"/>
  <c r="AU102" i="34"/>
  <c r="CW24" i="34"/>
  <c r="CV24" i="34"/>
  <c r="CR24" i="34"/>
  <c r="CS24" i="34" s="1"/>
  <c r="AA133" i="34"/>
  <c r="AA174" i="34" s="1"/>
  <c r="AA101" i="34"/>
  <c r="AF133" i="34"/>
  <c r="AF174" i="34" s="1"/>
  <c r="AF101" i="34"/>
  <c r="BA133" i="34"/>
  <c r="BA174" i="34" s="1"/>
  <c r="BA101" i="34"/>
  <c r="CW23" i="34"/>
  <c r="CV23" i="34"/>
  <c r="CR23" i="34"/>
  <c r="CS23" i="34" s="1"/>
  <c r="BA100" i="34"/>
  <c r="BA132" i="34"/>
  <c r="BA173" i="34" s="1"/>
  <c r="AO132" i="34"/>
  <c r="AO100" i="34"/>
  <c r="AR61" i="34"/>
  <c r="AQ61" i="34"/>
  <c r="CM21" i="34"/>
  <c r="CI21" i="34"/>
  <c r="CL21" i="34"/>
  <c r="CH21" i="34"/>
  <c r="CJ21" i="34" s="1"/>
  <c r="AA130" i="34"/>
  <c r="AA171" i="34" s="1"/>
  <c r="AA98" i="34"/>
  <c r="AT130" i="34"/>
  <c r="AT98" i="34"/>
  <c r="AV59" i="34"/>
  <c r="AW59" i="34"/>
  <c r="AP130" i="34"/>
  <c r="AP171" i="34" s="1"/>
  <c r="AP98" i="34"/>
  <c r="CC20" i="34"/>
  <c r="BY20" i="34"/>
  <c r="BX20" i="34"/>
  <c r="BZ20" i="34" s="1"/>
  <c r="CB20" i="34"/>
  <c r="AA129" i="34"/>
  <c r="AA170" i="34" s="1"/>
  <c r="AA97" i="34"/>
  <c r="AJ97" i="34"/>
  <c r="AJ129" i="34"/>
  <c r="AM58" i="34"/>
  <c r="AL58" i="34"/>
  <c r="AU129" i="34"/>
  <c r="AU170" i="34" s="1"/>
  <c r="AU97" i="34"/>
  <c r="CC19" i="34"/>
  <c r="BY19" i="34"/>
  <c r="CB19" i="34"/>
  <c r="BX19" i="34"/>
  <c r="BZ19" i="34" s="1"/>
  <c r="AK128" i="34"/>
  <c r="AK169" i="34" s="1"/>
  <c r="AK96" i="34"/>
  <c r="AO128" i="34"/>
  <c r="AO96" i="34"/>
  <c r="AR57" i="34"/>
  <c r="AQ57" i="34"/>
  <c r="BS37" i="34"/>
  <c r="BO37" i="34"/>
  <c r="BR37" i="34"/>
  <c r="BN37" i="34"/>
  <c r="BP37" i="34" s="1"/>
  <c r="AE145" i="34"/>
  <c r="AE113" i="34"/>
  <c r="AG74" i="34"/>
  <c r="AH74" i="34"/>
  <c r="BR36" i="34"/>
  <c r="BN36" i="34"/>
  <c r="BP36" i="34" s="1"/>
  <c r="BS36" i="34"/>
  <c r="BO36" i="34"/>
  <c r="BA145" i="34"/>
  <c r="BA186" i="34" s="1"/>
  <c r="BA113" i="34"/>
  <c r="AJ110" i="34"/>
  <c r="AJ142" i="34"/>
  <c r="AL71" i="34"/>
  <c r="AM71" i="34"/>
  <c r="AF142" i="34"/>
  <c r="AF183" i="34" s="1"/>
  <c r="AF110" i="34"/>
  <c r="BA142" i="34"/>
  <c r="BA183" i="34" s="1"/>
  <c r="BA110" i="34"/>
  <c r="BI31" i="34"/>
  <c r="BE31" i="34"/>
  <c r="BD31" i="34"/>
  <c r="BF31" i="34" s="1"/>
  <c r="BH31" i="34"/>
  <c r="CW30" i="34"/>
  <c r="CR30" i="34"/>
  <c r="CS30" i="34" s="1"/>
  <c r="CV30" i="34"/>
  <c r="DI24" i="34"/>
  <c r="DI19" i="34"/>
  <c r="AP136" i="34"/>
  <c r="AP177" i="34" s="1"/>
  <c r="AP104" i="34"/>
  <c r="AA114" i="34"/>
  <c r="AA146" i="34"/>
  <c r="AA187" i="34" s="1"/>
  <c r="CB37" i="34"/>
  <c r="BX37" i="34"/>
  <c r="BZ37" i="34"/>
  <c r="CC37" i="34"/>
  <c r="BY37" i="34"/>
  <c r="AZ146" i="34"/>
  <c r="BC75" i="34"/>
  <c r="BB75" i="34"/>
  <c r="AZ114" i="34"/>
  <c r="AK146" i="34"/>
  <c r="AK187" i="34" s="1"/>
  <c r="AK114" i="34"/>
  <c r="AI35" i="34"/>
  <c r="AK35" i="34" s="1"/>
  <c r="CC29" i="34"/>
  <c r="BY29" i="34"/>
  <c r="CB29" i="34"/>
  <c r="BX29" i="34"/>
  <c r="BZ29" i="34" s="1"/>
  <c r="CD29" i="34" s="1"/>
  <c r="BS27" i="34"/>
  <c r="BO27" i="34"/>
  <c r="BR27" i="34"/>
  <c r="BN27" i="34"/>
  <c r="BP27" i="34" s="1"/>
  <c r="V26" i="34"/>
  <c r="Q26" i="34"/>
  <c r="M26" i="34"/>
  <c r="DI26" i="34"/>
  <c r="U26" i="34"/>
  <c r="P26" i="34"/>
  <c r="AD26" i="34" s="1"/>
  <c r="AF26" i="34" s="1"/>
  <c r="L26" i="34"/>
  <c r="DH26" i="34"/>
  <c r="S26" i="34"/>
  <c r="O26" i="34"/>
  <c r="K26" i="34"/>
  <c r="W26" i="34"/>
  <c r="Y26" i="34" s="1"/>
  <c r="R26" i="34"/>
  <c r="N26" i="34"/>
  <c r="CW25" i="34"/>
  <c r="CV25" i="34"/>
  <c r="CR25" i="34"/>
  <c r="CS25" i="34" s="1"/>
  <c r="AI25" i="34"/>
  <c r="AK25" i="34" s="1"/>
  <c r="AZ24" i="34"/>
  <c r="CM23" i="34"/>
  <c r="CI23" i="34"/>
  <c r="CT23" i="34"/>
  <c r="CX23" i="34" s="1"/>
  <c r="CL23" i="34"/>
  <c r="CH23" i="34"/>
  <c r="CJ23" i="34" s="1"/>
  <c r="CN23" i="34" s="1"/>
  <c r="AI23" i="34"/>
  <c r="AK23" i="34" s="1"/>
  <c r="BS20" i="34"/>
  <c r="BO20" i="34"/>
  <c r="BR20" i="34"/>
  <c r="BN20" i="34"/>
  <c r="BP20" i="34" s="1"/>
  <c r="AQ58" i="34"/>
  <c r="L17" i="34"/>
  <c r="DI17" i="34"/>
  <c r="K17" i="34"/>
  <c r="M17" i="34"/>
  <c r="DH17" i="34"/>
  <c r="W17" i="34" s="1"/>
  <c r="Y17" i="34" s="1"/>
  <c r="AJ174" i="34"/>
  <c r="AL133" i="34"/>
  <c r="AO202" i="34"/>
  <c r="AI202" i="34"/>
  <c r="AC202" i="34"/>
  <c r="AM202" i="34"/>
  <c r="AG202" i="34"/>
  <c r="AP202" i="34"/>
  <c r="AD202" i="34"/>
  <c r="AL202" i="34"/>
  <c r="AJ202" i="34"/>
  <c r="AF202" i="34"/>
  <c r="AD54" i="34"/>
  <c r="BA54" i="34"/>
  <c r="AU54" i="34"/>
  <c r="AP54" i="34"/>
  <c r="AK54" i="34"/>
  <c r="AF54" i="34"/>
  <c r="AO54" i="34"/>
  <c r="AJ54" i="34"/>
  <c r="AZ54" i="34"/>
  <c r="AE54" i="34"/>
  <c r="CF16" i="34"/>
  <c r="BL16" i="34"/>
  <c r="CU16" i="34"/>
  <c r="CQ16" i="34"/>
  <c r="CE16" i="34"/>
  <c r="CA16" i="34"/>
  <c r="BW16" i="34"/>
  <c r="BK16" i="34"/>
  <c r="BG16" i="34"/>
  <c r="BC16" i="34"/>
  <c r="AT54" i="34"/>
  <c r="BV16" i="34"/>
  <c r="AS16" i="34"/>
  <c r="CK16" i="34"/>
  <c r="BU16" i="34"/>
  <c r="BM16" i="34"/>
  <c r="AW16" i="34"/>
  <c r="AY16" i="34" s="1"/>
  <c r="CP16" i="34"/>
  <c r="BB16" i="34"/>
  <c r="BQ16" i="34"/>
  <c r="CO16" i="34"/>
  <c r="CG16" i="34"/>
  <c r="BA16" i="34"/>
  <c r="AM229" i="33"/>
  <c r="AG229" i="33"/>
  <c r="AA229" i="33"/>
  <c r="AL229" i="33"/>
  <c r="AF229" i="33"/>
  <c r="Z229" i="33"/>
  <c r="AI229" i="33"/>
  <c r="AD81" i="33"/>
  <c r="Z81" i="33"/>
  <c r="AP229" i="33"/>
  <c r="AD229" i="33"/>
  <c r="AU81" i="33"/>
  <c r="AO81" i="33"/>
  <c r="AO229" i="33"/>
  <c r="AT81" i="33"/>
  <c r="AF81" i="33"/>
  <c r="AA81" i="33"/>
  <c r="CF43" i="33"/>
  <c r="BL43" i="33"/>
  <c r="AJ229" i="33"/>
  <c r="AK81" i="33"/>
  <c r="AE81" i="33"/>
  <c r="CZ43" i="33"/>
  <c r="CU43" i="33"/>
  <c r="CQ43" i="33"/>
  <c r="CE43" i="33"/>
  <c r="CA43" i="33"/>
  <c r="BW43" i="33"/>
  <c r="BK43" i="33"/>
  <c r="BG43" i="33"/>
  <c r="BC43" i="33"/>
  <c r="AJ81" i="33"/>
  <c r="CK43" i="33"/>
  <c r="BU43" i="33"/>
  <c r="BM43" i="33"/>
  <c r="AW43" i="33"/>
  <c r="AC229" i="33"/>
  <c r="CP43" i="33"/>
  <c r="BB43" i="33"/>
  <c r="CO43" i="33"/>
  <c r="CG43" i="33"/>
  <c r="BQ43" i="33"/>
  <c r="BA43" i="33"/>
  <c r="AS43" i="33"/>
  <c r="BV43" i="33"/>
  <c r="J43" i="33"/>
  <c r="AP81" i="33"/>
  <c r="AM225" i="33"/>
  <c r="AG225" i="33"/>
  <c r="AA225" i="33"/>
  <c r="AL225" i="33"/>
  <c r="AF225" i="33"/>
  <c r="Z225" i="33"/>
  <c r="AI225" i="33"/>
  <c r="AD77" i="33"/>
  <c r="Z77" i="33"/>
  <c r="AP225" i="33"/>
  <c r="AD225" i="33"/>
  <c r="AT77" i="33"/>
  <c r="AF77" i="33"/>
  <c r="AA77" i="33"/>
  <c r="AO225" i="33"/>
  <c r="AK77" i="33"/>
  <c r="AE77" i="33"/>
  <c r="CF39" i="33"/>
  <c r="BL39" i="33"/>
  <c r="AJ225" i="33"/>
  <c r="AP77" i="33"/>
  <c r="AJ77" i="33"/>
  <c r="CZ39" i="33"/>
  <c r="CU39" i="33"/>
  <c r="CQ39" i="33"/>
  <c r="CE39" i="33"/>
  <c r="CA39" i="33"/>
  <c r="BW39" i="33"/>
  <c r="BK39" i="33"/>
  <c r="BG39" i="33"/>
  <c r="BC39" i="33"/>
  <c r="AC225" i="33"/>
  <c r="CK39" i="33"/>
  <c r="BU39" i="33"/>
  <c r="BM39" i="33"/>
  <c r="AW39" i="33"/>
  <c r="AU77" i="33"/>
  <c r="CP39" i="33"/>
  <c r="BB39" i="33"/>
  <c r="AO77" i="33"/>
  <c r="CO39" i="33"/>
  <c r="CG39" i="33"/>
  <c r="BQ39" i="33"/>
  <c r="BA39" i="33"/>
  <c r="AS39" i="33"/>
  <c r="BV39" i="33"/>
  <c r="J39" i="33"/>
  <c r="AP115" i="33"/>
  <c r="AP147" i="33"/>
  <c r="AP188" i="33" s="1"/>
  <c r="AJ147" i="33"/>
  <c r="AJ115" i="33"/>
  <c r="AM76" i="33"/>
  <c r="AL76" i="33"/>
  <c r="AB56" i="33"/>
  <c r="Z95" i="33"/>
  <c r="Z127" i="33"/>
  <c r="AC56" i="33"/>
  <c r="AA95" i="33"/>
  <c r="AA127" i="33"/>
  <c r="AA168" i="33" s="1"/>
  <c r="AT127" i="33"/>
  <c r="AW56" i="33"/>
  <c r="AT95" i="33"/>
  <c r="AV56" i="33"/>
  <c r="AF95" i="33"/>
  <c r="AF127" i="33"/>
  <c r="AF168" i="33" s="1"/>
  <c r="BA95" i="33"/>
  <c r="BA127" i="33"/>
  <c r="BA168" i="33" s="1"/>
  <c r="Z115" i="33"/>
  <c r="AC76" i="33"/>
  <c r="Z147" i="33"/>
  <c r="AB76" i="33"/>
  <c r="AM228" i="33"/>
  <c r="AG228" i="33"/>
  <c r="AA228" i="33"/>
  <c r="AL228" i="33"/>
  <c r="AF228" i="33"/>
  <c r="Z228" i="33"/>
  <c r="AO228" i="33"/>
  <c r="AC228" i="33"/>
  <c r="AT80" i="33"/>
  <c r="AO80" i="33"/>
  <c r="AJ80" i="33"/>
  <c r="AE80" i="33"/>
  <c r="AA80" i="33"/>
  <c r="AJ228" i="33"/>
  <c r="AP228" i="33"/>
  <c r="AF80" i="33"/>
  <c r="Z80" i="33"/>
  <c r="AI228" i="33"/>
  <c r="AK80" i="33"/>
  <c r="AD80" i="33"/>
  <c r="CF42" i="33"/>
  <c r="BL42" i="33"/>
  <c r="AD228" i="33"/>
  <c r="AP80" i="33"/>
  <c r="CZ42" i="33"/>
  <c r="CU42" i="33"/>
  <c r="CQ42" i="33"/>
  <c r="CE42" i="33"/>
  <c r="CA42" i="33"/>
  <c r="BW42" i="33"/>
  <c r="BK42" i="33"/>
  <c r="BG42" i="33"/>
  <c r="BC42" i="33"/>
  <c r="BV42" i="33"/>
  <c r="J42" i="33"/>
  <c r="CK42" i="33"/>
  <c r="BU42" i="33"/>
  <c r="BM42" i="33"/>
  <c r="AW42" i="33"/>
  <c r="CP42" i="33"/>
  <c r="BB42" i="33"/>
  <c r="BQ42" i="33"/>
  <c r="CO42" i="33"/>
  <c r="AU80" i="33"/>
  <c r="CG42" i="33"/>
  <c r="BA42" i="33"/>
  <c r="AS42" i="33"/>
  <c r="BS38" i="33"/>
  <c r="BO38" i="33"/>
  <c r="BN38" i="33"/>
  <c r="BP38" i="33" s="1"/>
  <c r="BT38" i="33" s="1"/>
  <c r="BR38" i="33"/>
  <c r="AX18" i="33"/>
  <c r="AY18" i="33" s="1"/>
  <c r="AT18" i="33"/>
  <c r="AV18" i="33" s="1"/>
  <c r="AM227" i="33"/>
  <c r="AG227" i="33"/>
  <c r="AA227" i="33"/>
  <c r="AL227" i="33"/>
  <c r="AF227" i="33"/>
  <c r="Z227" i="33"/>
  <c r="AI227" i="33"/>
  <c r="AU79" i="33"/>
  <c r="AP79" i="33"/>
  <c r="AK79" i="33"/>
  <c r="AF79" i="33"/>
  <c r="AP227" i="33"/>
  <c r="AD227" i="33"/>
  <c r="AJ227" i="33"/>
  <c r="AJ79" i="33"/>
  <c r="AD79" i="33"/>
  <c r="AC227" i="33"/>
  <c r="AO79" i="33"/>
  <c r="CF41" i="33"/>
  <c r="BL41" i="33"/>
  <c r="AT79" i="33"/>
  <c r="AA79" i="33"/>
  <c r="CZ41" i="33"/>
  <c r="CU41" i="33"/>
  <c r="CQ41" i="33"/>
  <c r="CE41" i="33"/>
  <c r="CA41" i="33"/>
  <c r="BW41" i="33"/>
  <c r="BK41" i="33"/>
  <c r="BG41" i="33"/>
  <c r="BC41" i="33"/>
  <c r="CO41" i="33"/>
  <c r="CG41" i="33"/>
  <c r="BQ41" i="33"/>
  <c r="BA41" i="33"/>
  <c r="AS41" i="33"/>
  <c r="BV41" i="33"/>
  <c r="J41" i="33"/>
  <c r="AO227" i="33"/>
  <c r="AE79" i="33"/>
  <c r="CK41" i="33"/>
  <c r="BU41" i="33"/>
  <c r="BM41" i="33"/>
  <c r="AW41" i="33"/>
  <c r="Z79" i="33"/>
  <c r="CP41" i="33"/>
  <c r="BB41" i="33"/>
  <c r="S36" i="33"/>
  <c r="O36" i="33"/>
  <c r="K36" i="33"/>
  <c r="DI36" i="33"/>
  <c r="W36" i="33"/>
  <c r="Y36" i="33" s="1"/>
  <c r="Q36" i="33"/>
  <c r="L36" i="33"/>
  <c r="DH36" i="33"/>
  <c r="V36" i="33"/>
  <c r="P36" i="33"/>
  <c r="AD36" i="33" s="1"/>
  <c r="AF36" i="33" s="1"/>
  <c r="U36" i="33"/>
  <c r="N36" i="33"/>
  <c r="M36" i="33"/>
  <c r="R36" i="33"/>
  <c r="AM221" i="33"/>
  <c r="AG221" i="33"/>
  <c r="AA221" i="33"/>
  <c r="AL221" i="33"/>
  <c r="AF221" i="33"/>
  <c r="Z221" i="33"/>
  <c r="AI221" i="33"/>
  <c r="AD73" i="33"/>
  <c r="Z73" i="33"/>
  <c r="AP221" i="33"/>
  <c r="AD221" i="33"/>
  <c r="AZ73" i="33"/>
  <c r="AK73" i="33"/>
  <c r="AE73" i="33"/>
  <c r="AO221" i="33"/>
  <c r="AP73" i="33"/>
  <c r="AJ73" i="33"/>
  <c r="AJ221" i="33"/>
  <c r="AU73" i="33"/>
  <c r="AO73" i="33"/>
  <c r="CZ35" i="33"/>
  <c r="CU35" i="33"/>
  <c r="CQ35" i="33"/>
  <c r="CE35" i="33"/>
  <c r="CA35" i="33"/>
  <c r="BW35" i="33"/>
  <c r="BK35" i="33"/>
  <c r="BG35" i="33"/>
  <c r="BC35" i="33"/>
  <c r="AT73" i="33"/>
  <c r="CP35" i="33"/>
  <c r="CK35" i="33"/>
  <c r="CF35" i="33"/>
  <c r="BU35" i="33"/>
  <c r="CO35" i="33"/>
  <c r="AS35" i="33"/>
  <c r="J35" i="33"/>
  <c r="AF73" i="33"/>
  <c r="BM35" i="33"/>
  <c r="BB35" i="33"/>
  <c r="AW35" i="33"/>
  <c r="BV35" i="33"/>
  <c r="BA35" i="33"/>
  <c r="AC221" i="33"/>
  <c r="BA73" i="33"/>
  <c r="BQ35" i="33"/>
  <c r="AA73" i="33"/>
  <c r="CG35" i="33"/>
  <c r="BL35" i="33"/>
  <c r="DI30" i="33"/>
  <c r="U30" i="33"/>
  <c r="P30" i="33"/>
  <c r="AD30" i="33" s="1"/>
  <c r="AF30" i="33" s="1"/>
  <c r="L30" i="33"/>
  <c r="DH30" i="33"/>
  <c r="S30" i="33"/>
  <c r="O30" i="33"/>
  <c r="K30" i="33"/>
  <c r="W30" i="33"/>
  <c r="Y30" i="33" s="1"/>
  <c r="R30" i="33"/>
  <c r="N30" i="33"/>
  <c r="V30" i="33"/>
  <c r="Q30" i="33"/>
  <c r="M30" i="33"/>
  <c r="Z138" i="33"/>
  <c r="AC67" i="33"/>
  <c r="AB67" i="33"/>
  <c r="Z106" i="33"/>
  <c r="CB29" i="33"/>
  <c r="BX29" i="33"/>
  <c r="BZ29" i="33" s="1"/>
  <c r="CC29" i="33"/>
  <c r="BY29" i="33"/>
  <c r="AO138" i="33"/>
  <c r="AQ67" i="33"/>
  <c r="AO106" i="33"/>
  <c r="AR67" i="33"/>
  <c r="AK106" i="33"/>
  <c r="AK138" i="33"/>
  <c r="AK179" i="33" s="1"/>
  <c r="CC24" i="33"/>
  <c r="BY24" i="33"/>
  <c r="CB24" i="33"/>
  <c r="BX24" i="33"/>
  <c r="BZ24" i="33" s="1"/>
  <c r="AE133" i="33"/>
  <c r="AH62" i="33"/>
  <c r="AE101" i="33"/>
  <c r="AG62" i="33"/>
  <c r="AP101" i="33"/>
  <c r="AP133" i="33"/>
  <c r="AP174" i="33" s="1"/>
  <c r="Z133" i="33"/>
  <c r="AC62" i="33"/>
  <c r="AB62" i="33"/>
  <c r="Z101" i="33"/>
  <c r="BA108" i="33"/>
  <c r="BA140" i="33"/>
  <c r="BA181" i="33" s="1"/>
  <c r="AO140" i="33"/>
  <c r="AR69" i="33"/>
  <c r="AQ69" i="33"/>
  <c r="AO108" i="33"/>
  <c r="CW27" i="33"/>
  <c r="CV27" i="33"/>
  <c r="CR27" i="33"/>
  <c r="CS27" i="33" s="1"/>
  <c r="DI26" i="33"/>
  <c r="U26" i="33"/>
  <c r="P26" i="33"/>
  <c r="AD26" i="33" s="1"/>
  <c r="AF26" i="33" s="1"/>
  <c r="L26" i="33"/>
  <c r="DH26" i="33"/>
  <c r="S26" i="33"/>
  <c r="O26" i="33"/>
  <c r="K26" i="33"/>
  <c r="W26" i="33"/>
  <c r="Y26" i="33" s="1"/>
  <c r="R26" i="33"/>
  <c r="N26" i="33"/>
  <c r="M26" i="33"/>
  <c r="V26" i="33"/>
  <c r="Q26" i="33"/>
  <c r="CV25" i="33"/>
  <c r="CR25" i="33"/>
  <c r="CS25" i="33" s="1"/>
  <c r="CW25" i="33"/>
  <c r="AO134" i="33"/>
  <c r="AQ63" i="33"/>
  <c r="AO102" i="33"/>
  <c r="AR63" i="33"/>
  <c r="AK102" i="33"/>
  <c r="AK134" i="33"/>
  <c r="AK175" i="33" s="1"/>
  <c r="CL19" i="33"/>
  <c r="CH19" i="33"/>
  <c r="CJ19" i="33" s="1"/>
  <c r="CI19" i="33"/>
  <c r="CM19" i="33"/>
  <c r="AP96" i="33"/>
  <c r="AP128" i="33"/>
  <c r="AP169" i="33" s="1"/>
  <c r="AA128" i="33"/>
  <c r="AA169" i="33" s="1"/>
  <c r="AA96" i="33"/>
  <c r="AT128" i="33"/>
  <c r="AW57" i="33"/>
  <c r="AT96" i="33"/>
  <c r="AV57" i="33"/>
  <c r="AL203" i="33"/>
  <c r="AF203" i="33"/>
  <c r="Z203" i="33"/>
  <c r="AP203" i="33"/>
  <c r="AJ203" i="33"/>
  <c r="AM203" i="33"/>
  <c r="AA203" i="33"/>
  <c r="AI203" i="33"/>
  <c r="BA55" i="33"/>
  <c r="AU55" i="33"/>
  <c r="AP55" i="33"/>
  <c r="AK55" i="33"/>
  <c r="AG203" i="33"/>
  <c r="AZ55" i="33"/>
  <c r="AT55" i="33"/>
  <c r="AO55" i="33"/>
  <c r="AJ55" i="33"/>
  <c r="AA55" i="33"/>
  <c r="CZ17" i="33"/>
  <c r="CU17" i="33"/>
  <c r="CQ17" i="33"/>
  <c r="CE17" i="33"/>
  <c r="CA17" i="33"/>
  <c r="BW17" i="33"/>
  <c r="BK17" i="33"/>
  <c r="BC17" i="33"/>
  <c r="BG17" i="33" s="1"/>
  <c r="Z55" i="33"/>
  <c r="CP17" i="33"/>
  <c r="BV17" i="33"/>
  <c r="BB17" i="33"/>
  <c r="AO203" i="33"/>
  <c r="CO17" i="33"/>
  <c r="CK17" i="33"/>
  <c r="CG17" i="33"/>
  <c r="BU17" i="33"/>
  <c r="BQ17" i="33"/>
  <c r="BM17" i="33"/>
  <c r="BA17" i="33"/>
  <c r="AW17" i="33"/>
  <c r="AS17" i="33"/>
  <c r="CF17" i="33"/>
  <c r="BL17" i="33"/>
  <c r="CC27" i="33"/>
  <c r="BY27" i="33"/>
  <c r="CB27" i="33"/>
  <c r="BX27" i="33"/>
  <c r="BZ27" i="33" s="1"/>
  <c r="CD27" i="33" s="1"/>
  <c r="AM230" i="33"/>
  <c r="AG230" i="33"/>
  <c r="AA230" i="33"/>
  <c r="AL230" i="33"/>
  <c r="AF230" i="33"/>
  <c r="Z230" i="33"/>
  <c r="AO230" i="33"/>
  <c r="AC230" i="33"/>
  <c r="AJ230" i="33"/>
  <c r="AD230" i="33"/>
  <c r="AP82" i="33"/>
  <c r="AJ82" i="33"/>
  <c r="AD82" i="33"/>
  <c r="AU82" i="33"/>
  <c r="AO82" i="33"/>
  <c r="CF44" i="33"/>
  <c r="BL44" i="33"/>
  <c r="AP230" i="33"/>
  <c r="AT82" i="33"/>
  <c r="AF82" i="33"/>
  <c r="AA82" i="33"/>
  <c r="CZ44" i="33"/>
  <c r="CU44" i="33"/>
  <c r="CQ44" i="33"/>
  <c r="CE44" i="33"/>
  <c r="CA44" i="33"/>
  <c r="BW44" i="33"/>
  <c r="BK44" i="33"/>
  <c r="BG44" i="33"/>
  <c r="BC44" i="33"/>
  <c r="AI230" i="33"/>
  <c r="AE82" i="33"/>
  <c r="CP44" i="33"/>
  <c r="BB44" i="33"/>
  <c r="Z82" i="33"/>
  <c r="CO44" i="33"/>
  <c r="CG44" i="33"/>
  <c r="BQ44" i="33"/>
  <c r="BA44" i="33"/>
  <c r="AS44" i="33"/>
  <c r="BV44" i="33"/>
  <c r="J44" i="33"/>
  <c r="AK82" i="33"/>
  <c r="BM44" i="33"/>
  <c r="CK44" i="33"/>
  <c r="AW44" i="33"/>
  <c r="BU44" i="33"/>
  <c r="U40" i="33"/>
  <c r="P40" i="33"/>
  <c r="AD40" i="33" s="1"/>
  <c r="AF40" i="33" s="1"/>
  <c r="L40" i="33"/>
  <c r="S40" i="33"/>
  <c r="O40" i="33"/>
  <c r="K40" i="33"/>
  <c r="DI40" i="33"/>
  <c r="W40" i="33"/>
  <c r="Y40" i="33" s="1"/>
  <c r="N40" i="33"/>
  <c r="DH40" i="33"/>
  <c r="V40" i="33"/>
  <c r="M40" i="33"/>
  <c r="R40" i="33"/>
  <c r="Q40" i="33"/>
  <c r="CC32" i="33"/>
  <c r="BY32" i="33"/>
  <c r="CB32" i="33"/>
  <c r="BX32" i="33"/>
  <c r="BZ32" i="33" s="1"/>
  <c r="AX32" i="33"/>
  <c r="AY32" i="33" s="1"/>
  <c r="AT32" i="33"/>
  <c r="AV32" i="33" s="1"/>
  <c r="AP109" i="33"/>
  <c r="AP141" i="33"/>
  <c r="AP182" i="33" s="1"/>
  <c r="Z141" i="33"/>
  <c r="AC70" i="33"/>
  <c r="AB70" i="33"/>
  <c r="Z109" i="33"/>
  <c r="AU136" i="33"/>
  <c r="AU177" i="33" s="1"/>
  <c r="AU104" i="33"/>
  <c r="BR27" i="33"/>
  <c r="BN27" i="33"/>
  <c r="BP27" i="33"/>
  <c r="BO27" i="33"/>
  <c r="BS27" i="33"/>
  <c r="BA104" i="33"/>
  <c r="BA136" i="33"/>
  <c r="BA177" i="33" s="1"/>
  <c r="AA136" i="33"/>
  <c r="AA177" i="33" s="1"/>
  <c r="AA104" i="33"/>
  <c r="AT136" i="33"/>
  <c r="AW65" i="33"/>
  <c r="AT104" i="33"/>
  <c r="AV65" i="33"/>
  <c r="AX20" i="33"/>
  <c r="AY20" i="33" s="1"/>
  <c r="AT20" i="33"/>
  <c r="AV20" i="33" s="1"/>
  <c r="AZ20" i="33" s="1"/>
  <c r="AP97" i="33"/>
  <c r="AP129" i="33"/>
  <c r="AP170" i="33" s="1"/>
  <c r="CV33" i="33"/>
  <c r="CR33" i="33"/>
  <c r="CS33" i="33" s="1"/>
  <c r="CW33" i="33"/>
  <c r="Z142" i="33"/>
  <c r="AC71" i="33"/>
  <c r="AB71" i="33"/>
  <c r="Z110" i="33"/>
  <c r="AA142" i="33"/>
  <c r="AA183" i="33" s="1"/>
  <c r="AA110" i="33"/>
  <c r="BB71" i="33"/>
  <c r="AZ110" i="33"/>
  <c r="AZ142" i="33"/>
  <c r="BC71" i="33"/>
  <c r="AU142" i="33"/>
  <c r="AU183" i="33" s="1"/>
  <c r="AU110" i="33"/>
  <c r="AJ137" i="33"/>
  <c r="AJ105" i="33"/>
  <c r="AM66" i="33"/>
  <c r="AL66" i="33"/>
  <c r="BR28" i="33"/>
  <c r="BN28" i="33"/>
  <c r="BP28" i="33" s="1"/>
  <c r="BS28" i="33"/>
  <c r="BO28" i="33"/>
  <c r="AF105" i="33"/>
  <c r="AF137" i="33"/>
  <c r="AF178" i="33" s="1"/>
  <c r="BA105" i="33"/>
  <c r="BA137" i="33"/>
  <c r="BA178" i="33" s="1"/>
  <c r="CC23" i="33"/>
  <c r="BY23" i="33"/>
  <c r="CB23" i="33"/>
  <c r="BX23" i="33"/>
  <c r="BZ23" i="33" s="1"/>
  <c r="AX23" i="33"/>
  <c r="AY23" i="33" s="1"/>
  <c r="AT23" i="33"/>
  <c r="AU23" i="33"/>
  <c r="AV23" i="33" s="1"/>
  <c r="AZ23" i="33" s="1"/>
  <c r="AP100" i="33"/>
  <c r="AP132" i="33"/>
  <c r="AP173" i="33" s="1"/>
  <c r="AJ100" i="33"/>
  <c r="AM61" i="33"/>
  <c r="AJ132" i="33"/>
  <c r="AL61" i="33"/>
  <c r="CB21" i="33"/>
  <c r="BX21" i="33"/>
  <c r="BZ21" i="33" s="1"/>
  <c r="CD21" i="33" s="1"/>
  <c r="CC21" i="33"/>
  <c r="BY21" i="33"/>
  <c r="AJ130" i="33"/>
  <c r="AL59" i="33"/>
  <c r="AM59" i="33"/>
  <c r="AJ98" i="33"/>
  <c r="AF98" i="33"/>
  <c r="AF130" i="33"/>
  <c r="AF171" i="33" s="1"/>
  <c r="BA98" i="33"/>
  <c r="BA130" i="33"/>
  <c r="BA171" i="33" s="1"/>
  <c r="BI20" i="33"/>
  <c r="BE20" i="33"/>
  <c r="BH20" i="33"/>
  <c r="BD20" i="33"/>
  <c r="BF20" i="33" s="1"/>
  <c r="AU33" i="33"/>
  <c r="AV33" i="33" s="1"/>
  <c r="AZ33" i="33" s="1"/>
  <c r="L16" i="33"/>
  <c r="K16" i="33"/>
  <c r="O16" i="33" s="1"/>
  <c r="DI16" i="33"/>
  <c r="M16" i="33"/>
  <c r="DH16" i="33"/>
  <c r="W16" i="33" s="1"/>
  <c r="Y16" i="33" s="1"/>
  <c r="AX260" i="34"/>
  <c r="DH45" i="34"/>
  <c r="V45" i="34"/>
  <c r="Q45" i="34"/>
  <c r="M45" i="34"/>
  <c r="U45" i="34"/>
  <c r="P45" i="34"/>
  <c r="AD45" i="34" s="1"/>
  <c r="AF45" i="34" s="1"/>
  <c r="L45" i="34"/>
  <c r="S45" i="34"/>
  <c r="O45" i="34"/>
  <c r="K45" i="34"/>
  <c r="W45" i="34"/>
  <c r="Y45" i="34" s="1"/>
  <c r="R45" i="34"/>
  <c r="DI45" i="34"/>
  <c r="N45" i="34"/>
  <c r="AA153" i="34"/>
  <c r="AA194" i="34" s="1"/>
  <c r="AA121" i="34"/>
  <c r="AT121" i="34"/>
  <c r="AW82" i="34"/>
  <c r="AV82" i="34"/>
  <c r="AT153" i="34"/>
  <c r="AP226" i="34"/>
  <c r="AJ226" i="34"/>
  <c r="AD226" i="34"/>
  <c r="AO226" i="34"/>
  <c r="AI226" i="34"/>
  <c r="AC226" i="34"/>
  <c r="AF226" i="34"/>
  <c r="AM226" i="34"/>
  <c r="AA226" i="34"/>
  <c r="AG226" i="34"/>
  <c r="Z226" i="34"/>
  <c r="AL226" i="34"/>
  <c r="AT78" i="34"/>
  <c r="AO78" i="34"/>
  <c r="AJ78" i="34"/>
  <c r="AE78" i="34"/>
  <c r="AA78" i="34"/>
  <c r="AD78" i="34"/>
  <c r="Z78" i="34"/>
  <c r="AP78" i="34"/>
  <c r="AK78" i="34"/>
  <c r="AF78" i="34"/>
  <c r="CZ40" i="34"/>
  <c r="CU40" i="34"/>
  <c r="CQ40" i="34"/>
  <c r="CE40" i="34"/>
  <c r="CA40" i="34"/>
  <c r="BW40" i="34"/>
  <c r="BK40" i="34"/>
  <c r="BG40" i="34"/>
  <c r="BC40" i="34"/>
  <c r="AU78" i="34"/>
  <c r="CG40" i="34"/>
  <c r="BV40" i="34"/>
  <c r="BQ40" i="34"/>
  <c r="BL40" i="34"/>
  <c r="BA40" i="34"/>
  <c r="CP40" i="34"/>
  <c r="CK40" i="34"/>
  <c r="CF40" i="34"/>
  <c r="BU40" i="34"/>
  <c r="CO40" i="34"/>
  <c r="BM40" i="34"/>
  <c r="AW40" i="34"/>
  <c r="AY40" i="34" s="1"/>
  <c r="J40" i="34"/>
  <c r="AS40" i="34"/>
  <c r="AT40" i="34" s="1"/>
  <c r="AV40" i="34" s="1"/>
  <c r="AZ40" i="34" s="1"/>
  <c r="BB40" i="34"/>
  <c r="CC45" i="34"/>
  <c r="BY45" i="34"/>
  <c r="CB45" i="34"/>
  <c r="BX45" i="34"/>
  <c r="BZ45" i="34" s="1"/>
  <c r="CD45" i="34" s="1"/>
  <c r="AO154" i="34"/>
  <c r="AO122" i="34"/>
  <c r="AR83" i="34"/>
  <c r="AQ83" i="34"/>
  <c r="BS45" i="34"/>
  <c r="BO45" i="34"/>
  <c r="BR45" i="34"/>
  <c r="BN45" i="34"/>
  <c r="BP45" i="34" s="1"/>
  <c r="AT122" i="34"/>
  <c r="AT154" i="34"/>
  <c r="AW83" i="34"/>
  <c r="AV83" i="34"/>
  <c r="AU154" i="34"/>
  <c r="AU195" i="34" s="1"/>
  <c r="AU122" i="34"/>
  <c r="DH43" i="34"/>
  <c r="S43" i="34"/>
  <c r="O43" i="34"/>
  <c r="K43" i="34"/>
  <c r="V43" i="34"/>
  <c r="P43" i="34"/>
  <c r="AD43" i="34" s="1"/>
  <c r="AF43" i="34" s="1"/>
  <c r="U43" i="34"/>
  <c r="N43" i="34"/>
  <c r="DI43" i="34"/>
  <c r="R43" i="34"/>
  <c r="M43" i="34"/>
  <c r="Q43" i="34"/>
  <c r="L43" i="34"/>
  <c r="W43" i="34"/>
  <c r="Y43" i="34" s="1"/>
  <c r="S42" i="34"/>
  <c r="O42" i="34"/>
  <c r="K42" i="34"/>
  <c r="DH42" i="34"/>
  <c r="W42" i="34"/>
  <c r="Y42" i="34" s="1"/>
  <c r="Q42" i="34"/>
  <c r="L42" i="34"/>
  <c r="V42" i="34"/>
  <c r="P42" i="34"/>
  <c r="AD42" i="34" s="1"/>
  <c r="AF42" i="34" s="1"/>
  <c r="U42" i="34"/>
  <c r="N42" i="34"/>
  <c r="DI42" i="34"/>
  <c r="M42" i="34"/>
  <c r="R42" i="34"/>
  <c r="AZ145" i="34"/>
  <c r="AZ113" i="34"/>
  <c r="BB74" i="34"/>
  <c r="BC74" i="34"/>
  <c r="BS39" i="34"/>
  <c r="BR39" i="34"/>
  <c r="BN39" i="34"/>
  <c r="BP39" i="34" s="1"/>
  <c r="BO39" i="34"/>
  <c r="CC39" i="34"/>
  <c r="BX39" i="34"/>
  <c r="BZ39" i="34" s="1"/>
  <c r="CB39" i="34"/>
  <c r="BY39" i="34"/>
  <c r="AO148" i="34"/>
  <c r="AO116" i="34"/>
  <c r="AR77" i="34"/>
  <c r="AQ77" i="34"/>
  <c r="AP148" i="34"/>
  <c r="AP189" i="34" s="1"/>
  <c r="AP116" i="34"/>
  <c r="CC35" i="34"/>
  <c r="BY35" i="34"/>
  <c r="CB35" i="34"/>
  <c r="BX35" i="34"/>
  <c r="BZ35" i="34" s="1"/>
  <c r="Z144" i="34"/>
  <c r="Z112" i="34"/>
  <c r="AC73" i="34"/>
  <c r="AB73" i="34"/>
  <c r="AA112" i="34"/>
  <c r="AA144" i="34"/>
  <c r="AA185" i="34" s="1"/>
  <c r="AU112" i="34"/>
  <c r="AU144" i="34"/>
  <c r="AU185" i="34" s="1"/>
  <c r="DI32" i="34"/>
  <c r="AZ109" i="34"/>
  <c r="AZ141" i="34"/>
  <c r="BC70" i="34"/>
  <c r="BB70" i="34"/>
  <c r="BR32" i="34"/>
  <c r="BO32" i="34"/>
  <c r="BN32" i="34"/>
  <c r="BP32" i="34" s="1"/>
  <c r="BS32" i="34"/>
  <c r="AO141" i="34"/>
  <c r="AO109" i="34"/>
  <c r="AR70" i="34"/>
  <c r="AQ70" i="34"/>
  <c r="AU141" i="34"/>
  <c r="AU182" i="34" s="1"/>
  <c r="AU109" i="34"/>
  <c r="BA140" i="34"/>
  <c r="BA181" i="34" s="1"/>
  <c r="BA108" i="34"/>
  <c r="AE140" i="34"/>
  <c r="AE108" i="34"/>
  <c r="AH69" i="34"/>
  <c r="AG69" i="34"/>
  <c r="AZ140" i="34"/>
  <c r="AZ108" i="34"/>
  <c r="BC69" i="34"/>
  <c r="BB69" i="34"/>
  <c r="AE107" i="34"/>
  <c r="AE139" i="34"/>
  <c r="AH68" i="34"/>
  <c r="AG68" i="34"/>
  <c r="AZ139" i="34"/>
  <c r="AZ107" i="34"/>
  <c r="BC68" i="34"/>
  <c r="BB68" i="34"/>
  <c r="AU139" i="34"/>
  <c r="AU180" i="34" s="1"/>
  <c r="AU107" i="34"/>
  <c r="BS29" i="34"/>
  <c r="BO29" i="34"/>
  <c r="BR29" i="34"/>
  <c r="BN29" i="34"/>
  <c r="BP29" i="34" s="1"/>
  <c r="Z138" i="34"/>
  <c r="Z106" i="34"/>
  <c r="AC67" i="34"/>
  <c r="AB67" i="34"/>
  <c r="AJ138" i="34"/>
  <c r="AJ106" i="34"/>
  <c r="AL67" i="34"/>
  <c r="AM67" i="34"/>
  <c r="AF138" i="34"/>
  <c r="AF179" i="34" s="1"/>
  <c r="AF106" i="34"/>
  <c r="BA138" i="34"/>
  <c r="BA179" i="34" s="1"/>
  <c r="BA106" i="34"/>
  <c r="AA137" i="34"/>
  <c r="AA178" i="34" s="1"/>
  <c r="AA105" i="34"/>
  <c r="AP137" i="34"/>
  <c r="AP178" i="34" s="1"/>
  <c r="AP105" i="34"/>
  <c r="BI27" i="34"/>
  <c r="BE27" i="34"/>
  <c r="BH27" i="34"/>
  <c r="BD27" i="34"/>
  <c r="BF27" i="34" s="1"/>
  <c r="AK136" i="34"/>
  <c r="AK177" i="34" s="1"/>
  <c r="AK104" i="34"/>
  <c r="AE136" i="34"/>
  <c r="AE104" i="34"/>
  <c r="AH65" i="34"/>
  <c r="AG65" i="34"/>
  <c r="AZ136" i="34"/>
  <c r="BC65" i="34"/>
  <c r="BB65" i="34"/>
  <c r="AZ104" i="34"/>
  <c r="AZ25" i="34"/>
  <c r="AJ134" i="34"/>
  <c r="AJ102" i="34"/>
  <c r="AL63" i="34"/>
  <c r="AM63" i="34"/>
  <c r="AF134" i="34"/>
  <c r="AF175" i="34" s="1"/>
  <c r="AF102" i="34"/>
  <c r="BA134" i="34"/>
  <c r="BA175" i="34" s="1"/>
  <c r="BA102" i="34"/>
  <c r="AT133" i="34"/>
  <c r="AT101" i="34"/>
  <c r="AW62" i="34"/>
  <c r="AV62" i="34"/>
  <c r="AK133" i="34"/>
  <c r="AK174" i="34" s="1"/>
  <c r="AK101" i="34"/>
  <c r="Z133" i="34"/>
  <c r="Z101" i="34"/>
  <c r="AC62" i="34"/>
  <c r="AB62" i="34"/>
  <c r="AK132" i="34"/>
  <c r="AK173" i="34" s="1"/>
  <c r="AK100" i="34"/>
  <c r="AA132" i="34"/>
  <c r="AA173" i="34" s="1"/>
  <c r="AA100" i="34"/>
  <c r="AT132" i="34"/>
  <c r="AT100" i="34"/>
  <c r="AW61" i="34"/>
  <c r="AV61" i="34"/>
  <c r="AE130" i="34"/>
  <c r="AG59" i="34"/>
  <c r="AE98" i="34"/>
  <c r="AH59" i="34"/>
  <c r="AZ130" i="34"/>
  <c r="BB59" i="34"/>
  <c r="AZ98" i="34"/>
  <c r="BC59" i="34"/>
  <c r="AU130" i="34"/>
  <c r="AU171" i="34" s="1"/>
  <c r="AU98" i="34"/>
  <c r="CW20" i="34"/>
  <c r="CV20" i="34"/>
  <c r="CR20" i="34"/>
  <c r="CS20" i="34" s="1"/>
  <c r="AT129" i="34"/>
  <c r="AT97" i="34"/>
  <c r="AW58" i="34"/>
  <c r="AV58" i="34"/>
  <c r="BA129" i="34"/>
  <c r="BA170" i="34" s="1"/>
  <c r="BA97" i="34"/>
  <c r="CW19" i="34"/>
  <c r="CV19" i="34"/>
  <c r="CR19" i="34"/>
  <c r="CS19" i="34" s="1"/>
  <c r="AP128" i="34"/>
  <c r="AP169" i="34" s="1"/>
  <c r="AP96" i="34"/>
  <c r="AA128" i="34"/>
  <c r="AA169" i="34" s="1"/>
  <c r="AA96" i="34"/>
  <c r="AT96" i="34"/>
  <c r="AT128" i="34"/>
  <c r="AW57" i="34"/>
  <c r="AV57" i="34"/>
  <c r="Z113" i="34"/>
  <c r="Z145" i="34"/>
  <c r="AC74" i="34"/>
  <c r="AB74" i="34"/>
  <c r="AA145" i="34"/>
  <c r="AA186" i="34" s="1"/>
  <c r="AA113" i="34"/>
  <c r="AJ145" i="34"/>
  <c r="AJ113" i="34"/>
  <c r="AL74" i="34"/>
  <c r="AM74" i="34"/>
  <c r="BS33" i="34"/>
  <c r="BO33" i="34"/>
  <c r="BR33" i="34"/>
  <c r="BN33" i="34"/>
  <c r="BP33" i="34" s="1"/>
  <c r="CV33" i="34"/>
  <c r="CR33" i="34"/>
  <c r="CW33" i="34"/>
  <c r="Z142" i="34"/>
  <c r="Z110" i="34"/>
  <c r="AC71" i="34"/>
  <c r="AB71" i="34"/>
  <c r="AO142" i="34"/>
  <c r="AO110" i="34"/>
  <c r="AQ71" i="34"/>
  <c r="AR71" i="34"/>
  <c r="AK142" i="34"/>
  <c r="AK183" i="34" s="1"/>
  <c r="AK110" i="34"/>
  <c r="DI27" i="34"/>
  <c r="DI20" i="34"/>
  <c r="Z102" i="34"/>
  <c r="Z134" i="34"/>
  <c r="AC63" i="34"/>
  <c r="AB63" i="34"/>
  <c r="BH37" i="34"/>
  <c r="BD37" i="34"/>
  <c r="BF37" i="34" s="1"/>
  <c r="BI37" i="34"/>
  <c r="BE37" i="34"/>
  <c r="Z146" i="34"/>
  <c r="Z114" i="34"/>
  <c r="AC75" i="34"/>
  <c r="AB75" i="34"/>
  <c r="AP146" i="34"/>
  <c r="AP187" i="34" s="1"/>
  <c r="AP114" i="34"/>
  <c r="DH30" i="34"/>
  <c r="S30" i="34"/>
  <c r="W30" i="34"/>
  <c r="Y30" i="34" s="1"/>
  <c r="Q30" i="34"/>
  <c r="M30" i="34"/>
  <c r="V30" i="34"/>
  <c r="P30" i="34"/>
  <c r="AD30" i="34" s="1"/>
  <c r="AF30" i="34" s="1"/>
  <c r="L30" i="34"/>
  <c r="DI30" i="34"/>
  <c r="U30" i="34"/>
  <c r="O30" i="34"/>
  <c r="K30" i="34"/>
  <c r="R30" i="34"/>
  <c r="N30" i="34"/>
  <c r="CW29" i="34"/>
  <c r="CV29" i="34"/>
  <c r="CR29" i="34"/>
  <c r="CS29" i="34" s="1"/>
  <c r="AI29" i="34"/>
  <c r="AK29" i="34" s="1"/>
  <c r="CM27" i="34"/>
  <c r="CI27" i="34"/>
  <c r="CT27" i="34"/>
  <c r="CX27" i="34" s="1"/>
  <c r="CL27" i="34"/>
  <c r="CH27" i="34"/>
  <c r="CJ27" i="34"/>
  <c r="CN27" i="34" s="1"/>
  <c r="AI27" i="34"/>
  <c r="AK27" i="34" s="1"/>
  <c r="BS24" i="34"/>
  <c r="BO24" i="34"/>
  <c r="BR24" i="34"/>
  <c r="BN24" i="34"/>
  <c r="BP24" i="34" s="1"/>
  <c r="BI21" i="34"/>
  <c r="BE21" i="34"/>
  <c r="BH21" i="34"/>
  <c r="BD21" i="34"/>
  <c r="BF21" i="34" s="1"/>
  <c r="CM20" i="34"/>
  <c r="CI20" i="34"/>
  <c r="CL20" i="34"/>
  <c r="CH20" i="34"/>
  <c r="CJ20" i="34" s="1"/>
  <c r="CN20" i="34" s="1"/>
  <c r="AO203" i="34"/>
  <c r="AI203" i="34"/>
  <c r="AC203" i="34"/>
  <c r="AM203" i="34"/>
  <c r="AG203" i="34"/>
  <c r="AJ203" i="34"/>
  <c r="AF203" i="34"/>
  <c r="AP203" i="34"/>
  <c r="AD203" i="34"/>
  <c r="AL203" i="34"/>
  <c r="BA55" i="34"/>
  <c r="AU55" i="34"/>
  <c r="AP55" i="34"/>
  <c r="AK55" i="34"/>
  <c r="AF55" i="34"/>
  <c r="AZ55" i="34"/>
  <c r="AT55" i="34"/>
  <c r="AO55" i="34"/>
  <c r="AJ55" i="34"/>
  <c r="AE55" i="34"/>
  <c r="AD55" i="34"/>
  <c r="CU17" i="34"/>
  <c r="CQ17" i="34"/>
  <c r="CE17" i="34"/>
  <c r="CA17" i="34"/>
  <c r="BW17" i="34"/>
  <c r="BK17" i="34"/>
  <c r="BG17" i="34"/>
  <c r="BC17" i="34"/>
  <c r="CP17" i="34"/>
  <c r="BV17" i="34"/>
  <c r="BB17" i="34"/>
  <c r="CF17" i="34"/>
  <c r="CK17" i="34"/>
  <c r="BU17" i="34"/>
  <c r="BM17" i="34"/>
  <c r="AS17" i="34"/>
  <c r="AT17" i="34" s="1"/>
  <c r="AV17" i="34" s="1"/>
  <c r="BL17" i="34"/>
  <c r="AW17" i="34"/>
  <c r="AY17" i="34" s="1"/>
  <c r="CO17" i="34"/>
  <c r="CG17" i="34"/>
  <c r="BQ17" i="34"/>
  <c r="BA17" i="34"/>
  <c r="AL62" i="34"/>
  <c r="DI18" i="34"/>
  <c r="O18" i="34"/>
  <c r="P18" i="34" s="1"/>
  <c r="K18" i="34"/>
  <c r="DH18" i="34"/>
  <c r="W18" i="34" s="1"/>
  <c r="Y18" i="34" s="1"/>
  <c r="L18" i="34"/>
  <c r="M18" i="34"/>
  <c r="AE178" i="34"/>
  <c r="AG137" i="34"/>
  <c r="DI33" i="34"/>
  <c r="AF115" i="33"/>
  <c r="AF147" i="33"/>
  <c r="AF188" i="33" s="1"/>
  <c r="CV38" i="33"/>
  <c r="CR38" i="33"/>
  <c r="CW38" i="33"/>
  <c r="AU115" i="33"/>
  <c r="AU147" i="33"/>
  <c r="AU188" i="33" s="1"/>
  <c r="AO115" i="33"/>
  <c r="AQ76" i="33"/>
  <c r="AO147" i="33"/>
  <c r="AR76" i="33"/>
  <c r="AE127" i="33"/>
  <c r="AH56" i="33"/>
  <c r="AG56" i="33"/>
  <c r="AE95" i="33"/>
  <c r="AZ127" i="33"/>
  <c r="AZ95" i="33"/>
  <c r="BC56" i="33"/>
  <c r="BB56" i="33"/>
  <c r="BR18" i="33"/>
  <c r="BN18" i="33"/>
  <c r="BP18" i="33" s="1"/>
  <c r="BT18" i="33" s="1"/>
  <c r="BS18" i="33"/>
  <c r="BO18" i="33"/>
  <c r="U45" i="33"/>
  <c r="P45" i="33"/>
  <c r="AD45" i="33" s="1"/>
  <c r="AF45" i="33" s="1"/>
  <c r="L45" i="33"/>
  <c r="S45" i="33"/>
  <c r="O45" i="33"/>
  <c r="K45" i="33"/>
  <c r="DH45" i="33"/>
  <c r="V45" i="33"/>
  <c r="M45" i="33"/>
  <c r="R45" i="33"/>
  <c r="Q45" i="33"/>
  <c r="N45" i="33"/>
  <c r="DI45" i="33"/>
  <c r="W45" i="33"/>
  <c r="Y45" i="33" s="1"/>
  <c r="DI37" i="33"/>
  <c r="DH37" i="33"/>
  <c r="S37" i="33"/>
  <c r="O37" i="33"/>
  <c r="K37" i="33"/>
  <c r="W37" i="33"/>
  <c r="Y37" i="33" s="1"/>
  <c r="Q37" i="33"/>
  <c r="L37" i="33"/>
  <c r="V37" i="33"/>
  <c r="P37" i="33"/>
  <c r="AD37" i="33" s="1"/>
  <c r="AF37" i="33" s="1"/>
  <c r="U37" i="33"/>
  <c r="N37" i="33"/>
  <c r="R37" i="33"/>
  <c r="M37" i="33"/>
  <c r="AM222" i="33"/>
  <c r="AG222" i="33"/>
  <c r="AA222" i="33"/>
  <c r="AL222" i="33"/>
  <c r="AF222" i="33"/>
  <c r="Z222" i="33"/>
  <c r="AO222" i="33"/>
  <c r="AC222" i="33"/>
  <c r="AJ222" i="33"/>
  <c r="AD222" i="33"/>
  <c r="BA74" i="33"/>
  <c r="AT74" i="33"/>
  <c r="AF74" i="33"/>
  <c r="AA74" i="33"/>
  <c r="AZ74" i="33"/>
  <c r="AK74" i="33"/>
  <c r="AE74" i="33"/>
  <c r="Z74" i="33"/>
  <c r="AP222" i="33"/>
  <c r="AP74" i="33"/>
  <c r="AJ74" i="33"/>
  <c r="AD74" i="33"/>
  <c r="CZ36" i="33"/>
  <c r="CU36" i="33"/>
  <c r="CQ36" i="33"/>
  <c r="CE36" i="33"/>
  <c r="CA36" i="33"/>
  <c r="BW36" i="33"/>
  <c r="BK36" i="33"/>
  <c r="BG36" i="33"/>
  <c r="BC36" i="33"/>
  <c r="AO74" i="33"/>
  <c r="CP36" i="33"/>
  <c r="CK36" i="33"/>
  <c r="CF36" i="33"/>
  <c r="BU36" i="33"/>
  <c r="CO36" i="33"/>
  <c r="AS36" i="33"/>
  <c r="J36" i="33"/>
  <c r="AI222" i="33"/>
  <c r="BM36" i="33"/>
  <c r="BB36" i="33"/>
  <c r="AW36" i="33"/>
  <c r="BQ36" i="33"/>
  <c r="AU74" i="33"/>
  <c r="CG36" i="33"/>
  <c r="BL36" i="33"/>
  <c r="BV36" i="33"/>
  <c r="BA36" i="33"/>
  <c r="AK108" i="33"/>
  <c r="AK140" i="33"/>
  <c r="AK181" i="33" s="1"/>
  <c r="AI32" i="33"/>
  <c r="AK32" i="33" s="1"/>
  <c r="AM216" i="33"/>
  <c r="AG216" i="33"/>
  <c r="AA216" i="33"/>
  <c r="AL216" i="33"/>
  <c r="AF216" i="33"/>
  <c r="Z216" i="33"/>
  <c r="AO216" i="33"/>
  <c r="AC216" i="33"/>
  <c r="AJ216" i="33"/>
  <c r="AP216" i="33"/>
  <c r="BA68" i="33"/>
  <c r="AU68" i="33"/>
  <c r="AP68" i="33"/>
  <c r="AK68" i="33"/>
  <c r="AF68" i="33"/>
  <c r="AI216" i="33"/>
  <c r="AZ68" i="33"/>
  <c r="AT68" i="33"/>
  <c r="AO68" i="33"/>
  <c r="AJ68" i="33"/>
  <c r="AE68" i="33"/>
  <c r="AA68" i="33"/>
  <c r="AD216" i="33"/>
  <c r="AD68" i="33"/>
  <c r="Z68" i="33"/>
  <c r="CP30" i="33"/>
  <c r="BV30" i="33"/>
  <c r="BB30" i="33"/>
  <c r="CO30" i="33"/>
  <c r="CK30" i="33"/>
  <c r="CG30" i="33"/>
  <c r="BU30" i="33"/>
  <c r="BQ30" i="33"/>
  <c r="BM30" i="33"/>
  <c r="BA30" i="33"/>
  <c r="AW30" i="33"/>
  <c r="AS30" i="33"/>
  <c r="CF30" i="33"/>
  <c r="BL30" i="33"/>
  <c r="J30" i="33"/>
  <c r="BW30" i="33"/>
  <c r="BG30" i="33"/>
  <c r="CZ30" i="33"/>
  <c r="BC30" i="33"/>
  <c r="CU30" i="33"/>
  <c r="CE30" i="33"/>
  <c r="CQ30" i="33"/>
  <c r="CA30" i="33"/>
  <c r="BK30" i="33"/>
  <c r="CM29" i="33"/>
  <c r="CI29" i="33"/>
  <c r="CT29" i="33"/>
  <c r="CX29" i="33" s="1"/>
  <c r="CL29" i="33"/>
  <c r="CH29" i="33"/>
  <c r="CJ29" i="33" s="1"/>
  <c r="CN29" i="33" s="1"/>
  <c r="BH29" i="33"/>
  <c r="BD29" i="33"/>
  <c r="BF29" i="33" s="1"/>
  <c r="BJ29" i="33" s="1"/>
  <c r="BI29" i="33"/>
  <c r="BE29" i="33"/>
  <c r="AA138" i="33"/>
  <c r="AA179" i="33" s="1"/>
  <c r="AA106" i="33"/>
  <c r="AT138" i="33"/>
  <c r="AT106" i="33"/>
  <c r="AV67" i="33"/>
  <c r="AW67" i="33"/>
  <c r="AP106" i="33"/>
  <c r="AP138" i="33"/>
  <c r="AP179" i="33" s="1"/>
  <c r="CT24" i="33"/>
  <c r="CX24" i="33" s="1"/>
  <c r="CL24" i="33"/>
  <c r="CH24" i="33"/>
  <c r="CJ24" i="33"/>
  <c r="CN24" i="33" s="1"/>
  <c r="CM24" i="33"/>
  <c r="CI24" i="33"/>
  <c r="AA101" i="33"/>
  <c r="AA133" i="33"/>
  <c r="AA174" i="33" s="1"/>
  <c r="AZ133" i="33"/>
  <c r="BC62" i="33"/>
  <c r="BB62" i="33"/>
  <c r="AZ101" i="33"/>
  <c r="AU101" i="33"/>
  <c r="AU133" i="33"/>
  <c r="AU174" i="33" s="1"/>
  <c r="AP108" i="33"/>
  <c r="AP140" i="33"/>
  <c r="AP181" i="33" s="1"/>
  <c r="CT31" i="33"/>
  <c r="CX31" i="33" s="1"/>
  <c r="CL31" i="33"/>
  <c r="CH31" i="33"/>
  <c r="CJ31" i="33" s="1"/>
  <c r="CM31" i="33"/>
  <c r="CI31" i="33"/>
  <c r="AU140" i="33"/>
  <c r="AU181" i="33" s="1"/>
  <c r="AU108" i="33"/>
  <c r="AA140" i="33"/>
  <c r="AA181" i="33" s="1"/>
  <c r="AA108" i="33"/>
  <c r="AT140" i="33"/>
  <c r="AW69" i="33"/>
  <c r="AT108" i="33"/>
  <c r="AV69" i="33"/>
  <c r="AM212" i="33"/>
  <c r="AG212" i="33"/>
  <c r="AA212" i="33"/>
  <c r="AL212" i="33"/>
  <c r="AF212" i="33"/>
  <c r="Z212" i="33"/>
  <c r="AO212" i="33"/>
  <c r="AC212" i="33"/>
  <c r="AJ212" i="33"/>
  <c r="AP212" i="33"/>
  <c r="BA64" i="33"/>
  <c r="AU64" i="33"/>
  <c r="AP64" i="33"/>
  <c r="AK64" i="33"/>
  <c r="AF64" i="33"/>
  <c r="AI212" i="33"/>
  <c r="AZ64" i="33"/>
  <c r="AT64" i="33"/>
  <c r="AO64" i="33"/>
  <c r="AJ64" i="33"/>
  <c r="AE64" i="33"/>
  <c r="AA64" i="33"/>
  <c r="AD212" i="33"/>
  <c r="AD64" i="33"/>
  <c r="Z64" i="33"/>
  <c r="CP26" i="33"/>
  <c r="BV26" i="33"/>
  <c r="BB26" i="33"/>
  <c r="CO26" i="33"/>
  <c r="CK26" i="33"/>
  <c r="CG26" i="33"/>
  <c r="BU26" i="33"/>
  <c r="BQ26" i="33"/>
  <c r="BM26" i="33"/>
  <c r="BA26" i="33"/>
  <c r="AW26" i="33"/>
  <c r="AS26" i="33"/>
  <c r="CF26" i="33"/>
  <c r="BL26" i="33"/>
  <c r="J26" i="33"/>
  <c r="CQ26" i="33"/>
  <c r="CA26" i="33"/>
  <c r="BK26" i="33"/>
  <c r="BW26" i="33"/>
  <c r="BG26" i="33"/>
  <c r="CZ26" i="33"/>
  <c r="BC26" i="33"/>
  <c r="CU26" i="33"/>
  <c r="CE26" i="33"/>
  <c r="CM25" i="33"/>
  <c r="CI25" i="33"/>
  <c r="CT25" i="33"/>
  <c r="CX25" i="33" s="1"/>
  <c r="CL25" i="33"/>
  <c r="CH25" i="33"/>
  <c r="CJ25" i="33" s="1"/>
  <c r="CN25" i="33" s="1"/>
  <c r="CB25" i="33"/>
  <c r="BX25" i="33"/>
  <c r="BZ25" i="33" s="1"/>
  <c r="CD25" i="33" s="1"/>
  <c r="CC25" i="33"/>
  <c r="BY25" i="33"/>
  <c r="AA134" i="33"/>
  <c r="AA175" i="33" s="1"/>
  <c r="AA102" i="33"/>
  <c r="AT134" i="33"/>
  <c r="AT102" i="33"/>
  <c r="AV63" i="33"/>
  <c r="AW63" i="33"/>
  <c r="AP102" i="33"/>
  <c r="AP134" i="33"/>
  <c r="AP175" i="33" s="1"/>
  <c r="BR19" i="33"/>
  <c r="Z128" i="33"/>
  <c r="Z96" i="33"/>
  <c r="AC57" i="33"/>
  <c r="AB57" i="33"/>
  <c r="AH57" i="33"/>
  <c r="AE96" i="33"/>
  <c r="AG57" i="33"/>
  <c r="AE128" i="33"/>
  <c r="AZ96" i="33"/>
  <c r="AZ128" i="33"/>
  <c r="BC57" i="33"/>
  <c r="BB57" i="33"/>
  <c r="AM226" i="33"/>
  <c r="AG226" i="33"/>
  <c r="AA226" i="33"/>
  <c r="AL226" i="33"/>
  <c r="AF226" i="33"/>
  <c r="Z226" i="33"/>
  <c r="AO226" i="33"/>
  <c r="AC226" i="33"/>
  <c r="AJ226" i="33"/>
  <c r="AD226" i="33"/>
  <c r="AU78" i="33"/>
  <c r="AO78" i="33"/>
  <c r="AT78" i="33"/>
  <c r="AF78" i="33"/>
  <c r="AA78" i="33"/>
  <c r="CF40" i="33"/>
  <c r="BL40" i="33"/>
  <c r="AP226" i="33"/>
  <c r="AK78" i="33"/>
  <c r="AE78" i="33"/>
  <c r="Z78" i="33"/>
  <c r="CZ40" i="33"/>
  <c r="CU40" i="33"/>
  <c r="CQ40" i="33"/>
  <c r="CE40" i="33"/>
  <c r="CA40" i="33"/>
  <c r="BW40" i="33"/>
  <c r="BK40" i="33"/>
  <c r="BG40" i="33"/>
  <c r="BC40" i="33"/>
  <c r="CP40" i="33"/>
  <c r="BB40" i="33"/>
  <c r="AP78" i="33"/>
  <c r="CO40" i="33"/>
  <c r="CG40" i="33"/>
  <c r="BQ40" i="33"/>
  <c r="BA40" i="33"/>
  <c r="AS40" i="33"/>
  <c r="AJ78" i="33"/>
  <c r="BV40" i="33"/>
  <c r="J40" i="33"/>
  <c r="BM40" i="33"/>
  <c r="AI226" i="33"/>
  <c r="AD78" i="33"/>
  <c r="CK40" i="33"/>
  <c r="AW40" i="33"/>
  <c r="BU40" i="33"/>
  <c r="AR70" i="33"/>
  <c r="AQ70" i="33"/>
  <c r="AO109" i="33"/>
  <c r="AO141" i="33"/>
  <c r="AU109" i="33"/>
  <c r="AU141" i="33"/>
  <c r="AU182" i="33" s="1"/>
  <c r="AX27" i="33"/>
  <c r="AY27" i="33" s="1"/>
  <c r="AT27" i="33"/>
  <c r="AV27" i="33" s="1"/>
  <c r="Z136" i="33"/>
  <c r="Z104" i="33"/>
  <c r="AC65" i="33"/>
  <c r="AB65" i="33"/>
  <c r="AH65" i="33"/>
  <c r="AE104" i="33"/>
  <c r="AG65" i="33"/>
  <c r="AE136" i="33"/>
  <c r="AZ104" i="33"/>
  <c r="AZ136" i="33"/>
  <c r="BC65" i="33"/>
  <c r="BB65" i="33"/>
  <c r="AA97" i="33"/>
  <c r="AA129" i="33"/>
  <c r="AA170" i="33" s="1"/>
  <c r="AJ129" i="33"/>
  <c r="AJ97" i="33"/>
  <c r="AM58" i="33"/>
  <c r="AL58" i="33"/>
  <c r="AU97" i="33"/>
  <c r="AU129" i="33"/>
  <c r="AU170" i="33" s="1"/>
  <c r="AJ133" i="33"/>
  <c r="AJ101" i="33"/>
  <c r="AM62" i="33"/>
  <c r="AL62" i="33"/>
  <c r="DI34" i="33"/>
  <c r="U34" i="33"/>
  <c r="P34" i="33"/>
  <c r="AD34" i="33" s="1"/>
  <c r="AF34" i="33" s="1"/>
  <c r="L34" i="33"/>
  <c r="DH34" i="33"/>
  <c r="S34" i="33"/>
  <c r="O34" i="33"/>
  <c r="K34" i="33"/>
  <c r="W34" i="33"/>
  <c r="Y34" i="33" s="1"/>
  <c r="R34" i="33"/>
  <c r="N34" i="33"/>
  <c r="V34" i="33"/>
  <c r="Q34" i="33"/>
  <c r="M34" i="33"/>
  <c r="AO142" i="33"/>
  <c r="AO110" i="33"/>
  <c r="AR71" i="33"/>
  <c r="AQ71" i="33"/>
  <c r="CB33" i="33"/>
  <c r="BX33" i="33"/>
  <c r="BZ33" i="33"/>
  <c r="CD33" i="33" s="1"/>
  <c r="CC33" i="33"/>
  <c r="BY33" i="33"/>
  <c r="AE110" i="33"/>
  <c r="AG71" i="33"/>
  <c r="AE142" i="33"/>
  <c r="AH71" i="33"/>
  <c r="BA110" i="33"/>
  <c r="BA142" i="33"/>
  <c r="BA183" i="33" s="1"/>
  <c r="AX28" i="33"/>
  <c r="AY28" i="33" s="1"/>
  <c r="AT28" i="33"/>
  <c r="AU28" i="33"/>
  <c r="AA105" i="33"/>
  <c r="AA137" i="33"/>
  <c r="AA178" i="33" s="1"/>
  <c r="AK137" i="33"/>
  <c r="AK178" i="33" s="1"/>
  <c r="AK105" i="33"/>
  <c r="AU24" i="33"/>
  <c r="AV24" i="33" s="1"/>
  <c r="AZ24" i="33" s="1"/>
  <c r="AO132" i="33"/>
  <c r="AR61" i="33"/>
  <c r="AQ61" i="33"/>
  <c r="AO100" i="33"/>
  <c r="DI22" i="33"/>
  <c r="U22" i="33"/>
  <c r="P22" i="33"/>
  <c r="AD22" i="33" s="1"/>
  <c r="AF22" i="33" s="1"/>
  <c r="L22" i="33"/>
  <c r="DH22" i="33"/>
  <c r="S22" i="33"/>
  <c r="O22" i="33"/>
  <c r="K22" i="33"/>
  <c r="W22" i="33"/>
  <c r="Y22" i="33" s="1"/>
  <c r="R22" i="33"/>
  <c r="N22" i="33"/>
  <c r="V22" i="33"/>
  <c r="Q22" i="33"/>
  <c r="AI22" i="33" s="1"/>
  <c r="AK22" i="33" s="1"/>
  <c r="M22" i="33"/>
  <c r="BH21" i="33"/>
  <c r="BD21" i="33"/>
  <c r="BF21" i="33" s="1"/>
  <c r="BJ21" i="33" s="1"/>
  <c r="BE21" i="33"/>
  <c r="BI21" i="33"/>
  <c r="Z130" i="33"/>
  <c r="AC59" i="33"/>
  <c r="AB59" i="33"/>
  <c r="Z98" i="33"/>
  <c r="AO130" i="33"/>
  <c r="AQ59" i="33"/>
  <c r="AO98" i="33"/>
  <c r="AR59" i="33"/>
  <c r="AK98" i="33"/>
  <c r="AK130" i="33"/>
  <c r="AK171" i="33" s="1"/>
  <c r="AU21" i="33"/>
  <c r="AV21" i="33" s="1"/>
  <c r="AZ21" i="33" s="1"/>
  <c r="CC20" i="33"/>
  <c r="BY20" i="33"/>
  <c r="CB20" i="33"/>
  <c r="BX20" i="33"/>
  <c r="BZ20" i="33" s="1"/>
  <c r="AL202" i="33"/>
  <c r="AF202" i="33"/>
  <c r="AP202" i="33"/>
  <c r="P54" i="33" s="1"/>
  <c r="AJ202" i="33"/>
  <c r="P52" i="33" s="1"/>
  <c r="AD202" i="33"/>
  <c r="AG202" i="33"/>
  <c r="AD54" i="33"/>
  <c r="AO202" i="33"/>
  <c r="AC202" i="33"/>
  <c r="AM202" i="33"/>
  <c r="P53" i="33" s="1"/>
  <c r="BA54" i="33"/>
  <c r="AU54" i="33"/>
  <c r="AP54" i="33"/>
  <c r="AK54" i="33"/>
  <c r="AF54" i="33"/>
  <c r="AI202" i="33"/>
  <c r="AO54" i="33"/>
  <c r="CF16" i="33"/>
  <c r="BL16" i="33"/>
  <c r="AJ54" i="33"/>
  <c r="CU16" i="33"/>
  <c r="CQ16" i="33"/>
  <c r="CE16" i="33"/>
  <c r="CA16" i="33"/>
  <c r="BW16" i="33"/>
  <c r="BK16" i="33"/>
  <c r="BG16" i="33"/>
  <c r="BC16" i="33"/>
  <c r="AZ54" i="33"/>
  <c r="AE54" i="33"/>
  <c r="CP16" i="33"/>
  <c r="BV16" i="33"/>
  <c r="BB16" i="33"/>
  <c r="CK16" i="33"/>
  <c r="CG16" i="33"/>
  <c r="BQ16" i="33"/>
  <c r="BA16" i="33"/>
  <c r="AT54" i="33"/>
  <c r="CO16" i="33"/>
  <c r="AS16" i="33"/>
  <c r="BU16" i="33"/>
  <c r="BM16" i="33"/>
  <c r="AW16" i="33"/>
  <c r="AB134" i="33"/>
  <c r="Z175" i="33"/>
  <c r="BA258" i="1" a="1"/>
  <c r="BA258" i="1" s="1"/>
  <c r="BB258" i="1" s="1"/>
  <c r="G581" i="32"/>
  <c r="G582" i="32"/>
  <c r="G580" i="32"/>
  <c r="G579" i="32"/>
  <c r="G578" i="32"/>
  <c r="AW258" i="1" a="1"/>
  <c r="AW258" i="1" s="1"/>
  <c r="AX258" i="1" s="1"/>
  <c r="AT260" i="1"/>
  <c r="AL260" i="1"/>
  <c r="AH260" i="1"/>
  <c r="A45" i="1"/>
  <c r="W45" i="1" s="1"/>
  <c r="AJ45" i="1"/>
  <c r="AL45" i="1" s="1"/>
  <c r="X45" i="1"/>
  <c r="AO45" i="1"/>
  <c r="AQ45" i="1" s="1"/>
  <c r="AE45" i="1"/>
  <c r="AG45" i="1" s="1"/>
  <c r="A43" i="1"/>
  <c r="W43" i="1" s="1"/>
  <c r="AO43" i="1"/>
  <c r="AQ43" i="1" s="1"/>
  <c r="AJ43" i="1"/>
  <c r="AL43" i="1" s="1"/>
  <c r="A41" i="1"/>
  <c r="W41" i="1" s="1"/>
  <c r="AJ41" i="1"/>
  <c r="AL41" i="1" s="1"/>
  <c r="X41" i="1"/>
  <c r="AE43" i="1"/>
  <c r="AG43" i="1" s="1"/>
  <c r="AO41" i="1"/>
  <c r="AQ41" i="1" s="1"/>
  <c r="X43" i="1"/>
  <c r="AE41" i="1"/>
  <c r="AG41" i="1" s="1"/>
  <c r="A42" i="1"/>
  <c r="W42" i="1" s="1"/>
  <c r="AO42" i="1"/>
  <c r="AQ42" i="1" s="1"/>
  <c r="AE42" i="1"/>
  <c r="AG42" i="1" s="1"/>
  <c r="X42" i="1"/>
  <c r="CQ42" i="1" s="1"/>
  <c r="A40" i="1"/>
  <c r="W40" i="1" s="1"/>
  <c r="X40" i="1"/>
  <c r="AE40" i="1"/>
  <c r="AG40" i="1" s="1"/>
  <c r="AO40" i="1"/>
  <c r="AQ40" i="1" s="1"/>
  <c r="X39" i="1"/>
  <c r="AJ40" i="1"/>
  <c r="AL40" i="1" s="1"/>
  <c r="A44" i="1"/>
  <c r="W44" i="1" s="1"/>
  <c r="X44" i="1"/>
  <c r="AE44" i="1"/>
  <c r="AG44" i="1" s="1"/>
  <c r="AO44" i="1"/>
  <c r="AQ44" i="1" s="1"/>
  <c r="A39" i="1"/>
  <c r="W39" i="1" s="1"/>
  <c r="AO39" i="1"/>
  <c r="AQ39" i="1" s="1"/>
  <c r="AJ39" i="1"/>
  <c r="AL39" i="1" s="1"/>
  <c r="G171" i="32"/>
  <c r="C171" i="32"/>
  <c r="H417" i="32"/>
  <c r="G417" i="32" s="1"/>
  <c r="H416" i="32"/>
  <c r="G416" i="32" s="1"/>
  <c r="H415" i="32"/>
  <c r="G415" i="32" s="1"/>
  <c r="H414" i="32"/>
  <c r="G414" i="32" s="1"/>
  <c r="H413" i="32"/>
  <c r="G413" i="32" s="1"/>
  <c r="H412" i="32"/>
  <c r="G412" i="32" s="1"/>
  <c r="P17" i="33" l="1"/>
  <c r="Q17" i="33"/>
  <c r="Q16" i="33"/>
  <c r="P16" i="33"/>
  <c r="H52" i="33"/>
  <c r="BS19" i="33"/>
  <c r="CD19" i="33"/>
  <c r="CH18" i="33"/>
  <c r="CJ18" i="33" s="1"/>
  <c r="CN18" i="33" s="1"/>
  <c r="H54" i="33"/>
  <c r="BO19" i="33"/>
  <c r="CN19" i="33"/>
  <c r="AI30" i="33"/>
  <c r="AK30" i="33" s="1"/>
  <c r="CL18" i="33"/>
  <c r="BA128" i="33"/>
  <c r="BA169" i="33" s="1"/>
  <c r="BA96" i="33"/>
  <c r="CV19" i="33"/>
  <c r="CW19" i="33"/>
  <c r="H53" i="33"/>
  <c r="BN19" i="33"/>
  <c r="BP19" i="33" s="1"/>
  <c r="BT19" i="33" s="1"/>
  <c r="CI18" i="33"/>
  <c r="CR18" i="33"/>
  <c r="CS18" i="33" s="1"/>
  <c r="CR19" i="33"/>
  <c r="AD19" i="33"/>
  <c r="AF19" i="33" s="1"/>
  <c r="U19" i="33"/>
  <c r="AG205" i="33" s="1"/>
  <c r="P51" i="33" s="1"/>
  <c r="AI34" i="33"/>
  <c r="AK34" i="33" s="1"/>
  <c r="AZ32" i="33"/>
  <c r="CD29" i="33"/>
  <c r="AI43" i="33"/>
  <c r="AK43" i="33" s="1"/>
  <c r="CN31" i="33"/>
  <c r="BT28" i="33"/>
  <c r="CD32" i="33"/>
  <c r="T51" i="33"/>
  <c r="AZ18" i="33"/>
  <c r="BT23" i="33"/>
  <c r="BT32" i="33"/>
  <c r="AZ31" i="33"/>
  <c r="CN21" i="33"/>
  <c r="CD28" i="33"/>
  <c r="CN33" i="33"/>
  <c r="CN20" i="33"/>
  <c r="CN28" i="33"/>
  <c r="AI39" i="33"/>
  <c r="AK39" i="33" s="1"/>
  <c r="CD20" i="33"/>
  <c r="AV28" i="33"/>
  <c r="AZ27" i="33"/>
  <c r="BJ20" i="33"/>
  <c r="CD23" i="33"/>
  <c r="CD24" i="33"/>
  <c r="BJ33" i="33"/>
  <c r="AV19" i="33"/>
  <c r="AZ19" i="33" s="1"/>
  <c r="AD16" i="34"/>
  <c r="AF16" i="34" s="1"/>
  <c r="U16" i="34"/>
  <c r="AA202" i="34" s="1"/>
  <c r="Q18" i="34"/>
  <c r="O17" i="34"/>
  <c r="P17" i="34" s="1"/>
  <c r="CN19" i="34"/>
  <c r="Q16" i="34"/>
  <c r="AD18" i="34"/>
  <c r="AF18" i="34" s="1"/>
  <c r="U18" i="34"/>
  <c r="P20" i="34"/>
  <c r="Q20" i="34"/>
  <c r="AZ17" i="34"/>
  <c r="CZ17" i="34" s="1"/>
  <c r="J17" i="34" s="1"/>
  <c r="AW18" i="34"/>
  <c r="AY18" i="34" s="1"/>
  <c r="BT19" i="34"/>
  <c r="AI43" i="34"/>
  <c r="AK43" i="34" s="1"/>
  <c r="BT23" i="34"/>
  <c r="CD25" i="34"/>
  <c r="BT44" i="34"/>
  <c r="CN35" i="34"/>
  <c r="BJ45" i="34"/>
  <c r="BJ37" i="34"/>
  <c r="BJ27" i="34"/>
  <c r="BT36" i="34"/>
  <c r="CD20" i="34"/>
  <c r="BT20" i="34"/>
  <c r="CT21" i="34"/>
  <c r="CN45" i="34"/>
  <c r="CD32" i="34"/>
  <c r="CN36" i="34"/>
  <c r="BJ19" i="34"/>
  <c r="CD28" i="34"/>
  <c r="CN31" i="34"/>
  <c r="CD27" i="34"/>
  <c r="BT29" i="34"/>
  <c r="CD37" i="34"/>
  <c r="CD19" i="34"/>
  <c r="BT39" i="34"/>
  <c r="BT27" i="34"/>
  <c r="BT37" i="34"/>
  <c r="CN21" i="34"/>
  <c r="CT37" i="34"/>
  <c r="CX37" i="34" s="1"/>
  <c r="BT35" i="34"/>
  <c r="BJ39" i="34"/>
  <c r="CD44" i="34"/>
  <c r="BJ24" i="34"/>
  <c r="CN29" i="34"/>
  <c r="AZ42" i="34"/>
  <c r="CT44" i="34"/>
  <c r="CX44" i="34" s="1"/>
  <c r="BJ21" i="34"/>
  <c r="BT24" i="34"/>
  <c r="CD35" i="34"/>
  <c r="CD39" i="34"/>
  <c r="BT45" i="34"/>
  <c r="BJ31" i="34"/>
  <c r="CX21" i="34"/>
  <c r="CN32" i="34"/>
  <c r="CT45" i="34"/>
  <c r="CX45" i="34" s="1"/>
  <c r="BT21" i="34"/>
  <c r="CD24" i="34"/>
  <c r="CN25" i="34"/>
  <c r="AZ34" i="34"/>
  <c r="AZ43" i="34"/>
  <c r="CT20" i="34"/>
  <c r="CX20" i="34" s="1"/>
  <c r="BT33" i="34"/>
  <c r="BT31" i="34"/>
  <c r="CD31" i="34"/>
  <c r="BJ44" i="34"/>
  <c r="CN28" i="34"/>
  <c r="BJ29" i="34"/>
  <c r="BJ20" i="34"/>
  <c r="CD23" i="34"/>
  <c r="BJ35" i="34"/>
  <c r="CD36" i="34"/>
  <c r="CN44" i="34"/>
  <c r="AI41" i="34"/>
  <c r="AK41" i="34" s="1"/>
  <c r="AI45" i="34"/>
  <c r="AK45" i="34" s="1"/>
  <c r="T51" i="34"/>
  <c r="AI30" i="34"/>
  <c r="AK30" i="34" s="1"/>
  <c r="L51" i="34"/>
  <c r="AW54" i="33"/>
  <c r="AT93" i="33"/>
  <c r="AT84" i="33"/>
  <c r="AV54" i="33"/>
  <c r="BC54" i="33"/>
  <c r="AZ77" i="33"/>
  <c r="BB54" i="33"/>
  <c r="AZ93" i="33"/>
  <c r="CB16" i="33"/>
  <c r="BX16" i="33"/>
  <c r="BZ16" i="33" s="1"/>
  <c r="CD16" i="33" s="1"/>
  <c r="BY16" i="33"/>
  <c r="CC16" i="33"/>
  <c r="AO84" i="33"/>
  <c r="AR54" i="33"/>
  <c r="AQ54" i="33"/>
  <c r="AO93" i="33"/>
  <c r="AP93" i="33"/>
  <c r="AP84" i="33"/>
  <c r="AP87" i="33"/>
  <c r="AP88" i="33" s="1"/>
  <c r="AP89" i="33"/>
  <c r="AR89" i="33" s="1"/>
  <c r="R53" i="33"/>
  <c r="N53" i="33"/>
  <c r="N54" i="33"/>
  <c r="R54" i="33"/>
  <c r="AE183" i="33"/>
  <c r="AG142" i="33"/>
  <c r="AO183" i="33"/>
  <c r="AQ142" i="33"/>
  <c r="AL129" i="33"/>
  <c r="AJ170" i="33"/>
  <c r="AE177" i="33"/>
  <c r="AG136" i="33"/>
  <c r="AO182" i="33"/>
  <c r="AQ141" i="33"/>
  <c r="BS40" i="33"/>
  <c r="BO40" i="33"/>
  <c r="BR40" i="33"/>
  <c r="BN40" i="33"/>
  <c r="BP40" i="33" s="1"/>
  <c r="AL78" i="33"/>
  <c r="AJ117" i="33"/>
  <c r="AJ149" i="33"/>
  <c r="AM78" i="33"/>
  <c r="CM40" i="33"/>
  <c r="CI40" i="33"/>
  <c r="CH40" i="33"/>
  <c r="CJ40" i="33" s="1"/>
  <c r="CL40" i="33"/>
  <c r="CB40" i="33"/>
  <c r="BX40" i="33"/>
  <c r="BZ40" i="33" s="1"/>
  <c r="BY40" i="33"/>
  <c r="CC40" i="33"/>
  <c r="AG78" i="33"/>
  <c r="AE149" i="33"/>
  <c r="AH78" i="33"/>
  <c r="AE117" i="33"/>
  <c r="AF149" i="33"/>
  <c r="AF190" i="33" s="1"/>
  <c r="AF117" i="33"/>
  <c r="AZ169" i="33"/>
  <c r="BB128" i="33"/>
  <c r="CC26" i="33"/>
  <c r="BY26" i="33"/>
  <c r="CB26" i="33"/>
  <c r="BX26" i="33"/>
  <c r="BZ26" i="33" s="1"/>
  <c r="CD26" i="33" s="1"/>
  <c r="CW26" i="33"/>
  <c r="CV26" i="33"/>
  <c r="CR26" i="33"/>
  <c r="CS26" i="33" s="1"/>
  <c r="CL26" i="33"/>
  <c r="CH26" i="33"/>
  <c r="CJ26" i="33" s="1"/>
  <c r="CM26" i="33"/>
  <c r="CI26" i="33"/>
  <c r="AB64" i="33"/>
  <c r="Z103" i="33"/>
  <c r="Z135" i="33"/>
  <c r="AC64" i="33"/>
  <c r="AE135" i="33"/>
  <c r="AH64" i="33"/>
  <c r="AE103" i="33"/>
  <c r="AG64" i="33"/>
  <c r="AZ135" i="33"/>
  <c r="AZ103" i="33"/>
  <c r="BC64" i="33"/>
  <c r="BB64" i="33"/>
  <c r="AP103" i="33"/>
  <c r="AP135" i="33"/>
  <c r="AP176" i="33" s="1"/>
  <c r="AV140" i="33"/>
  <c r="AT181" i="33"/>
  <c r="CC30" i="33"/>
  <c r="BY30" i="33"/>
  <c r="CB30" i="33"/>
  <c r="BX30" i="33"/>
  <c r="BZ30" i="33" s="1"/>
  <c r="CD30" i="33" s="1"/>
  <c r="AA107" i="33"/>
  <c r="AA139" i="33"/>
  <c r="AA180" i="33" s="1"/>
  <c r="AT139" i="33"/>
  <c r="AW68" i="33"/>
  <c r="AT107" i="33"/>
  <c r="AV68" i="33"/>
  <c r="AK139" i="33"/>
  <c r="AK180" i="33" s="1"/>
  <c r="AK107" i="33"/>
  <c r="BE36" i="33"/>
  <c r="BI36" i="33"/>
  <c r="BD36" i="33"/>
  <c r="BF36" i="33" s="1"/>
  <c r="BH36" i="33"/>
  <c r="AP113" i="33"/>
  <c r="AP145" i="33"/>
  <c r="AP186" i="33" s="1"/>
  <c r="AK145" i="33"/>
  <c r="AK186" i="33" s="1"/>
  <c r="AK113" i="33"/>
  <c r="AV74" i="33"/>
  <c r="AT113" i="33"/>
  <c r="AT145" i="33"/>
  <c r="AW74" i="33"/>
  <c r="AZ168" i="33"/>
  <c r="BB127" i="33"/>
  <c r="AE168" i="33"/>
  <c r="AG127" i="33"/>
  <c r="CS38" i="33"/>
  <c r="CT38" i="33"/>
  <c r="CX38" i="33" s="1"/>
  <c r="BX17" i="34"/>
  <c r="BZ17" i="34" s="1"/>
  <c r="CC17" i="34"/>
  <c r="CB17" i="34"/>
  <c r="BY17" i="34"/>
  <c r="AO126" i="34"/>
  <c r="AQ55" i="34"/>
  <c r="AO94" i="34"/>
  <c r="AR55" i="34"/>
  <c r="AK126" i="34"/>
  <c r="AK167" i="34" s="1"/>
  <c r="AK94" i="34"/>
  <c r="AO183" i="34"/>
  <c r="AQ142" i="34"/>
  <c r="Z183" i="34"/>
  <c r="AB142" i="34"/>
  <c r="AJ186" i="34"/>
  <c r="AL145" i="34"/>
  <c r="AZ171" i="34"/>
  <c r="BB130" i="34"/>
  <c r="AE171" i="34"/>
  <c r="AG130" i="34"/>
  <c r="AT173" i="34"/>
  <c r="AV132" i="34"/>
  <c r="Z174" i="34"/>
  <c r="AB133" i="34"/>
  <c r="AG139" i="34"/>
  <c r="AE180" i="34"/>
  <c r="BB145" i="34"/>
  <c r="AZ186" i="34"/>
  <c r="AU149" i="34"/>
  <c r="AU190" i="34" s="1"/>
  <c r="AU117" i="34"/>
  <c r="CB40" i="34"/>
  <c r="BY40" i="34"/>
  <c r="CC40" i="34"/>
  <c r="BX40" i="34"/>
  <c r="BZ40" i="34" s="1"/>
  <c r="CD40" i="34" s="1"/>
  <c r="AK149" i="34"/>
  <c r="AK190" i="34" s="1"/>
  <c r="AK117" i="34"/>
  <c r="AA117" i="34"/>
  <c r="AA149" i="34"/>
  <c r="AA190" i="34" s="1"/>
  <c r="AT149" i="34"/>
  <c r="AT117" i="34"/>
  <c r="AW78" i="34"/>
  <c r="AV78" i="34"/>
  <c r="AK153" i="33"/>
  <c r="AK194" i="33" s="1"/>
  <c r="AK121" i="33"/>
  <c r="AT44" i="33"/>
  <c r="AX44" i="33"/>
  <c r="AY44" i="33" s="1"/>
  <c r="AU44" i="33"/>
  <c r="AG82" i="33"/>
  <c r="AE153" i="33"/>
  <c r="AE121" i="33"/>
  <c r="AH82" i="33"/>
  <c r="CV44" i="33"/>
  <c r="CR44" i="33"/>
  <c r="CS44" i="33" s="1"/>
  <c r="CW44" i="33"/>
  <c r="AA153" i="33"/>
  <c r="AA194" i="33" s="1"/>
  <c r="AA121" i="33"/>
  <c r="AQ82" i="33"/>
  <c r="AO153" i="33"/>
  <c r="AO121" i="33"/>
  <c r="AR82" i="33"/>
  <c r="AP121" i="33"/>
  <c r="AP153" i="33"/>
  <c r="AP194" i="33" s="1"/>
  <c r="CM17" i="33"/>
  <c r="CI17" i="33"/>
  <c r="CL17" i="33"/>
  <c r="CH17" i="33"/>
  <c r="CJ17" i="33" s="1"/>
  <c r="CW17" i="33"/>
  <c r="CR17" i="33"/>
  <c r="CS17" i="33" s="1"/>
  <c r="CV17" i="33"/>
  <c r="AO126" i="33"/>
  <c r="AQ55" i="33"/>
  <c r="AO94" i="33"/>
  <c r="AR55" i="33"/>
  <c r="BA94" i="33"/>
  <c r="BA126" i="33"/>
  <c r="BA167" i="33" s="1"/>
  <c r="CV35" i="33"/>
  <c r="CW35" i="33"/>
  <c r="CR35" i="33"/>
  <c r="CS35" i="33" s="1"/>
  <c r="AO144" i="33"/>
  <c r="AR73" i="33"/>
  <c r="AQ73" i="33"/>
  <c r="AO112" i="33"/>
  <c r="AP112" i="33"/>
  <c r="AP144" i="33"/>
  <c r="AP185" i="33" s="1"/>
  <c r="BC73" i="33"/>
  <c r="AZ112" i="33"/>
  <c r="AZ144" i="33"/>
  <c r="BB73" i="33"/>
  <c r="AI36" i="33"/>
  <c r="AK36" i="33" s="1"/>
  <c r="AB79" i="33"/>
  <c r="Z150" i="33"/>
  <c r="AC79" i="33"/>
  <c r="Z118" i="33"/>
  <c r="BH41" i="33"/>
  <c r="BD41" i="33"/>
  <c r="BF41" i="33" s="1"/>
  <c r="BJ41" i="33" s="1"/>
  <c r="BI41" i="33"/>
  <c r="BE41" i="33"/>
  <c r="AQ79" i="33"/>
  <c r="AO118" i="33"/>
  <c r="AR79" i="33"/>
  <c r="AO150" i="33"/>
  <c r="AK150" i="33"/>
  <c r="AK191" i="33" s="1"/>
  <c r="AK118" i="33"/>
  <c r="AU151" i="33"/>
  <c r="AU192" i="33" s="1"/>
  <c r="AU119" i="33"/>
  <c r="CB42" i="33"/>
  <c r="BX42" i="33"/>
  <c r="CC42" i="33"/>
  <c r="BZ42" i="33"/>
  <c r="BY42" i="33"/>
  <c r="Z119" i="33"/>
  <c r="AC80" i="33"/>
  <c r="Z151" i="33"/>
  <c r="AB80" i="33"/>
  <c r="AA151" i="33"/>
  <c r="AA192" i="33" s="1"/>
  <c r="AA119" i="33"/>
  <c r="AT151" i="33"/>
  <c r="AW80" i="33"/>
  <c r="AV80" i="33"/>
  <c r="AT119" i="33"/>
  <c r="AL147" i="33"/>
  <c r="AJ188" i="33"/>
  <c r="BS39" i="33"/>
  <c r="BO39" i="33"/>
  <c r="BR39" i="33"/>
  <c r="BN39" i="33"/>
  <c r="BP39" i="33" s="1"/>
  <c r="BT39" i="33" s="1"/>
  <c r="CB39" i="33"/>
  <c r="BX39" i="33"/>
  <c r="BZ39" i="33" s="1"/>
  <c r="CC39" i="33"/>
  <c r="BY39" i="33"/>
  <c r="AP116" i="33"/>
  <c r="AP148" i="33"/>
  <c r="AP189" i="33" s="1"/>
  <c r="BS43" i="33"/>
  <c r="BO43" i="33"/>
  <c r="BR43" i="33"/>
  <c r="BN43" i="33"/>
  <c r="BP43" i="33" s="1"/>
  <c r="AM81" i="33"/>
  <c r="AJ152" i="33"/>
  <c r="AJ120" i="33"/>
  <c r="AL81" i="33"/>
  <c r="CB43" i="33"/>
  <c r="BX43" i="33"/>
  <c r="BZ43" i="33" s="1"/>
  <c r="CD43" i="33" s="1"/>
  <c r="CC43" i="33"/>
  <c r="BY43" i="33"/>
  <c r="AK120" i="33"/>
  <c r="AK152" i="33"/>
  <c r="AK193" i="33" s="1"/>
  <c r="AW81" i="33"/>
  <c r="AT152" i="33"/>
  <c r="AT120" i="33"/>
  <c r="AV81" i="33"/>
  <c r="CM16" i="34"/>
  <c r="CI16" i="34"/>
  <c r="CL16" i="34"/>
  <c r="CH16" i="34"/>
  <c r="CJ16" i="34" s="1"/>
  <c r="AJ93" i="34"/>
  <c r="AJ84" i="34"/>
  <c r="AM54" i="34"/>
  <c r="AL54" i="34"/>
  <c r="AP87" i="34"/>
  <c r="AP88" i="34" s="1"/>
  <c r="AP89" i="34"/>
  <c r="AR89" i="34" s="1"/>
  <c r="AP93" i="34"/>
  <c r="AP84" i="34"/>
  <c r="H53" i="34"/>
  <c r="P51" i="34"/>
  <c r="H54" i="34"/>
  <c r="AQ128" i="34"/>
  <c r="AO169" i="34"/>
  <c r="AJ170" i="34"/>
  <c r="AL129" i="34"/>
  <c r="AO178" i="34"/>
  <c r="AQ137" i="34"/>
  <c r="BR38" i="34"/>
  <c r="BN38" i="34"/>
  <c r="BP38" i="34" s="1"/>
  <c r="BS38" i="34"/>
  <c r="BO38" i="34"/>
  <c r="Z147" i="34"/>
  <c r="Z115" i="34"/>
  <c r="AC76" i="34"/>
  <c r="AB76" i="34"/>
  <c r="AO147" i="34"/>
  <c r="AQ76" i="34"/>
  <c r="AO115" i="34"/>
  <c r="AR76" i="34"/>
  <c r="AK115" i="34"/>
  <c r="AK147" i="34"/>
  <c r="AK188" i="34" s="1"/>
  <c r="AZ171" i="33"/>
  <c r="BB130" i="33"/>
  <c r="AE173" i="33"/>
  <c r="AG132" i="33"/>
  <c r="AL134" i="33"/>
  <c r="AJ175" i="33"/>
  <c r="BS41" i="34"/>
  <c r="BO41" i="34"/>
  <c r="BN41" i="34"/>
  <c r="BP41" i="34" s="1"/>
  <c r="BR41" i="34"/>
  <c r="BY41" i="34"/>
  <c r="CC41" i="34"/>
  <c r="BX41" i="34"/>
  <c r="BZ41" i="34" s="1"/>
  <c r="CD41" i="34" s="1"/>
  <c r="CB41" i="34"/>
  <c r="AA150" i="34"/>
  <c r="AA191" i="34" s="1"/>
  <c r="AA118" i="34"/>
  <c r="AK118" i="34"/>
  <c r="AK150" i="34"/>
  <c r="AK191" i="34" s="1"/>
  <c r="CC26" i="34"/>
  <c r="BY26" i="34"/>
  <c r="BX26" i="34"/>
  <c r="BZ26" i="34" s="1"/>
  <c r="CB26" i="34"/>
  <c r="AO135" i="34"/>
  <c r="AR64" i="34"/>
  <c r="AO103" i="34"/>
  <c r="AQ64" i="34"/>
  <c r="AK135" i="34"/>
  <c r="AK176" i="34" s="1"/>
  <c r="AK103" i="34"/>
  <c r="CT28" i="34"/>
  <c r="CX28" i="34" s="1"/>
  <c r="AT186" i="34"/>
  <c r="AV145" i="34"/>
  <c r="AJ169" i="34"/>
  <c r="AL128" i="34"/>
  <c r="Z169" i="34"/>
  <c r="AB128" i="34"/>
  <c r="BB129" i="34"/>
  <c r="AZ170" i="34"/>
  <c r="AJ173" i="34"/>
  <c r="AL132" i="34"/>
  <c r="AQ136" i="34"/>
  <c r="AO177" i="34"/>
  <c r="AT179" i="34"/>
  <c r="AV138" i="34"/>
  <c r="AO180" i="34"/>
  <c r="AQ139" i="34"/>
  <c r="BT30" i="34"/>
  <c r="CT31" i="34"/>
  <c r="CX31" i="34" s="1"/>
  <c r="AA143" i="34"/>
  <c r="AA184" i="34" s="1"/>
  <c r="AA111" i="34"/>
  <c r="AT111" i="34"/>
  <c r="AT143" i="34"/>
  <c r="AW72" i="34"/>
  <c r="AV72" i="34"/>
  <c r="AP143" i="34"/>
  <c r="AP184" i="34" s="1"/>
  <c r="AP111" i="34"/>
  <c r="AJ194" i="34"/>
  <c r="AL153" i="34"/>
  <c r="Z194" i="34"/>
  <c r="AB153" i="34"/>
  <c r="AV130" i="33"/>
  <c r="AT171" i="33"/>
  <c r="BR22" i="33"/>
  <c r="BN22" i="33"/>
  <c r="BP22" i="33" s="1"/>
  <c r="BO22" i="33"/>
  <c r="BS22" i="33"/>
  <c r="AJ131" i="33"/>
  <c r="AJ99" i="33"/>
  <c r="AM60" i="33"/>
  <c r="AL60" i="33"/>
  <c r="AU99" i="33"/>
  <c r="AU131" i="33"/>
  <c r="AU172" i="33" s="1"/>
  <c r="AV137" i="33"/>
  <c r="AT178" i="33"/>
  <c r="AK143" i="33"/>
  <c r="AK184" i="33" s="1"/>
  <c r="AK111" i="33"/>
  <c r="BR34" i="33"/>
  <c r="BN34" i="33"/>
  <c r="BP34" i="33" s="1"/>
  <c r="BS34" i="33"/>
  <c r="BO34" i="33"/>
  <c r="AJ143" i="33"/>
  <c r="AM72" i="33"/>
  <c r="AJ111" i="33"/>
  <c r="AL72" i="33"/>
  <c r="AE175" i="33"/>
  <c r="AG134" i="33"/>
  <c r="AE181" i="33"/>
  <c r="AG140" i="33"/>
  <c r="AV133" i="33"/>
  <c r="AT174" i="33"/>
  <c r="AE179" i="33"/>
  <c r="AG138" i="33"/>
  <c r="CW37" i="33"/>
  <c r="CR37" i="33"/>
  <c r="CS37" i="33" s="1"/>
  <c r="CV37" i="33"/>
  <c r="AA146" i="33"/>
  <c r="AA187" i="33" s="1"/>
  <c r="AA114" i="33"/>
  <c r="AK114" i="33"/>
  <c r="AK146" i="33"/>
  <c r="AK187" i="33" s="1"/>
  <c r="AA154" i="33"/>
  <c r="AA195" i="33" s="1"/>
  <c r="AA122" i="33"/>
  <c r="CB45" i="33"/>
  <c r="BX45" i="33"/>
  <c r="BZ45" i="33" s="1"/>
  <c r="BY45" i="33"/>
  <c r="CC45" i="33"/>
  <c r="AE154" i="33"/>
  <c r="AE122" i="33"/>
  <c r="AH83" i="33"/>
  <c r="AG83" i="33"/>
  <c r="AF122" i="33"/>
  <c r="AF154" i="33"/>
  <c r="AF195" i="33" s="1"/>
  <c r="BI18" i="34"/>
  <c r="BE18" i="34"/>
  <c r="BH18" i="34"/>
  <c r="BD18" i="34"/>
  <c r="BF18" i="34" s="1"/>
  <c r="AO127" i="34"/>
  <c r="AR56" i="34"/>
  <c r="AQ56" i="34"/>
  <c r="AO95" i="34"/>
  <c r="AK127" i="34"/>
  <c r="AK168" i="34" s="1"/>
  <c r="AK95" i="34"/>
  <c r="CM22" i="34"/>
  <c r="CI22" i="34"/>
  <c r="CL22" i="34"/>
  <c r="CH22" i="34"/>
  <c r="CJ22" i="34" s="1"/>
  <c r="CN22" i="34" s="1"/>
  <c r="BI22" i="34"/>
  <c r="BE22" i="34"/>
  <c r="BH22" i="34"/>
  <c r="BD22" i="34"/>
  <c r="BF22" i="34" s="1"/>
  <c r="BJ22" i="34" s="1"/>
  <c r="AA131" i="34"/>
  <c r="AA172" i="34" s="1"/>
  <c r="AA99" i="34"/>
  <c r="AT131" i="34"/>
  <c r="AT99" i="34"/>
  <c r="AW60" i="34"/>
  <c r="AV60" i="34"/>
  <c r="AP131" i="34"/>
  <c r="AP172" i="34" s="1"/>
  <c r="AP99" i="34"/>
  <c r="CT24" i="34"/>
  <c r="CX24" i="34" s="1"/>
  <c r="AT183" i="34"/>
  <c r="AV142" i="34"/>
  <c r="Z170" i="34"/>
  <c r="AB129" i="34"/>
  <c r="AZ173" i="34"/>
  <c r="BB132" i="34"/>
  <c r="AE173" i="34"/>
  <c r="AG132" i="34"/>
  <c r="AO175" i="34"/>
  <c r="AQ134" i="34"/>
  <c r="CT30" i="34"/>
  <c r="CX30" i="34" s="1"/>
  <c r="AI34" i="34"/>
  <c r="AK34" i="34" s="1"/>
  <c r="AE185" i="34"/>
  <c r="AG144" i="34"/>
  <c r="Z151" i="34"/>
  <c r="Z119" i="34"/>
  <c r="AC80" i="34"/>
  <c r="AB80" i="34"/>
  <c r="BY42" i="34"/>
  <c r="CC42" i="34"/>
  <c r="BX42" i="34"/>
  <c r="CB42" i="34"/>
  <c r="BZ42" i="34"/>
  <c r="AA151" i="34"/>
  <c r="AA192" i="34" s="1"/>
  <c r="AA119" i="34"/>
  <c r="AT151" i="34"/>
  <c r="AT119" i="34"/>
  <c r="AV80" i="34"/>
  <c r="AW80" i="34"/>
  <c r="AP151" i="34"/>
  <c r="AP192" i="34" s="1"/>
  <c r="AP119" i="34"/>
  <c r="AA120" i="34"/>
  <c r="AA152" i="34"/>
  <c r="AA193" i="34" s="1"/>
  <c r="AT152" i="34"/>
  <c r="AT120" i="34"/>
  <c r="AW81" i="34"/>
  <c r="AV81" i="34"/>
  <c r="AU120" i="34"/>
  <c r="AU152" i="34"/>
  <c r="AU193" i="34" s="1"/>
  <c r="Z195" i="34"/>
  <c r="AB154" i="34"/>
  <c r="AE194" i="34"/>
  <c r="AG153" i="34"/>
  <c r="BH16" i="33"/>
  <c r="BD16" i="33"/>
  <c r="BF16" i="33" s="1"/>
  <c r="BE16" i="33"/>
  <c r="BI16" i="33"/>
  <c r="J52" i="33"/>
  <c r="F52" i="33"/>
  <c r="AU84" i="33"/>
  <c r="AU93" i="33"/>
  <c r="AU89" i="33"/>
  <c r="AW89" i="33" s="1"/>
  <c r="AU87" i="33"/>
  <c r="AU88" i="33" s="1"/>
  <c r="AZ28" i="33"/>
  <c r="AT40" i="33"/>
  <c r="AX40" i="33"/>
  <c r="AY40" i="33" s="1"/>
  <c r="AU40" i="33"/>
  <c r="AV40" i="33" s="1"/>
  <c r="BH40" i="33"/>
  <c r="BD40" i="33"/>
  <c r="BF40" i="33" s="1"/>
  <c r="BI40" i="33"/>
  <c r="BE40" i="33"/>
  <c r="AK149" i="33"/>
  <c r="AK190" i="33" s="1"/>
  <c r="AK117" i="33"/>
  <c r="AT149" i="33"/>
  <c r="AV78" i="33"/>
  <c r="AT117" i="33"/>
  <c r="AW78" i="33"/>
  <c r="AV134" i="33"/>
  <c r="AT175" i="33"/>
  <c r="BI26" i="33"/>
  <c r="BE26" i="33"/>
  <c r="BH26" i="33"/>
  <c r="BD26" i="33"/>
  <c r="BF26" i="33" s="1"/>
  <c r="BJ26" i="33" s="1"/>
  <c r="BR26" i="33"/>
  <c r="BN26" i="33"/>
  <c r="BP26" i="33"/>
  <c r="BS26" i="33"/>
  <c r="BO26" i="33"/>
  <c r="AJ135" i="33"/>
  <c r="AJ103" i="33"/>
  <c r="AM64" i="33"/>
  <c r="AL64" i="33"/>
  <c r="AU103" i="33"/>
  <c r="AU135" i="33"/>
  <c r="AU176" i="33" s="1"/>
  <c r="BI30" i="33"/>
  <c r="BE30" i="33"/>
  <c r="BH30" i="33"/>
  <c r="BD30" i="33"/>
  <c r="BF30" i="33" s="1"/>
  <c r="CL30" i="33"/>
  <c r="CH30" i="33"/>
  <c r="CJ30" i="33" s="1"/>
  <c r="CM30" i="33"/>
  <c r="CI30" i="33"/>
  <c r="AB68" i="33"/>
  <c r="Z107" i="33"/>
  <c r="Z139" i="33"/>
  <c r="AC68" i="33"/>
  <c r="AE139" i="33"/>
  <c r="AH68" i="33"/>
  <c r="AG68" i="33"/>
  <c r="AE107" i="33"/>
  <c r="AZ139" i="33"/>
  <c r="AZ107" i="33"/>
  <c r="BC68" i="33"/>
  <c r="BB68" i="33"/>
  <c r="AP107" i="33"/>
  <c r="AP139" i="33"/>
  <c r="AP180" i="33" s="1"/>
  <c r="CM36" i="33"/>
  <c r="CI36" i="33"/>
  <c r="CH36" i="33"/>
  <c r="CJ36" i="33" s="1"/>
  <c r="CL36" i="33"/>
  <c r="AZ145" i="33"/>
  <c r="BB74" i="33"/>
  <c r="AZ113" i="33"/>
  <c r="BC74" i="33"/>
  <c r="BA113" i="33"/>
  <c r="BA145" i="33"/>
  <c r="BA186" i="33" s="1"/>
  <c r="AI45" i="33"/>
  <c r="AK45" i="33" s="1"/>
  <c r="CM17" i="34"/>
  <c r="CI17" i="34"/>
  <c r="CL17" i="34"/>
  <c r="CH17" i="34"/>
  <c r="CJ17" i="34" s="1"/>
  <c r="CN17" i="34" s="1"/>
  <c r="BH17" i="34"/>
  <c r="BE17" i="34"/>
  <c r="BD17" i="34"/>
  <c r="BF17" i="34" s="1"/>
  <c r="BI17" i="34"/>
  <c r="AT94" i="34"/>
  <c r="AV55" i="34"/>
  <c r="AW55" i="34"/>
  <c r="AT126" i="34"/>
  <c r="AP126" i="34"/>
  <c r="AP167" i="34" s="1"/>
  <c r="AP94" i="34"/>
  <c r="Z186" i="34"/>
  <c r="AB145" i="34"/>
  <c r="AT169" i="34"/>
  <c r="AV128" i="34"/>
  <c r="AZ180" i="34"/>
  <c r="BB139" i="34"/>
  <c r="AZ181" i="34"/>
  <c r="BB140" i="34"/>
  <c r="AE181" i="34"/>
  <c r="AG140" i="34"/>
  <c r="AO182" i="34"/>
  <c r="AQ141" i="34"/>
  <c r="BB141" i="34"/>
  <c r="AZ182" i="34"/>
  <c r="AI42" i="34"/>
  <c r="AK42" i="34" s="1"/>
  <c r="AT195" i="34"/>
  <c r="AV154" i="34"/>
  <c r="BS40" i="34"/>
  <c r="BO40" i="34"/>
  <c r="BN40" i="34"/>
  <c r="BP40" i="34" s="1"/>
  <c r="BR40" i="34"/>
  <c r="BE40" i="34"/>
  <c r="BI40" i="34"/>
  <c r="BD40" i="34"/>
  <c r="BF40" i="34" s="1"/>
  <c r="BJ40" i="34" s="1"/>
  <c r="BH40" i="34"/>
  <c r="AP149" i="34"/>
  <c r="AP190" i="34" s="1"/>
  <c r="AP117" i="34"/>
  <c r="AE149" i="34"/>
  <c r="AE117" i="34"/>
  <c r="AH78" i="34"/>
  <c r="AG78" i="34"/>
  <c r="AT194" i="34"/>
  <c r="AV153" i="34"/>
  <c r="AL137" i="33"/>
  <c r="AJ178" i="33"/>
  <c r="AZ183" i="33"/>
  <c r="BB142" i="33"/>
  <c r="AB142" i="33"/>
  <c r="Z183" i="33"/>
  <c r="AI40" i="33"/>
  <c r="AK40" i="33" s="1"/>
  <c r="Z153" i="33"/>
  <c r="AC82" i="33"/>
  <c r="AB82" i="33"/>
  <c r="Z121" i="33"/>
  <c r="CB44" i="33"/>
  <c r="BX44" i="33"/>
  <c r="BZ44" i="33"/>
  <c r="BY44" i="33"/>
  <c r="CC44" i="33"/>
  <c r="AF153" i="33"/>
  <c r="AF194" i="33" s="1"/>
  <c r="AF121" i="33"/>
  <c r="AU153" i="33"/>
  <c r="AU194" i="33" s="1"/>
  <c r="AU121" i="33"/>
  <c r="BS17" i="33"/>
  <c r="BO17" i="33"/>
  <c r="BR17" i="33"/>
  <c r="BN17" i="33"/>
  <c r="BP17" i="33" s="1"/>
  <c r="BT17" i="33" s="1"/>
  <c r="Z126" i="33"/>
  <c r="AC55" i="33"/>
  <c r="AB55" i="33"/>
  <c r="Z94" i="33"/>
  <c r="CC17" i="33"/>
  <c r="BY17" i="33"/>
  <c r="BX17" i="33"/>
  <c r="BZ17" i="33" s="1"/>
  <c r="CB17" i="33"/>
  <c r="AA126" i="33"/>
  <c r="AA167" i="33" s="1"/>
  <c r="AA94" i="33"/>
  <c r="AT126" i="33"/>
  <c r="AT94" i="33"/>
  <c r="AV55" i="33"/>
  <c r="AW55" i="33"/>
  <c r="AK94" i="33"/>
  <c r="AK126" i="33"/>
  <c r="AK167" i="33" s="1"/>
  <c r="AV128" i="33"/>
  <c r="AT169" i="33"/>
  <c r="AE174" i="33"/>
  <c r="AG133" i="33"/>
  <c r="AO179" i="33"/>
  <c r="AQ138" i="33"/>
  <c r="AA144" i="33"/>
  <c r="AA185" i="33" s="1"/>
  <c r="AA112" i="33"/>
  <c r="BS35" i="33"/>
  <c r="BO35" i="33"/>
  <c r="BN35" i="33"/>
  <c r="BP35" i="33" s="1"/>
  <c r="BR35" i="33"/>
  <c r="AT35" i="33"/>
  <c r="AX35" i="33"/>
  <c r="AY35" i="33" s="1"/>
  <c r="AU35" i="33"/>
  <c r="AW73" i="33"/>
  <c r="AT144" i="33"/>
  <c r="AV73" i="33"/>
  <c r="AT112" i="33"/>
  <c r="BY35" i="33"/>
  <c r="CC35" i="33"/>
  <c r="BX35" i="33"/>
  <c r="BZ35" i="33" s="1"/>
  <c r="CD35" i="33" s="1"/>
  <c r="CB35" i="33"/>
  <c r="AU144" i="33"/>
  <c r="AU185" i="33" s="1"/>
  <c r="AU112" i="33"/>
  <c r="AP118" i="33"/>
  <c r="AP150" i="33"/>
  <c r="AP191" i="33" s="1"/>
  <c r="AX42" i="33"/>
  <c r="AY42" i="33" s="1"/>
  <c r="AT42" i="33"/>
  <c r="AU42" i="33"/>
  <c r="BH42" i="33"/>
  <c r="BD42" i="33"/>
  <c r="BF42" i="33" s="1"/>
  <c r="BJ42" i="33" s="1"/>
  <c r="BE42" i="33"/>
  <c r="BI42" i="33"/>
  <c r="AF119" i="33"/>
  <c r="AF151" i="33"/>
  <c r="AF192" i="33" s="1"/>
  <c r="AE151" i="33"/>
  <c r="AH80" i="33"/>
  <c r="AE119" i="33"/>
  <c r="AG80" i="33"/>
  <c r="AV127" i="33"/>
  <c r="AT168" i="33"/>
  <c r="AB127" i="33"/>
  <c r="Z168" i="33"/>
  <c r="CM39" i="33"/>
  <c r="CI39" i="33"/>
  <c r="CH39" i="33"/>
  <c r="CJ39" i="33" s="1"/>
  <c r="CL39" i="33"/>
  <c r="BH39" i="33"/>
  <c r="BD39" i="33"/>
  <c r="BF39" i="33" s="1"/>
  <c r="BE39" i="33"/>
  <c r="BI39" i="33"/>
  <c r="AA148" i="33"/>
  <c r="AA189" i="33" s="1"/>
  <c r="AA116" i="33"/>
  <c r="BH43" i="33"/>
  <c r="BD43" i="33"/>
  <c r="BF43" i="33" s="1"/>
  <c r="BE43" i="33"/>
  <c r="BI43" i="33"/>
  <c r="CV16" i="34"/>
  <c r="CR16" i="34"/>
  <c r="CS16" i="34" s="1"/>
  <c r="CW16" i="34"/>
  <c r="AR54" i="34"/>
  <c r="AO93" i="34"/>
  <c r="AQ54" i="34"/>
  <c r="AO84" i="34"/>
  <c r="AU93" i="34"/>
  <c r="AU84" i="34"/>
  <c r="AU89" i="34"/>
  <c r="AW89" i="34" s="1"/>
  <c r="AU87" i="34"/>
  <c r="AU88" i="34" s="1"/>
  <c r="H51" i="34"/>
  <c r="P53" i="34"/>
  <c r="AZ187" i="34"/>
  <c r="BB146" i="34"/>
  <c r="AT177" i="34"/>
  <c r="AV136" i="34"/>
  <c r="AZ179" i="34"/>
  <c r="BB138" i="34"/>
  <c r="AE179" i="34"/>
  <c r="AG138" i="34"/>
  <c r="AT181" i="34"/>
  <c r="AV140" i="34"/>
  <c r="AE182" i="34"/>
  <c r="AG141" i="34"/>
  <c r="AZ38" i="34"/>
  <c r="AA147" i="34"/>
  <c r="AA188" i="34" s="1"/>
  <c r="AA115" i="34"/>
  <c r="AT115" i="34"/>
  <c r="AT147" i="34"/>
  <c r="AV76" i="34"/>
  <c r="AW76" i="34"/>
  <c r="AP147" i="34"/>
  <c r="AP188" i="34" s="1"/>
  <c r="AP115" i="34"/>
  <c r="AJ189" i="34"/>
  <c r="AL148" i="34"/>
  <c r="Z189" i="34"/>
  <c r="AB148" i="34"/>
  <c r="CT39" i="34"/>
  <c r="CX39" i="34" s="1"/>
  <c r="AZ170" i="33"/>
  <c r="BB129" i="33"/>
  <c r="CT27" i="33"/>
  <c r="CX27" i="33" s="1"/>
  <c r="AZ182" i="33"/>
  <c r="BB141" i="33"/>
  <c r="AO169" i="33"/>
  <c r="AQ128" i="33"/>
  <c r="AL140" i="33"/>
  <c r="AJ181" i="33"/>
  <c r="AO170" i="33"/>
  <c r="AQ129" i="33"/>
  <c r="AI42" i="33"/>
  <c r="AK42" i="33" s="1"/>
  <c r="AO168" i="33"/>
  <c r="AQ127" i="33"/>
  <c r="AJ150" i="34"/>
  <c r="AJ118" i="34"/>
  <c r="AM79" i="34"/>
  <c r="AL79" i="34"/>
  <c r="AZ41" i="34"/>
  <c r="BE41" i="34"/>
  <c r="BI41" i="34"/>
  <c r="BD41" i="34"/>
  <c r="BF41" i="34" s="1"/>
  <c r="BH41" i="34"/>
  <c r="AT150" i="34"/>
  <c r="AT118" i="34"/>
  <c r="AW79" i="34"/>
  <c r="AV79" i="34"/>
  <c r="AP150" i="34"/>
  <c r="AP191" i="34" s="1"/>
  <c r="AP118" i="34"/>
  <c r="CM26" i="34"/>
  <c r="CI26" i="34"/>
  <c r="CL26" i="34"/>
  <c r="CH26" i="34"/>
  <c r="CJ26" i="34" s="1"/>
  <c r="CN26" i="34" s="1"/>
  <c r="BI26" i="34"/>
  <c r="BE26" i="34"/>
  <c r="BH26" i="34"/>
  <c r="BD26" i="34"/>
  <c r="BF26" i="34" s="1"/>
  <c r="BJ26" i="34" s="1"/>
  <c r="AA135" i="34"/>
  <c r="AA176" i="34" s="1"/>
  <c r="AA103" i="34"/>
  <c r="AT135" i="34"/>
  <c r="AT103" i="34"/>
  <c r="AW64" i="34"/>
  <c r="AV64" i="34"/>
  <c r="AP103" i="34"/>
  <c r="AP135" i="34"/>
  <c r="AP176" i="34" s="1"/>
  <c r="AZ183" i="34"/>
  <c r="BB142" i="34"/>
  <c r="AE183" i="34"/>
  <c r="AG142" i="34"/>
  <c r="BB133" i="34"/>
  <c r="AZ174" i="34"/>
  <c r="AO174" i="34"/>
  <c r="AQ133" i="34"/>
  <c r="AJ178" i="34"/>
  <c r="AL137" i="34"/>
  <c r="Z182" i="34"/>
  <c r="AB141" i="34"/>
  <c r="CC34" i="34"/>
  <c r="BY34" i="34"/>
  <c r="CB34" i="34"/>
  <c r="BX34" i="34"/>
  <c r="BZ34" i="34" s="1"/>
  <c r="CD34" i="34" s="1"/>
  <c r="BI34" i="34"/>
  <c r="BE34" i="34"/>
  <c r="BH34" i="34"/>
  <c r="BD34" i="34"/>
  <c r="BF34" i="34" s="1"/>
  <c r="BJ34" i="34" s="1"/>
  <c r="AE111" i="34"/>
  <c r="AE143" i="34"/>
  <c r="AH72" i="34"/>
  <c r="AG72" i="34"/>
  <c r="AZ143" i="34"/>
  <c r="AZ111" i="34"/>
  <c r="BC72" i="34"/>
  <c r="BB72" i="34"/>
  <c r="AU143" i="34"/>
  <c r="AU184" i="34" s="1"/>
  <c r="AU111" i="34"/>
  <c r="AE189" i="34"/>
  <c r="AG148" i="34"/>
  <c r="CC22" i="33"/>
  <c r="BY22" i="33"/>
  <c r="CB22" i="33"/>
  <c r="BX22" i="33"/>
  <c r="BZ22" i="33" s="1"/>
  <c r="CD22" i="33" s="1"/>
  <c r="CW22" i="33"/>
  <c r="CV22" i="33"/>
  <c r="CR22" i="33"/>
  <c r="CS22" i="33" s="1"/>
  <c r="AX22" i="33"/>
  <c r="AY22" i="33" s="1"/>
  <c r="AT22" i="33"/>
  <c r="AU22" i="33"/>
  <c r="AO99" i="33"/>
  <c r="AO131" i="33"/>
  <c r="AR60" i="33"/>
  <c r="AQ60" i="33"/>
  <c r="AF99" i="33"/>
  <c r="AF131" i="33"/>
  <c r="AF172" i="33" s="1"/>
  <c r="BA99" i="33"/>
  <c r="BA131" i="33"/>
  <c r="BA172" i="33" s="1"/>
  <c r="AB137" i="33"/>
  <c r="Z178" i="33"/>
  <c r="CM34" i="33"/>
  <c r="CI34" i="33"/>
  <c r="CH34" i="33"/>
  <c r="CJ34" i="33" s="1"/>
  <c r="CN34" i="33" s="1"/>
  <c r="CL34" i="33"/>
  <c r="AX34" i="33"/>
  <c r="AY34" i="33" s="1"/>
  <c r="AT34" i="33"/>
  <c r="AU34" i="33"/>
  <c r="AV34" i="33" s="1"/>
  <c r="AZ34" i="33" s="1"/>
  <c r="CV34" i="33"/>
  <c r="CW34" i="33"/>
  <c r="CR34" i="33"/>
  <c r="CS34" i="33" s="1"/>
  <c r="AC72" i="33"/>
  <c r="Z111" i="33"/>
  <c r="AB72" i="33"/>
  <c r="Z143" i="33"/>
  <c r="AU111" i="33"/>
  <c r="AU143" i="33"/>
  <c r="AU184" i="33" s="1"/>
  <c r="AO111" i="33"/>
  <c r="AO143" i="33"/>
  <c r="AR72" i="33"/>
  <c r="AQ72" i="33"/>
  <c r="AB129" i="33"/>
  <c r="Z170" i="33"/>
  <c r="AV129" i="33"/>
  <c r="AT170" i="33"/>
  <c r="AE182" i="33"/>
  <c r="AG141" i="33"/>
  <c r="AO174" i="33"/>
  <c r="AQ133" i="33"/>
  <c r="BI37" i="33"/>
  <c r="BE37" i="33"/>
  <c r="BD37" i="33"/>
  <c r="BF37" i="33" s="1"/>
  <c r="BJ37" i="33" s="1"/>
  <c r="BH37" i="33"/>
  <c r="CT37" i="33"/>
  <c r="CX37" i="33" s="1"/>
  <c r="CL37" i="33"/>
  <c r="CH37" i="33"/>
  <c r="CJ37" i="33" s="1"/>
  <c r="CN37" i="33" s="1"/>
  <c r="CI37" i="33"/>
  <c r="CM37" i="33"/>
  <c r="AB75" i="33"/>
  <c r="Z146" i="33"/>
  <c r="AC75" i="33"/>
  <c r="Z114" i="33"/>
  <c r="AT146" i="33"/>
  <c r="AT114" i="33"/>
  <c r="AV75" i="33"/>
  <c r="AW75" i="33"/>
  <c r="AP114" i="33"/>
  <c r="AP146" i="33"/>
  <c r="AP187" i="33" s="1"/>
  <c r="BH45" i="33"/>
  <c r="BD45" i="33"/>
  <c r="BF45" i="33" s="1"/>
  <c r="BJ45" i="33" s="1"/>
  <c r="BI45" i="33"/>
  <c r="BE45" i="33"/>
  <c r="AJ154" i="33"/>
  <c r="AJ122" i="33"/>
  <c r="AL83" i="33"/>
  <c r="AM83" i="33"/>
  <c r="AK154" i="33"/>
  <c r="AK195" i="33" s="1"/>
  <c r="AK122" i="33"/>
  <c r="CM18" i="34"/>
  <c r="CI18" i="34"/>
  <c r="CL18" i="34"/>
  <c r="CH18" i="34"/>
  <c r="CJ18" i="34" s="1"/>
  <c r="AT127" i="34"/>
  <c r="AT95" i="34"/>
  <c r="AW56" i="34"/>
  <c r="AV56" i="34"/>
  <c r="AP95" i="34"/>
  <c r="AP127" i="34"/>
  <c r="AP168" i="34" s="1"/>
  <c r="BS22" i="34"/>
  <c r="BO22" i="34"/>
  <c r="BR22" i="34"/>
  <c r="BN22" i="34"/>
  <c r="BP22" i="34" s="1"/>
  <c r="BT22" i="34" s="1"/>
  <c r="AE131" i="34"/>
  <c r="AE99" i="34"/>
  <c r="AH60" i="34"/>
  <c r="AG60" i="34"/>
  <c r="AZ131" i="34"/>
  <c r="AZ99" i="34"/>
  <c r="BC60" i="34"/>
  <c r="BB60" i="34"/>
  <c r="AU131" i="34"/>
  <c r="AU172" i="34" s="1"/>
  <c r="AU99" i="34"/>
  <c r="AJ187" i="34"/>
  <c r="AL146" i="34"/>
  <c r="AE174" i="34"/>
  <c r="AG133" i="34"/>
  <c r="AJ177" i="34"/>
  <c r="AL136" i="34"/>
  <c r="Z177" i="34"/>
  <c r="AB136" i="34"/>
  <c r="AO179" i="34"/>
  <c r="AQ138" i="34"/>
  <c r="AJ181" i="34"/>
  <c r="AL140" i="34"/>
  <c r="Z181" i="34"/>
  <c r="AB140" i="34"/>
  <c r="BS42" i="34"/>
  <c r="BO42" i="34"/>
  <c r="BN42" i="34"/>
  <c r="BP42" i="34" s="1"/>
  <c r="BT42" i="34" s="1"/>
  <c r="BR42" i="34"/>
  <c r="BI42" i="34"/>
  <c r="BD42" i="34"/>
  <c r="BF42" i="34" s="1"/>
  <c r="BJ42" i="34" s="1"/>
  <c r="BH42" i="34"/>
  <c r="BE42" i="34"/>
  <c r="AE151" i="34"/>
  <c r="AG80" i="34"/>
  <c r="AE119" i="34"/>
  <c r="AH80" i="34"/>
  <c r="AU151" i="34"/>
  <c r="AU192" i="34" s="1"/>
  <c r="AU119" i="34"/>
  <c r="BS43" i="34"/>
  <c r="BO43" i="34"/>
  <c r="BR43" i="34"/>
  <c r="BN43" i="34"/>
  <c r="BP43" i="34" s="1"/>
  <c r="CW43" i="34"/>
  <c r="CR43" i="34"/>
  <c r="CS43" i="34" s="1"/>
  <c r="CV43" i="34"/>
  <c r="AE152" i="34"/>
  <c r="AH81" i="34"/>
  <c r="AG81" i="34"/>
  <c r="AE120" i="34"/>
  <c r="AF152" i="34"/>
  <c r="AF193" i="34" s="1"/>
  <c r="AF120" i="34"/>
  <c r="AI44" i="34"/>
  <c r="AK44" i="34" s="1"/>
  <c r="AW46" i="33"/>
  <c r="AY46" i="33" s="1"/>
  <c r="AZ46" i="33" s="1"/>
  <c r="DD38" i="33" s="1"/>
  <c r="AX16" i="33"/>
  <c r="AY16" i="33" s="1"/>
  <c r="AT16" i="33"/>
  <c r="AU16" i="33"/>
  <c r="BA93" i="33"/>
  <c r="BA77" i="33"/>
  <c r="F54" i="33"/>
  <c r="J54" i="33"/>
  <c r="AO173" i="33"/>
  <c r="AQ132" i="33"/>
  <c r="AL133" i="33"/>
  <c r="AJ174" i="33"/>
  <c r="AZ177" i="33"/>
  <c r="BB136" i="33"/>
  <c r="AP117" i="33"/>
  <c r="AP149" i="33"/>
  <c r="AP190" i="33" s="1"/>
  <c r="AQ78" i="33"/>
  <c r="AO149" i="33"/>
  <c r="AO117" i="33"/>
  <c r="AR78" i="33"/>
  <c r="AB128" i="33"/>
  <c r="Z169" i="33"/>
  <c r="AX26" i="33"/>
  <c r="AY26" i="33" s="1"/>
  <c r="AT26" i="33"/>
  <c r="AU26" i="33"/>
  <c r="AO103" i="33"/>
  <c r="AO135" i="33"/>
  <c r="AR64" i="33"/>
  <c r="AQ64" i="33"/>
  <c r="AF103" i="33"/>
  <c r="AF135" i="33"/>
  <c r="AF176" i="33" s="1"/>
  <c r="BA103" i="33"/>
  <c r="BA135" i="33"/>
  <c r="BA176" i="33" s="1"/>
  <c r="AV138" i="33"/>
  <c r="AT179" i="33"/>
  <c r="CW30" i="33"/>
  <c r="CV30" i="33"/>
  <c r="CR30" i="33"/>
  <c r="CS30" i="33" s="1"/>
  <c r="BR30" i="33"/>
  <c r="BN30" i="33"/>
  <c r="BP30" i="33" s="1"/>
  <c r="BS30" i="33"/>
  <c r="BO30" i="33"/>
  <c r="AJ139" i="33"/>
  <c r="AJ107" i="33"/>
  <c r="AM68" i="33"/>
  <c r="AL68" i="33"/>
  <c r="AU107" i="33"/>
  <c r="AU139" i="33"/>
  <c r="AU180" i="33" s="1"/>
  <c r="CV36" i="33"/>
  <c r="CW36" i="33"/>
  <c r="CR36" i="33"/>
  <c r="CS36" i="33" s="1"/>
  <c r="AC74" i="33"/>
  <c r="Z145" i="33"/>
  <c r="Z113" i="33"/>
  <c r="AB74" i="33"/>
  <c r="AA113" i="33"/>
  <c r="AA145" i="33"/>
  <c r="AA186" i="33" s="1"/>
  <c r="AO188" i="33"/>
  <c r="AQ147" i="33"/>
  <c r="AE126" i="34"/>
  <c r="AG55" i="34"/>
  <c r="AE94" i="34"/>
  <c r="AH55" i="34"/>
  <c r="AZ126" i="34"/>
  <c r="BB55" i="34"/>
  <c r="AZ94" i="34"/>
  <c r="BC55" i="34"/>
  <c r="AU126" i="34"/>
  <c r="AU167" i="34" s="1"/>
  <c r="AU94" i="34"/>
  <c r="CS33" i="34"/>
  <c r="CT33" i="34"/>
  <c r="CX33" i="34" s="1"/>
  <c r="AT170" i="34"/>
  <c r="AV129" i="34"/>
  <c r="AT174" i="34"/>
  <c r="AV133" i="34"/>
  <c r="AJ175" i="34"/>
  <c r="AL134" i="34"/>
  <c r="AJ179" i="34"/>
  <c r="AL138" i="34"/>
  <c r="Z179" i="34"/>
  <c r="AB138" i="34"/>
  <c r="BT32" i="34"/>
  <c r="AQ148" i="34"/>
  <c r="AO189" i="34"/>
  <c r="CM40" i="34"/>
  <c r="CI40" i="34"/>
  <c r="CL40" i="34"/>
  <c r="CH40" i="34"/>
  <c r="CJ40" i="34" s="1"/>
  <c r="CN40" i="34" s="1"/>
  <c r="Z117" i="34"/>
  <c r="Z149" i="34"/>
  <c r="AC78" i="34"/>
  <c r="AB78" i="34"/>
  <c r="AJ149" i="34"/>
  <c r="AJ117" i="34"/>
  <c r="AM78" i="34"/>
  <c r="AL78" i="34"/>
  <c r="AL130" i="33"/>
  <c r="AJ171" i="33"/>
  <c r="BT27" i="33"/>
  <c r="AB141" i="33"/>
  <c r="Z182" i="33"/>
  <c r="BH44" i="33"/>
  <c r="BD44" i="33"/>
  <c r="BF44" i="33" s="1"/>
  <c r="BI44" i="33"/>
  <c r="BE44" i="33"/>
  <c r="AT153" i="33"/>
  <c r="AV82" i="33"/>
  <c r="AW82" i="33"/>
  <c r="AT121" i="33"/>
  <c r="AX17" i="33"/>
  <c r="AY17" i="33" s="1"/>
  <c r="AT17" i="33"/>
  <c r="AU17" i="33"/>
  <c r="BI17" i="33"/>
  <c r="BE17" i="33"/>
  <c r="BD17" i="33"/>
  <c r="BF17" i="33" s="1"/>
  <c r="BH17" i="33"/>
  <c r="BB55" i="33"/>
  <c r="AZ94" i="33"/>
  <c r="AZ78" i="33"/>
  <c r="AZ79" i="33" s="1"/>
  <c r="AZ126" i="33"/>
  <c r="BC55" i="33"/>
  <c r="AP94" i="33"/>
  <c r="AP126" i="33"/>
  <c r="AP167" i="33" s="1"/>
  <c r="AO175" i="33"/>
  <c r="AQ134" i="33"/>
  <c r="BE35" i="33"/>
  <c r="BI35" i="33"/>
  <c r="BD35" i="33"/>
  <c r="BF35" i="33" s="1"/>
  <c r="BJ35" i="33" s="1"/>
  <c r="BH35" i="33"/>
  <c r="AH73" i="33"/>
  <c r="AE112" i="33"/>
  <c r="AG73" i="33"/>
  <c r="AE144" i="33"/>
  <c r="BS41" i="33"/>
  <c r="BO41" i="33"/>
  <c r="BN41" i="33"/>
  <c r="BP41" i="33" s="1"/>
  <c r="BT41" i="33" s="1"/>
  <c r="BR41" i="33"/>
  <c r="AE150" i="33"/>
  <c r="AE118" i="33"/>
  <c r="AH79" i="33"/>
  <c r="AG79" i="33"/>
  <c r="CM41" i="33"/>
  <c r="CI41" i="33"/>
  <c r="CL41" i="33"/>
  <c r="CH41" i="33"/>
  <c r="CJ41" i="33" s="1"/>
  <c r="CN41" i="33" s="1"/>
  <c r="CV41" i="33"/>
  <c r="CR41" i="33"/>
  <c r="CS41" i="33" s="1"/>
  <c r="CW41" i="33"/>
  <c r="AA118" i="33"/>
  <c r="AA150" i="33"/>
  <c r="AA191" i="33" s="1"/>
  <c r="AU150" i="33"/>
  <c r="AU191" i="33" s="1"/>
  <c r="AU118" i="33"/>
  <c r="BS42" i="33"/>
  <c r="BO42" i="33"/>
  <c r="BN42" i="33"/>
  <c r="BP42" i="33" s="1"/>
  <c r="BR42" i="33"/>
  <c r="AK151" i="33"/>
  <c r="AK192" i="33" s="1"/>
  <c r="AK119" i="33"/>
  <c r="AJ151" i="33"/>
  <c r="AL80" i="33"/>
  <c r="AJ119" i="33"/>
  <c r="AM80" i="33"/>
  <c r="AB147" i="33"/>
  <c r="Z188" i="33"/>
  <c r="AT39" i="33"/>
  <c r="AX39" i="33"/>
  <c r="AY39" i="33" s="1"/>
  <c r="AU39" i="33"/>
  <c r="AV39" i="33" s="1"/>
  <c r="AU148" i="33"/>
  <c r="AU189" i="33" s="1"/>
  <c r="AU116" i="33"/>
  <c r="AH77" i="33"/>
  <c r="AE116" i="33"/>
  <c r="AE148" i="33"/>
  <c r="AG77" i="33"/>
  <c r="AF116" i="33"/>
  <c r="AF148" i="33"/>
  <c r="AF189" i="33" s="1"/>
  <c r="Z148" i="33"/>
  <c r="Z116" i="33"/>
  <c r="AC77" i="33"/>
  <c r="AB77" i="33"/>
  <c r="CM43" i="33"/>
  <c r="CI43" i="33"/>
  <c r="CH43" i="33"/>
  <c r="CJ43" i="33" s="1"/>
  <c r="CN43" i="33" s="1"/>
  <c r="CL43" i="33"/>
  <c r="AA152" i="33"/>
  <c r="AA193" i="33" s="1"/>
  <c r="AA120" i="33"/>
  <c r="AO152" i="33"/>
  <c r="AR81" i="33"/>
  <c r="AQ81" i="33"/>
  <c r="AO120" i="33"/>
  <c r="Z152" i="33"/>
  <c r="Z120" i="33"/>
  <c r="AB81" i="33"/>
  <c r="AC81" i="33"/>
  <c r="AT93" i="34"/>
  <c r="AW54" i="34"/>
  <c r="AV54" i="34"/>
  <c r="AT84" i="34"/>
  <c r="CB16" i="34"/>
  <c r="BX16" i="34"/>
  <c r="BZ16" i="34" s="1"/>
  <c r="CC16" i="34"/>
  <c r="BY16" i="34"/>
  <c r="AH54" i="34"/>
  <c r="AG54" i="34"/>
  <c r="BA77" i="34"/>
  <c r="BA78" i="34" s="1"/>
  <c r="BA79" i="34" s="1"/>
  <c r="BA93" i="34"/>
  <c r="P52" i="34"/>
  <c r="P54" i="34"/>
  <c r="AT171" i="34"/>
  <c r="AV130" i="34"/>
  <c r="AQ132" i="34"/>
  <c r="AO173" i="34"/>
  <c r="AZ175" i="34"/>
  <c r="BB134" i="34"/>
  <c r="AE175" i="34"/>
  <c r="AG134" i="34"/>
  <c r="Z178" i="34"/>
  <c r="AB137" i="34"/>
  <c r="AQ144" i="34"/>
  <c r="AO185" i="34"/>
  <c r="CC38" i="34"/>
  <c r="BY38" i="34"/>
  <c r="CB38" i="34"/>
  <c r="BX38" i="34"/>
  <c r="BZ38" i="34" s="1"/>
  <c r="BI38" i="34"/>
  <c r="BE38" i="34"/>
  <c r="BH38" i="34"/>
  <c r="BD38" i="34"/>
  <c r="BF38" i="34" s="1"/>
  <c r="AE115" i="34"/>
  <c r="AG76" i="34"/>
  <c r="AE147" i="34"/>
  <c r="AH76" i="34"/>
  <c r="AZ147" i="34"/>
  <c r="AZ115" i="34"/>
  <c r="BB76" i="34"/>
  <c r="BC76" i="34"/>
  <c r="AU147" i="34"/>
  <c r="AU188" i="34" s="1"/>
  <c r="AU115" i="34"/>
  <c r="AJ195" i="34"/>
  <c r="AL154" i="34"/>
  <c r="AE195" i="34"/>
  <c r="AG154" i="34"/>
  <c r="AE171" i="33"/>
  <c r="AG130" i="33"/>
  <c r="AZ173" i="33"/>
  <c r="BB132" i="33"/>
  <c r="AL138" i="33"/>
  <c r="AJ179" i="33"/>
  <c r="AI35" i="33"/>
  <c r="AK35" i="33" s="1"/>
  <c r="AZ188" i="33"/>
  <c r="BB147" i="33"/>
  <c r="AE188" i="33"/>
  <c r="AG147" i="33"/>
  <c r="AE150" i="34"/>
  <c r="AH79" i="34"/>
  <c r="AE118" i="34"/>
  <c r="AG79" i="34"/>
  <c r="AU150" i="34"/>
  <c r="AU191" i="34" s="1"/>
  <c r="AU118" i="34"/>
  <c r="AI22" i="34"/>
  <c r="AK22" i="34" s="1"/>
  <c r="BS26" i="34"/>
  <c r="BO26" i="34"/>
  <c r="BR26" i="34"/>
  <c r="BN26" i="34"/>
  <c r="BP26" i="34" s="1"/>
  <c r="BT26" i="34" s="1"/>
  <c r="AE135" i="34"/>
  <c r="AE103" i="34"/>
  <c r="AH64" i="34"/>
  <c r="AG64" i="34"/>
  <c r="AZ135" i="34"/>
  <c r="AZ103" i="34"/>
  <c r="BC64" i="34"/>
  <c r="BB64" i="34"/>
  <c r="AU135" i="34"/>
  <c r="AU176" i="34" s="1"/>
  <c r="AU103" i="34"/>
  <c r="AT182" i="34"/>
  <c r="AV141" i="34"/>
  <c r="BJ33" i="34"/>
  <c r="AT175" i="34"/>
  <c r="AV134" i="34"/>
  <c r="AQ140" i="34"/>
  <c r="AO181" i="34"/>
  <c r="CW34" i="34"/>
  <c r="CV34" i="34"/>
  <c r="CR34" i="34"/>
  <c r="CS34" i="34" s="1"/>
  <c r="CL34" i="34"/>
  <c r="CH34" i="34"/>
  <c r="CJ34" i="34" s="1"/>
  <c r="CI34" i="34"/>
  <c r="CM34" i="34"/>
  <c r="Z143" i="34"/>
  <c r="Z111" i="34"/>
  <c r="AB72" i="34"/>
  <c r="AC72" i="34"/>
  <c r="AJ143" i="34"/>
  <c r="AJ111" i="34"/>
  <c r="AM72" i="34"/>
  <c r="AL72" i="34"/>
  <c r="AF143" i="34"/>
  <c r="AF184" i="34" s="1"/>
  <c r="AF111" i="34"/>
  <c r="BA143" i="34"/>
  <c r="BA184" i="34" s="1"/>
  <c r="BA111" i="34"/>
  <c r="AJ185" i="34"/>
  <c r="AL144" i="34"/>
  <c r="AT185" i="34"/>
  <c r="AV144" i="34"/>
  <c r="BB137" i="34"/>
  <c r="AZ178" i="34"/>
  <c r="CT21" i="33"/>
  <c r="CX21" i="33" s="1"/>
  <c r="BI22" i="33"/>
  <c r="BE22" i="33"/>
  <c r="BH22" i="33"/>
  <c r="BD22" i="33"/>
  <c r="BF22" i="33" s="1"/>
  <c r="BJ22" i="33" s="1"/>
  <c r="DD22" i="33"/>
  <c r="AA99" i="33"/>
  <c r="AA131" i="33"/>
  <c r="AA172" i="33" s="1"/>
  <c r="AT131" i="33"/>
  <c r="AW60" i="33"/>
  <c r="AT99" i="33"/>
  <c r="AV60" i="33"/>
  <c r="AK131" i="33"/>
  <c r="AK172" i="33" s="1"/>
  <c r="AK99" i="33"/>
  <c r="CN23" i="33"/>
  <c r="AV142" i="33"/>
  <c r="AT183" i="33"/>
  <c r="AL142" i="33"/>
  <c r="AJ183" i="33"/>
  <c r="CT33" i="33"/>
  <c r="CX33" i="33" s="1"/>
  <c r="AF111" i="33"/>
  <c r="AF143" i="33"/>
  <c r="AF184" i="33" s="1"/>
  <c r="AA111" i="33"/>
  <c r="AA143" i="33"/>
  <c r="AA184" i="33" s="1"/>
  <c r="AT143" i="33"/>
  <c r="AV72" i="33"/>
  <c r="AW72" i="33"/>
  <c r="AT111" i="33"/>
  <c r="AE170" i="33"/>
  <c r="AG129" i="33"/>
  <c r="AL136" i="33"/>
  <c r="AJ177" i="33"/>
  <c r="AV141" i="33"/>
  <c r="AT182" i="33"/>
  <c r="AZ181" i="33"/>
  <c r="BB140" i="33"/>
  <c r="DD31" i="33"/>
  <c r="CC37" i="33"/>
  <c r="BY37" i="33"/>
  <c r="CB37" i="33"/>
  <c r="BX37" i="33"/>
  <c r="BZ37" i="33" s="1"/>
  <c r="CD37" i="33" s="1"/>
  <c r="AJ146" i="33"/>
  <c r="AM75" i="33"/>
  <c r="AL75" i="33"/>
  <c r="AJ114" i="33"/>
  <c r="BR37" i="33"/>
  <c r="BN37" i="33"/>
  <c r="BP37" i="33" s="1"/>
  <c r="BS37" i="33"/>
  <c r="BO37" i="33"/>
  <c r="AE114" i="33"/>
  <c r="AH75" i="33"/>
  <c r="AE146" i="33"/>
  <c r="AG75" i="33"/>
  <c r="AU146" i="33"/>
  <c r="AU187" i="33" s="1"/>
  <c r="AU114" i="33"/>
  <c r="AT154" i="33"/>
  <c r="AW83" i="33"/>
  <c r="AT122" i="33"/>
  <c r="AV83" i="33"/>
  <c r="CM45" i="33"/>
  <c r="CI45" i="33"/>
  <c r="CL45" i="33"/>
  <c r="CH45" i="33"/>
  <c r="CJ45" i="33" s="1"/>
  <c r="DD45" i="33"/>
  <c r="AP122" i="33"/>
  <c r="AP154" i="33"/>
  <c r="AP195" i="33" s="1"/>
  <c r="BS18" i="34"/>
  <c r="BO18" i="34"/>
  <c r="BR18" i="34"/>
  <c r="BN18" i="34"/>
  <c r="BP18" i="34" s="1"/>
  <c r="BT18" i="34" s="1"/>
  <c r="CW18" i="34"/>
  <c r="CV18" i="34"/>
  <c r="CR18" i="34"/>
  <c r="CS18" i="34" s="1"/>
  <c r="AZ127" i="34"/>
  <c r="AZ95" i="34"/>
  <c r="BC56" i="34"/>
  <c r="BB56" i="34"/>
  <c r="AU127" i="34"/>
  <c r="AU168" i="34" s="1"/>
  <c r="AU95" i="34"/>
  <c r="CW22" i="34"/>
  <c r="CR22" i="34"/>
  <c r="CS22" i="34" s="1"/>
  <c r="CV22" i="34"/>
  <c r="Z131" i="34"/>
  <c r="Z99" i="34"/>
  <c r="AB60" i="34"/>
  <c r="AC60" i="34"/>
  <c r="AJ99" i="34"/>
  <c r="AJ131" i="34"/>
  <c r="AM60" i="34"/>
  <c r="AL60" i="34"/>
  <c r="AF131" i="34"/>
  <c r="AF172" i="34" s="1"/>
  <c r="AF99" i="34"/>
  <c r="BA131" i="34"/>
  <c r="BA172" i="34" s="1"/>
  <c r="BA99" i="34"/>
  <c r="AT187" i="34"/>
  <c r="AV146" i="34"/>
  <c r="AO186" i="34"/>
  <c r="AQ145" i="34"/>
  <c r="AZ169" i="34"/>
  <c r="BB128" i="34"/>
  <c r="AT178" i="34"/>
  <c r="AV137" i="34"/>
  <c r="CM42" i="34"/>
  <c r="CI42" i="34"/>
  <c r="CH42" i="34"/>
  <c r="CJ42" i="34" s="1"/>
  <c r="CL42" i="34"/>
  <c r="AJ119" i="34"/>
  <c r="AJ151" i="34"/>
  <c r="AL80" i="34"/>
  <c r="AM80" i="34"/>
  <c r="AF151" i="34"/>
  <c r="AF192" i="34" s="1"/>
  <c r="AF119" i="34"/>
  <c r="CC43" i="34"/>
  <c r="BX43" i="34"/>
  <c r="BZ43" i="34" s="1"/>
  <c r="CB43" i="34"/>
  <c r="BY43" i="34"/>
  <c r="Z152" i="34"/>
  <c r="Z120" i="34"/>
  <c r="AB81" i="34"/>
  <c r="AC81" i="34"/>
  <c r="AJ120" i="34"/>
  <c r="AJ152" i="34"/>
  <c r="AM81" i="34"/>
  <c r="AL81" i="34"/>
  <c r="AK152" i="34"/>
  <c r="AK193" i="34" s="1"/>
  <c r="AK120" i="34"/>
  <c r="BS16" i="33"/>
  <c r="BO16" i="33"/>
  <c r="BR16" i="33"/>
  <c r="BN16" i="33"/>
  <c r="BP16" i="33" s="1"/>
  <c r="BT16" i="33" s="1"/>
  <c r="CM16" i="33"/>
  <c r="CI16" i="33"/>
  <c r="CL16" i="33"/>
  <c r="CH16" i="33"/>
  <c r="CJ16" i="33" s="1"/>
  <c r="CN16" i="33" s="1"/>
  <c r="AH54" i="33"/>
  <c r="AG54" i="33"/>
  <c r="CV16" i="33"/>
  <c r="CR16" i="33"/>
  <c r="CS16" i="33" s="1"/>
  <c r="CW16" i="33"/>
  <c r="AJ93" i="33"/>
  <c r="AM54" i="33"/>
  <c r="AL54" i="33"/>
  <c r="AK93" i="33"/>
  <c r="R52" i="33"/>
  <c r="N52" i="33"/>
  <c r="J53" i="33"/>
  <c r="F53" i="33"/>
  <c r="AO171" i="33"/>
  <c r="AQ130" i="33"/>
  <c r="AB130" i="33"/>
  <c r="Z171" i="33"/>
  <c r="AB136" i="33"/>
  <c r="Z177" i="33"/>
  <c r="CV40" i="33"/>
  <c r="CR40" i="33"/>
  <c r="CS40" i="33" s="1"/>
  <c r="CW40" i="33"/>
  <c r="Z149" i="33"/>
  <c r="AC78" i="33"/>
  <c r="AB78" i="33"/>
  <c r="Z117" i="33"/>
  <c r="AA149" i="33"/>
  <c r="AA190" i="33" s="1"/>
  <c r="AA117" i="33"/>
  <c r="AU117" i="33"/>
  <c r="AU149" i="33"/>
  <c r="AU190" i="33" s="1"/>
  <c r="AE169" i="33"/>
  <c r="AG128" i="33"/>
  <c r="AA103" i="33"/>
  <c r="AA135" i="33"/>
  <c r="AA176" i="33" s="1"/>
  <c r="AT135" i="33"/>
  <c r="AW64" i="33"/>
  <c r="AV64" i="33"/>
  <c r="AT103" i="33"/>
  <c r="AK135" i="33"/>
  <c r="AK176" i="33" s="1"/>
  <c r="AK103" i="33"/>
  <c r="AZ174" i="33"/>
  <c r="BB133" i="33"/>
  <c r="AX30" i="33"/>
  <c r="AY30" i="33" s="1"/>
  <c r="AT30" i="33"/>
  <c r="AU30" i="33"/>
  <c r="AO107" i="33"/>
  <c r="AO139" i="33"/>
  <c r="AR68" i="33"/>
  <c r="AQ68" i="33"/>
  <c r="AF107" i="33"/>
  <c r="AF139" i="33"/>
  <c r="AF180" i="33" s="1"/>
  <c r="BA107" i="33"/>
  <c r="BA139" i="33"/>
  <c r="BA180" i="33" s="1"/>
  <c r="AU113" i="33"/>
  <c r="AU145" i="33"/>
  <c r="AU186" i="33" s="1"/>
  <c r="BS36" i="33"/>
  <c r="BO36" i="33"/>
  <c r="BN36" i="33"/>
  <c r="BP36" i="33" s="1"/>
  <c r="BR36" i="33"/>
  <c r="AT36" i="33"/>
  <c r="AX36" i="33"/>
  <c r="AY36" i="33" s="1"/>
  <c r="AU36" i="33"/>
  <c r="AQ74" i="33"/>
  <c r="AR74" i="33"/>
  <c r="AO113" i="33"/>
  <c r="AO145" i="33"/>
  <c r="BZ36" i="33"/>
  <c r="CD36" i="33" s="1"/>
  <c r="BY36" i="33"/>
  <c r="CC36" i="33"/>
  <c r="BX36" i="33"/>
  <c r="CB36" i="33"/>
  <c r="AL74" i="33"/>
  <c r="AJ145" i="33"/>
  <c r="AJ113" i="33"/>
  <c r="AM74" i="33"/>
  <c r="AE145" i="33"/>
  <c r="AG74" i="33"/>
  <c r="AE113" i="33"/>
  <c r="AH74" i="33"/>
  <c r="AF113" i="33"/>
  <c r="AF145" i="33"/>
  <c r="AF186" i="33" s="1"/>
  <c r="AI37" i="33"/>
  <c r="AK37" i="33" s="1"/>
  <c r="BS17" i="34"/>
  <c r="BO17" i="34"/>
  <c r="BR17" i="34"/>
  <c r="BN17" i="34"/>
  <c r="BP17" i="34" s="1"/>
  <c r="CV17" i="34"/>
  <c r="CR17" i="34"/>
  <c r="CS17" i="34" s="1"/>
  <c r="CW17" i="34"/>
  <c r="AJ126" i="34"/>
  <c r="AJ94" i="34"/>
  <c r="AL55" i="34"/>
  <c r="AM55" i="34"/>
  <c r="AF126" i="34"/>
  <c r="AF167" i="34" s="1"/>
  <c r="AF94" i="34"/>
  <c r="BA126" i="34"/>
  <c r="BA167" i="34" s="1"/>
  <c r="BA94" i="34"/>
  <c r="Z187" i="34"/>
  <c r="AB146" i="34"/>
  <c r="Z175" i="34"/>
  <c r="AB134" i="34"/>
  <c r="AZ177" i="34"/>
  <c r="BB136" i="34"/>
  <c r="AE177" i="34"/>
  <c r="AG136" i="34"/>
  <c r="Z185" i="34"/>
  <c r="AB144" i="34"/>
  <c r="AO195" i="34"/>
  <c r="AQ154" i="34"/>
  <c r="CW40" i="34"/>
  <c r="CR40" i="34"/>
  <c r="CS40" i="34" s="1"/>
  <c r="CV40" i="34"/>
  <c r="AF149" i="34"/>
  <c r="AF190" i="34" s="1"/>
  <c r="AF117" i="34"/>
  <c r="AO149" i="34"/>
  <c r="AR78" i="34"/>
  <c r="AQ78" i="34"/>
  <c r="AO117" i="34"/>
  <c r="AL132" i="33"/>
  <c r="AJ173" i="33"/>
  <c r="AV136" i="33"/>
  <c r="AT177" i="33"/>
  <c r="BS44" i="33"/>
  <c r="BO44" i="33"/>
  <c r="BR44" i="33"/>
  <c r="BN44" i="33"/>
  <c r="BP44" i="33" s="1"/>
  <c r="BT44" i="33" s="1"/>
  <c r="CM44" i="33"/>
  <c r="CI44" i="33"/>
  <c r="CH44" i="33"/>
  <c r="CJ44" i="33" s="1"/>
  <c r="CN44" i="33" s="1"/>
  <c r="CT44" i="33"/>
  <c r="CX44" i="33" s="1"/>
  <c r="CL44" i="33"/>
  <c r="AL82" i="33"/>
  <c r="AJ121" i="33"/>
  <c r="AM82" i="33"/>
  <c r="AJ153" i="33"/>
  <c r="AJ126" i="33"/>
  <c r="AL55" i="33"/>
  <c r="AJ94" i="33"/>
  <c r="AM55" i="33"/>
  <c r="AU126" i="33"/>
  <c r="AU167" i="33" s="1"/>
  <c r="AU94" i="33"/>
  <c r="AI26" i="33"/>
  <c r="AK26" i="33" s="1"/>
  <c r="AO181" i="33"/>
  <c r="AQ140" i="33"/>
  <c r="AB133" i="33"/>
  <c r="Z174" i="33"/>
  <c r="AB138" i="33"/>
  <c r="Z179" i="33"/>
  <c r="CM35" i="33"/>
  <c r="CI35" i="33"/>
  <c r="CT35" i="33"/>
  <c r="CX35" i="33" s="1"/>
  <c r="CH35" i="33"/>
  <c r="CJ35" i="33" s="1"/>
  <c r="CL35" i="33"/>
  <c r="BA112" i="33"/>
  <c r="BA144" i="33"/>
  <c r="BA185" i="33" s="1"/>
  <c r="AF112" i="33"/>
  <c r="AF144" i="33"/>
  <c r="AF185" i="33" s="1"/>
  <c r="AM73" i="33"/>
  <c r="AJ112" i="33"/>
  <c r="AJ144" i="33"/>
  <c r="AL73" i="33"/>
  <c r="AK112" i="33"/>
  <c r="AK144" i="33"/>
  <c r="AK185" i="33" s="1"/>
  <c r="Z144" i="33"/>
  <c r="Z112" i="33"/>
  <c r="AC73" i="33"/>
  <c r="AB73" i="33"/>
  <c r="AX41" i="33"/>
  <c r="AY41" i="33" s="1"/>
  <c r="AT41" i="33"/>
  <c r="AU41" i="33"/>
  <c r="CB41" i="33"/>
  <c r="BX41" i="33"/>
  <c r="BZ41" i="33" s="1"/>
  <c r="BY41" i="33"/>
  <c r="CC41" i="33"/>
  <c r="AT118" i="33"/>
  <c r="AW79" i="33"/>
  <c r="AV79" i="33"/>
  <c r="AT150" i="33"/>
  <c r="AJ150" i="33"/>
  <c r="AM79" i="33"/>
  <c r="AL79" i="33"/>
  <c r="AJ118" i="33"/>
  <c r="AF118" i="33"/>
  <c r="AF150" i="33"/>
  <c r="AF191" i="33" s="1"/>
  <c r="CM42" i="33"/>
  <c r="CI42" i="33"/>
  <c r="CL42" i="33"/>
  <c r="CH42" i="33"/>
  <c r="CJ42" i="33" s="1"/>
  <c r="CV42" i="33"/>
  <c r="CR42" i="33"/>
  <c r="CS42" i="33" s="1"/>
  <c r="CW42" i="33"/>
  <c r="AP151" i="33"/>
  <c r="AP192" i="33" s="1"/>
  <c r="AP119" i="33"/>
  <c r="AO151" i="33"/>
  <c r="AO119" i="33"/>
  <c r="AR80" i="33"/>
  <c r="AQ80" i="33"/>
  <c r="AO148" i="33"/>
  <c r="AR77" i="33"/>
  <c r="AQ77" i="33"/>
  <c r="AO116" i="33"/>
  <c r="CV39" i="33"/>
  <c r="CR39" i="33"/>
  <c r="CS39" i="33" s="1"/>
  <c r="CW39" i="33"/>
  <c r="AM77" i="33"/>
  <c r="AL77" i="33"/>
  <c r="AJ116" i="33"/>
  <c r="AJ148" i="33"/>
  <c r="AK116" i="33"/>
  <c r="AK148" i="33"/>
  <c r="AK189" i="33" s="1"/>
  <c r="AW77" i="33"/>
  <c r="AT148" i="33"/>
  <c r="AT116" i="33"/>
  <c r="AV77" i="33"/>
  <c r="AP120" i="33"/>
  <c r="AP152" i="33"/>
  <c r="AP193" i="33" s="1"/>
  <c r="AT43" i="33"/>
  <c r="AX43" i="33"/>
  <c r="AY43" i="33" s="1"/>
  <c r="AU43" i="33"/>
  <c r="CV43" i="33"/>
  <c r="CR43" i="33"/>
  <c r="CS43" i="33" s="1"/>
  <c r="CW43" i="33"/>
  <c r="AH81" i="33"/>
  <c r="AG81" i="33"/>
  <c r="AE152" i="33"/>
  <c r="AE120" i="33"/>
  <c r="AF120" i="33"/>
  <c r="AF152" i="33"/>
  <c r="AF193" i="33" s="1"/>
  <c r="AU152" i="33"/>
  <c r="AU193" i="33" s="1"/>
  <c r="AU120" i="33"/>
  <c r="BS16" i="34"/>
  <c r="BO16" i="34"/>
  <c r="BN16" i="34"/>
  <c r="BP16" i="34" s="1"/>
  <c r="BR16" i="34"/>
  <c r="AW46" i="34"/>
  <c r="AY46" i="34" s="1"/>
  <c r="AZ46" i="34" s="1"/>
  <c r="AT16" i="34"/>
  <c r="AV16" i="34" s="1"/>
  <c r="AZ16" i="34" s="1"/>
  <c r="CZ16" i="34" s="1"/>
  <c r="J16" i="34" s="1"/>
  <c r="BH16" i="34"/>
  <c r="BD16" i="34"/>
  <c r="BF16" i="34" s="1"/>
  <c r="BE16" i="34"/>
  <c r="BI16" i="34"/>
  <c r="AZ77" i="34"/>
  <c r="AZ78" i="34" s="1"/>
  <c r="AZ79" i="34" s="1"/>
  <c r="AZ93" i="34"/>
  <c r="BC54" i="34"/>
  <c r="BB54" i="34"/>
  <c r="AK93" i="34"/>
  <c r="AK87" i="34"/>
  <c r="AK88" i="34" s="1"/>
  <c r="AK84" i="34"/>
  <c r="AK89" i="34"/>
  <c r="AM89" i="34" s="1"/>
  <c r="E51" i="34" s="1"/>
  <c r="H52" i="34"/>
  <c r="AI26" i="34"/>
  <c r="AK26" i="34" s="1"/>
  <c r="AJ183" i="34"/>
  <c r="AL142" i="34"/>
  <c r="AE186" i="34"/>
  <c r="AG145" i="34"/>
  <c r="AT180" i="34"/>
  <c r="AV139" i="34"/>
  <c r="AJ182" i="34"/>
  <c r="AL141" i="34"/>
  <c r="AZ185" i="34"/>
  <c r="BB144" i="34"/>
  <c r="CW38" i="34"/>
  <c r="CV38" i="34"/>
  <c r="CR38" i="34"/>
  <c r="CS38" i="34" s="1"/>
  <c r="CL38" i="34"/>
  <c r="CH38" i="34"/>
  <c r="CJ38" i="34" s="1"/>
  <c r="CI38" i="34"/>
  <c r="CM38" i="34"/>
  <c r="AJ147" i="34"/>
  <c r="AJ115" i="34"/>
  <c r="AL76" i="34"/>
  <c r="AM76" i="34"/>
  <c r="AF147" i="34"/>
  <c r="AF188" i="34" s="1"/>
  <c r="AF115" i="34"/>
  <c r="BA147" i="34"/>
  <c r="BA188" i="34" s="1"/>
  <c r="BA115" i="34"/>
  <c r="AQ153" i="34"/>
  <c r="AO194" i="34"/>
  <c r="AB132" i="33"/>
  <c r="Z173" i="33"/>
  <c r="AO178" i="33"/>
  <c r="AQ137" i="33"/>
  <c r="AO177" i="33"/>
  <c r="AQ136" i="33"/>
  <c r="AI44" i="33"/>
  <c r="AK44" i="33" s="1"/>
  <c r="AI41" i="33"/>
  <c r="AK41" i="33" s="1"/>
  <c r="CM41" i="34"/>
  <c r="CI41" i="34"/>
  <c r="CH41" i="34"/>
  <c r="CJ41" i="34" s="1"/>
  <c r="CN41" i="34" s="1"/>
  <c r="CL41" i="34"/>
  <c r="CV41" i="34"/>
  <c r="CW41" i="34"/>
  <c r="CR41" i="34"/>
  <c r="CS41" i="34" s="1"/>
  <c r="AO150" i="34"/>
  <c r="AO118" i="34"/>
  <c r="AR79" i="34"/>
  <c r="AQ79" i="34"/>
  <c r="AF150" i="34"/>
  <c r="AF191" i="34" s="1"/>
  <c r="AF118" i="34"/>
  <c r="Z118" i="34"/>
  <c r="Z150" i="34"/>
  <c r="AC79" i="34"/>
  <c r="AB79" i="34"/>
  <c r="CT19" i="34"/>
  <c r="CX19" i="34" s="1"/>
  <c r="AZ26" i="34"/>
  <c r="CW26" i="34"/>
  <c r="CV26" i="34"/>
  <c r="CR26" i="34"/>
  <c r="CS26" i="34" s="1"/>
  <c r="Z135" i="34"/>
  <c r="Z103" i="34"/>
  <c r="AB64" i="34"/>
  <c r="AC64" i="34"/>
  <c r="AJ135" i="34"/>
  <c r="AJ103" i="34"/>
  <c r="AM64" i="34"/>
  <c r="AL64" i="34"/>
  <c r="AF135" i="34"/>
  <c r="AF176" i="34" s="1"/>
  <c r="AF103" i="34"/>
  <c r="BA135" i="34"/>
  <c r="BA176" i="34" s="1"/>
  <c r="BA103" i="34"/>
  <c r="AE187" i="34"/>
  <c r="AG146" i="34"/>
  <c r="AQ146" i="34"/>
  <c r="AO187" i="34"/>
  <c r="AO171" i="34"/>
  <c r="AQ130" i="34"/>
  <c r="Z171" i="34"/>
  <c r="AB130" i="34"/>
  <c r="Z173" i="34"/>
  <c r="AB132" i="34"/>
  <c r="CT25" i="34"/>
  <c r="CX25" i="34" s="1"/>
  <c r="BR34" i="34"/>
  <c r="BN34" i="34"/>
  <c r="BP34" i="34" s="1"/>
  <c r="BS34" i="34"/>
  <c r="BO34" i="34"/>
  <c r="AO143" i="34"/>
  <c r="AO111" i="34"/>
  <c r="AR72" i="34"/>
  <c r="AQ72" i="34"/>
  <c r="AK111" i="34"/>
  <c r="AK143" i="34"/>
  <c r="AK184" i="34" s="1"/>
  <c r="AI38" i="34"/>
  <c r="AK38" i="34" s="1"/>
  <c r="DD18" i="33"/>
  <c r="DD21" i="33"/>
  <c r="CL22" i="33"/>
  <c r="CH22" i="33"/>
  <c r="CJ22" i="33"/>
  <c r="CN22" i="33" s="1"/>
  <c r="CM22" i="33"/>
  <c r="CI22" i="33"/>
  <c r="AB60" i="33"/>
  <c r="Z99" i="33"/>
  <c r="Z131" i="33"/>
  <c r="AC60" i="33"/>
  <c r="AE131" i="33"/>
  <c r="AH60" i="33"/>
  <c r="AG60" i="33"/>
  <c r="AE99" i="33"/>
  <c r="AZ131" i="33"/>
  <c r="AZ99" i="33"/>
  <c r="BC60" i="33"/>
  <c r="BB60" i="33"/>
  <c r="AP99" i="33"/>
  <c r="AP131" i="33"/>
  <c r="AP172" i="33" s="1"/>
  <c r="AV132" i="33"/>
  <c r="AT173" i="33"/>
  <c r="BZ34" i="33"/>
  <c r="CD34" i="33" s="1"/>
  <c r="BY34" i="33"/>
  <c r="CC34" i="33"/>
  <c r="BX34" i="33"/>
  <c r="CB34" i="33"/>
  <c r="BI34" i="33"/>
  <c r="BE34" i="33"/>
  <c r="BH34" i="33"/>
  <c r="BD34" i="33"/>
  <c r="BF34" i="33" s="1"/>
  <c r="DE34" i="33"/>
  <c r="BA111" i="33"/>
  <c r="BA143" i="33"/>
  <c r="BA184" i="33" s="1"/>
  <c r="AP111" i="33"/>
  <c r="AP143" i="33"/>
  <c r="AP184" i="33" s="1"/>
  <c r="AE143" i="33"/>
  <c r="AH72" i="33"/>
  <c r="AG72" i="33"/>
  <c r="AE111" i="33"/>
  <c r="AZ143" i="33"/>
  <c r="BC72" i="33"/>
  <c r="AZ111" i="33"/>
  <c r="BB72" i="33"/>
  <c r="AL141" i="33"/>
  <c r="AJ182" i="33"/>
  <c r="DD19" i="33"/>
  <c r="AZ175" i="33"/>
  <c r="BB134" i="33"/>
  <c r="AB140" i="33"/>
  <c r="Z181" i="33"/>
  <c r="AE178" i="33"/>
  <c r="AG137" i="33"/>
  <c r="AZ179" i="33"/>
  <c r="BB138" i="33"/>
  <c r="DD29" i="33"/>
  <c r="AZ178" i="33"/>
  <c r="BB137" i="33"/>
  <c r="DD37" i="33"/>
  <c r="DE37" i="33"/>
  <c r="AX37" i="33"/>
  <c r="AY37" i="33" s="1"/>
  <c r="AT37" i="33"/>
  <c r="AU37" i="33"/>
  <c r="BC75" i="33"/>
  <c r="BB75" i="33"/>
  <c r="AZ114" i="33"/>
  <c r="AZ146" i="33"/>
  <c r="AO146" i="33"/>
  <c r="AO114" i="33"/>
  <c r="AR75" i="33"/>
  <c r="AQ75" i="33"/>
  <c r="AF114" i="33"/>
  <c r="AF146" i="33"/>
  <c r="AF187" i="33" s="1"/>
  <c r="BA114" i="33"/>
  <c r="BA146" i="33"/>
  <c r="BA187" i="33" s="1"/>
  <c r="BS45" i="33"/>
  <c r="BO45" i="33"/>
  <c r="BN45" i="33"/>
  <c r="BP45" i="33" s="1"/>
  <c r="BT45" i="33" s="1"/>
  <c r="BR45" i="33"/>
  <c r="AX45" i="33"/>
  <c r="AY45" i="33" s="1"/>
  <c r="AT45" i="33"/>
  <c r="AU45" i="33"/>
  <c r="CV45" i="33"/>
  <c r="CR45" i="33"/>
  <c r="CS45" i="33" s="1"/>
  <c r="CW45" i="33"/>
  <c r="AO122" i="33"/>
  <c r="AR83" i="33"/>
  <c r="AO154" i="33"/>
  <c r="AQ83" i="33"/>
  <c r="AB83" i="33"/>
  <c r="Z154" i="33"/>
  <c r="Z122" i="33"/>
  <c r="AC83" i="33"/>
  <c r="AU122" i="33"/>
  <c r="AU154" i="33"/>
  <c r="AU195" i="33" s="1"/>
  <c r="AV147" i="33"/>
  <c r="AT188" i="33"/>
  <c r="CD38" i="33"/>
  <c r="AZ18" i="34"/>
  <c r="CZ18" i="34" s="1"/>
  <c r="CC18" i="34"/>
  <c r="BY18" i="34"/>
  <c r="CB18" i="34"/>
  <c r="BX18" i="34"/>
  <c r="BZ18" i="34" s="1"/>
  <c r="AJ127" i="34"/>
  <c r="AJ95" i="34"/>
  <c r="AM56" i="34"/>
  <c r="AL56" i="34"/>
  <c r="BA127" i="34"/>
  <c r="BA168" i="34" s="1"/>
  <c r="BA95" i="34"/>
  <c r="CC22" i="34"/>
  <c r="BY22" i="34"/>
  <c r="CB22" i="34"/>
  <c r="BX22" i="34"/>
  <c r="BZ22" i="34" s="1"/>
  <c r="AO131" i="34"/>
  <c r="AR60" i="34"/>
  <c r="AO99" i="34"/>
  <c r="AQ60" i="34"/>
  <c r="AK131" i="34"/>
  <c r="AK172" i="34" s="1"/>
  <c r="AK99" i="34"/>
  <c r="AJ171" i="34"/>
  <c r="AL130" i="34"/>
  <c r="CT29" i="34"/>
  <c r="CX29" i="34" s="1"/>
  <c r="AJ180" i="34"/>
  <c r="AL139" i="34"/>
  <c r="Z180" i="34"/>
  <c r="AB139" i="34"/>
  <c r="AT189" i="34"/>
  <c r="AV148" i="34"/>
  <c r="CW42" i="34"/>
  <c r="CR42" i="34"/>
  <c r="CS42" i="34" s="1"/>
  <c r="CV42" i="34"/>
  <c r="AO151" i="34"/>
  <c r="AQ80" i="34"/>
  <c r="AO119" i="34"/>
  <c r="AR80" i="34"/>
  <c r="AK119" i="34"/>
  <c r="AK151" i="34"/>
  <c r="AK192" i="34" s="1"/>
  <c r="CM43" i="34"/>
  <c r="CI43" i="34"/>
  <c r="CT43" i="34"/>
  <c r="CH43" i="34"/>
  <c r="CJ43" i="34" s="1"/>
  <c r="CL43" i="34"/>
  <c r="BH43" i="34"/>
  <c r="BE43" i="34"/>
  <c r="BI43" i="34"/>
  <c r="BD43" i="34"/>
  <c r="BF43" i="34" s="1"/>
  <c r="BJ43" i="34" s="1"/>
  <c r="AO152" i="34"/>
  <c r="AO120" i="34"/>
  <c r="AR81" i="34"/>
  <c r="AQ81" i="34"/>
  <c r="AP152" i="34"/>
  <c r="AP193" i="34" s="1"/>
  <c r="AP120" i="34"/>
  <c r="DH39" i="1"/>
  <c r="Y39" i="1"/>
  <c r="Y44" i="1"/>
  <c r="DH44" i="1"/>
  <c r="DH43" i="1"/>
  <c r="Y43" i="1"/>
  <c r="DH41" i="1"/>
  <c r="Y41" i="1"/>
  <c r="Y45" i="1"/>
  <c r="DH45" i="1"/>
  <c r="Y40" i="1"/>
  <c r="DH40" i="1"/>
  <c r="DH42" i="1"/>
  <c r="Y42" i="1"/>
  <c r="AX260" i="1"/>
  <c r="AP260" i="1"/>
  <c r="M40" i="1"/>
  <c r="L42" i="1"/>
  <c r="M39" i="1"/>
  <c r="L44" i="1"/>
  <c r="K43" i="1"/>
  <c r="L41" i="1"/>
  <c r="L45" i="1"/>
  <c r="M41" i="1"/>
  <c r="CK39" i="1"/>
  <c r="AA225" i="1"/>
  <c r="AG225" i="1"/>
  <c r="AM225" i="1"/>
  <c r="AC225" i="1"/>
  <c r="AI225" i="1"/>
  <c r="AO225" i="1"/>
  <c r="AF225" i="1"/>
  <c r="AJ225" i="1"/>
  <c r="Z225" i="1"/>
  <c r="AL225" i="1"/>
  <c r="AD225" i="1"/>
  <c r="AP225" i="1"/>
  <c r="CQ44" i="1"/>
  <c r="CV44" i="1" s="1"/>
  <c r="AA230" i="1"/>
  <c r="AC230" i="1"/>
  <c r="Z230" i="1"/>
  <c r="AI230" i="1"/>
  <c r="AO230" i="1"/>
  <c r="AD230" i="1"/>
  <c r="AJ230" i="1"/>
  <c r="AP230" i="1"/>
  <c r="AF230" i="1"/>
  <c r="AL230" i="1"/>
  <c r="AG230" i="1"/>
  <c r="AM230" i="1"/>
  <c r="CK42" i="1"/>
  <c r="AA228" i="1"/>
  <c r="AG228" i="1"/>
  <c r="AM228" i="1"/>
  <c r="AC228" i="1"/>
  <c r="AI228" i="1"/>
  <c r="AO228" i="1"/>
  <c r="Z228" i="1"/>
  <c r="AL228" i="1"/>
  <c r="AD228" i="1"/>
  <c r="AP228" i="1"/>
  <c r="AF228" i="1"/>
  <c r="AJ228" i="1"/>
  <c r="AA227" i="1"/>
  <c r="AG227" i="1"/>
  <c r="AM227" i="1"/>
  <c r="AC227" i="1"/>
  <c r="AI227" i="1"/>
  <c r="AO227" i="1"/>
  <c r="AF227" i="1"/>
  <c r="AJ227" i="1"/>
  <c r="Z227" i="1"/>
  <c r="AL227" i="1"/>
  <c r="AP227" i="1"/>
  <c r="AD227" i="1"/>
  <c r="AC231" i="1"/>
  <c r="AI231" i="1"/>
  <c r="AO231" i="1"/>
  <c r="AD231" i="1"/>
  <c r="AJ231" i="1"/>
  <c r="AP231" i="1"/>
  <c r="Z231" i="1"/>
  <c r="AF231" i="1"/>
  <c r="AL231" i="1"/>
  <c r="AA231" i="1"/>
  <c r="AM231" i="1"/>
  <c r="AG231" i="1"/>
  <c r="CQ43" i="1"/>
  <c r="CV43" i="1" s="1"/>
  <c r="AA229" i="1"/>
  <c r="AG229" i="1"/>
  <c r="AM229" i="1"/>
  <c r="AC229" i="1"/>
  <c r="AI229" i="1"/>
  <c r="AO229" i="1"/>
  <c r="AF229" i="1"/>
  <c r="AJ229" i="1"/>
  <c r="Z229" i="1"/>
  <c r="AL229" i="1"/>
  <c r="AD229" i="1"/>
  <c r="AP229" i="1"/>
  <c r="CQ40" i="1"/>
  <c r="AA226" i="1"/>
  <c r="AG226" i="1"/>
  <c r="AM226" i="1"/>
  <c r="AC226" i="1"/>
  <c r="AI226" i="1"/>
  <c r="AO226" i="1"/>
  <c r="Z226" i="1"/>
  <c r="AL226" i="1"/>
  <c r="AD226" i="1"/>
  <c r="AP226" i="1"/>
  <c r="AF226" i="1"/>
  <c r="AJ226" i="1"/>
  <c r="I417" i="32"/>
  <c r="I414" i="32"/>
  <c r="I413" i="32"/>
  <c r="M42" i="1"/>
  <c r="BK44" i="1"/>
  <c r="BK42" i="1"/>
  <c r="CK44" i="1"/>
  <c r="BK39" i="1"/>
  <c r="K40" i="1"/>
  <c r="O40" i="1" s="1"/>
  <c r="L40" i="1"/>
  <c r="BK40" i="1"/>
  <c r="M43" i="1"/>
  <c r="K45" i="1"/>
  <c r="CK40" i="1"/>
  <c r="L39" i="1"/>
  <c r="M45" i="1"/>
  <c r="K41" i="1"/>
  <c r="BA43" i="1"/>
  <c r="AA81" i="1"/>
  <c r="AF81" i="1"/>
  <c r="AJ81" i="1"/>
  <c r="AJ152" i="1" s="1"/>
  <c r="AT81" i="1"/>
  <c r="AT152" i="1" s="1"/>
  <c r="AD81" i="1"/>
  <c r="AK81" i="1"/>
  <c r="AU81" i="1"/>
  <c r="BC43" i="1"/>
  <c r="BU43" i="1"/>
  <c r="CE43" i="1"/>
  <c r="CP43" i="1"/>
  <c r="AW43" i="1"/>
  <c r="BL43" i="1"/>
  <c r="BV43" i="1"/>
  <c r="CF43" i="1"/>
  <c r="CU43" i="1"/>
  <c r="Z81" i="1"/>
  <c r="Z152" i="1" s="1"/>
  <c r="AS43" i="1"/>
  <c r="BG43" i="1"/>
  <c r="BM43" i="1"/>
  <c r="BW43" i="1"/>
  <c r="CG43" i="1"/>
  <c r="CZ43" i="1"/>
  <c r="AE81" i="1"/>
  <c r="AE152" i="1" s="1"/>
  <c r="BB43" i="1"/>
  <c r="BQ43" i="1"/>
  <c r="CO43" i="1"/>
  <c r="K44" i="1"/>
  <c r="M44" i="1"/>
  <c r="L43" i="1"/>
  <c r="BA39" i="1"/>
  <c r="AA77" i="1"/>
  <c r="AF77" i="1"/>
  <c r="AT77" i="1"/>
  <c r="AT148" i="1" s="1"/>
  <c r="BC39" i="1"/>
  <c r="AU77" i="1"/>
  <c r="AW39" i="1"/>
  <c r="BL39" i="1"/>
  <c r="BV39" i="1"/>
  <c r="AD77" i="1"/>
  <c r="AJ77" i="1"/>
  <c r="AJ148" i="1" s="1"/>
  <c r="AS39" i="1"/>
  <c r="BG39" i="1"/>
  <c r="BM39" i="1"/>
  <c r="BW39" i="1"/>
  <c r="AK77" i="1"/>
  <c r="BQ39" i="1"/>
  <c r="CF39" i="1"/>
  <c r="CU39" i="1"/>
  <c r="BU39" i="1"/>
  <c r="CG39" i="1"/>
  <c r="CZ39" i="1"/>
  <c r="Z77" i="1"/>
  <c r="Z148" i="1" s="1"/>
  <c r="BB39" i="1"/>
  <c r="CO39" i="1"/>
  <c r="AE77" i="1"/>
  <c r="AE148" i="1" s="1"/>
  <c r="CE39" i="1"/>
  <c r="CP39" i="1"/>
  <c r="K42" i="1"/>
  <c r="K39" i="1"/>
  <c r="O39" i="1" s="1"/>
  <c r="P39" i="1" s="1"/>
  <c r="CQ39" i="1"/>
  <c r="CV39" i="1" s="1"/>
  <c r="BK43" i="1"/>
  <c r="CK43" i="1"/>
  <c r="BA44" i="1"/>
  <c r="AA82" i="1"/>
  <c r="AU82" i="1"/>
  <c r="AU153" i="1" s="1"/>
  <c r="AU194" i="1" s="1"/>
  <c r="AD82" i="1"/>
  <c r="AJ82" i="1"/>
  <c r="AJ153" i="1" s="1"/>
  <c r="AE82" i="1"/>
  <c r="AE153" i="1" s="1"/>
  <c r="AK82" i="1"/>
  <c r="AK153" i="1" s="1"/>
  <c r="AK194" i="1" s="1"/>
  <c r="AT82" i="1"/>
  <c r="AT153" i="1" s="1"/>
  <c r="BB44" i="1"/>
  <c r="BQ44" i="1"/>
  <c r="CE44" i="1"/>
  <c r="CP44" i="1"/>
  <c r="Z82" i="1"/>
  <c r="Z153" i="1" s="1"/>
  <c r="BC44" i="1"/>
  <c r="BU44" i="1"/>
  <c r="CF44" i="1"/>
  <c r="CU44" i="1"/>
  <c r="AF82" i="1"/>
  <c r="AF153" i="1" s="1"/>
  <c r="AF194" i="1" s="1"/>
  <c r="AW44" i="1"/>
  <c r="BL44" i="1"/>
  <c r="BV44" i="1"/>
  <c r="CG44" i="1"/>
  <c r="CZ44" i="1"/>
  <c r="AS44" i="1"/>
  <c r="BG44" i="1"/>
  <c r="BM44" i="1"/>
  <c r="BW44" i="1"/>
  <c r="CO44" i="1"/>
  <c r="BA42" i="1"/>
  <c r="AA80" i="1"/>
  <c r="AF80" i="1"/>
  <c r="AT80" i="1"/>
  <c r="AT151" i="1" s="1"/>
  <c r="AU80" i="1"/>
  <c r="AD80" i="1"/>
  <c r="AJ80" i="1"/>
  <c r="AJ151" i="1" s="1"/>
  <c r="AK80" i="1"/>
  <c r="AW42" i="1"/>
  <c r="BL42" i="1"/>
  <c r="BV42" i="1"/>
  <c r="CF42" i="1"/>
  <c r="CU42" i="1"/>
  <c r="CW42" i="1" s="1"/>
  <c r="AS42" i="1"/>
  <c r="BG42" i="1"/>
  <c r="BM42" i="1"/>
  <c r="BW42" i="1"/>
  <c r="CG42" i="1"/>
  <c r="CZ42" i="1"/>
  <c r="Z80" i="1"/>
  <c r="Z151" i="1" s="1"/>
  <c r="BB42" i="1"/>
  <c r="BQ42" i="1"/>
  <c r="CO42" i="1"/>
  <c r="AE80" i="1"/>
  <c r="AE151" i="1" s="1"/>
  <c r="BC42" i="1"/>
  <c r="BU42" i="1"/>
  <c r="CE42" i="1"/>
  <c r="CP42" i="1"/>
  <c r="CR42" i="1" s="1"/>
  <c r="AA79" i="1"/>
  <c r="AA150" i="1" s="1"/>
  <c r="AA191" i="1" s="1"/>
  <c r="AF79" i="1"/>
  <c r="AT79" i="1"/>
  <c r="AT150" i="1" s="1"/>
  <c r="AU79" i="1"/>
  <c r="AD79" i="1"/>
  <c r="AJ79" i="1"/>
  <c r="AJ150" i="1" s="1"/>
  <c r="AK79" i="1"/>
  <c r="BA41" i="1"/>
  <c r="BG41" i="1"/>
  <c r="BL41" i="1"/>
  <c r="BV41" i="1"/>
  <c r="CF41" i="1"/>
  <c r="CP41" i="1"/>
  <c r="CZ41" i="1"/>
  <c r="BB41" i="1"/>
  <c r="BM41" i="1"/>
  <c r="BW41" i="1"/>
  <c r="CG41" i="1"/>
  <c r="CQ41" i="1"/>
  <c r="CV41" i="1" s="1"/>
  <c r="Z79" i="1"/>
  <c r="Z150" i="1" s="1"/>
  <c r="AW41" i="1"/>
  <c r="BC41" i="1"/>
  <c r="BQ41" i="1"/>
  <c r="CK41" i="1"/>
  <c r="CU41" i="1"/>
  <c r="AE79" i="1"/>
  <c r="AE150" i="1" s="1"/>
  <c r="AS41" i="1"/>
  <c r="BK41" i="1"/>
  <c r="BU41" i="1"/>
  <c r="CE41" i="1"/>
  <c r="CO41" i="1"/>
  <c r="AU83" i="1"/>
  <c r="AD83" i="1"/>
  <c r="AJ83" i="1"/>
  <c r="AJ154" i="1" s="1"/>
  <c r="Z83" i="1"/>
  <c r="Z154" i="1" s="1"/>
  <c r="AE83" i="1"/>
  <c r="AE154" i="1" s="1"/>
  <c r="AK83" i="1"/>
  <c r="AT83" i="1"/>
  <c r="AT154" i="1" s="1"/>
  <c r="BA45" i="1"/>
  <c r="BG45" i="1"/>
  <c r="BL45" i="1"/>
  <c r="BV45" i="1"/>
  <c r="CG45" i="1"/>
  <c r="CQ45" i="1"/>
  <c r="CV45" i="1" s="1"/>
  <c r="AA83" i="1"/>
  <c r="AA154" i="1" s="1"/>
  <c r="AA195" i="1" s="1"/>
  <c r="BB45" i="1"/>
  <c r="BM45" i="1"/>
  <c r="BW45" i="1"/>
  <c r="CK45" i="1"/>
  <c r="CU45" i="1"/>
  <c r="AF83" i="1"/>
  <c r="AW45" i="1"/>
  <c r="BC45" i="1"/>
  <c r="BQ45" i="1"/>
  <c r="CE45" i="1"/>
  <c r="CO45" i="1"/>
  <c r="AS45" i="1"/>
  <c r="BK45" i="1"/>
  <c r="BU45" i="1"/>
  <c r="CF45" i="1"/>
  <c r="CP45" i="1"/>
  <c r="CZ45" i="1"/>
  <c r="BA40" i="1"/>
  <c r="AA78" i="1"/>
  <c r="AF78" i="1"/>
  <c r="AF149" i="1" s="1"/>
  <c r="AF190" i="1" s="1"/>
  <c r="AT78" i="1"/>
  <c r="AT149" i="1" s="1"/>
  <c r="AU78" i="1"/>
  <c r="AU149" i="1" s="1"/>
  <c r="AU190" i="1" s="1"/>
  <c r="AD78" i="1"/>
  <c r="AJ78" i="1"/>
  <c r="AJ149" i="1" s="1"/>
  <c r="AK78" i="1"/>
  <c r="AK149" i="1" s="1"/>
  <c r="AK190" i="1" s="1"/>
  <c r="BC40" i="1"/>
  <c r="BU40" i="1"/>
  <c r="CE40" i="1"/>
  <c r="CP40" i="1"/>
  <c r="AW40" i="1"/>
  <c r="BL40" i="1"/>
  <c r="BV40" i="1"/>
  <c r="CF40" i="1"/>
  <c r="CU40" i="1"/>
  <c r="CW40" i="1" s="1"/>
  <c r="Z78" i="1"/>
  <c r="Z149" i="1" s="1"/>
  <c r="AS40" i="1"/>
  <c r="BG40" i="1"/>
  <c r="BM40" i="1"/>
  <c r="BW40" i="1"/>
  <c r="CG40" i="1"/>
  <c r="CZ40" i="1"/>
  <c r="AE78" i="1"/>
  <c r="AE149" i="1" s="1"/>
  <c r="BB40" i="1"/>
  <c r="BQ40" i="1"/>
  <c r="CO40" i="1"/>
  <c r="CV40" i="1"/>
  <c r="CV42" i="1"/>
  <c r="O42" i="1"/>
  <c r="Q42" i="1" s="1"/>
  <c r="O45" i="1"/>
  <c r="P45" i="1" s="1"/>
  <c r="O41" i="1"/>
  <c r="P41" i="1" s="1"/>
  <c r="I415" i="32"/>
  <c r="I412" i="32"/>
  <c r="I416" i="32"/>
  <c r="H240" i="32"/>
  <c r="H223" i="32"/>
  <c r="H206" i="32"/>
  <c r="H189" i="32"/>
  <c r="H171" i="32"/>
  <c r="H154" i="32"/>
  <c r="G154" i="32"/>
  <c r="N51" i="33" l="1"/>
  <c r="R51" i="33"/>
  <c r="AD16" i="33"/>
  <c r="AF16" i="33" s="1"/>
  <c r="U16" i="33"/>
  <c r="AA202" i="33" s="1"/>
  <c r="DD13" i="33"/>
  <c r="CS19" i="33"/>
  <c r="CT19" i="33"/>
  <c r="CX19" i="33" s="1"/>
  <c r="CT18" i="33"/>
  <c r="CX18" i="33" s="1"/>
  <c r="AD17" i="33"/>
  <c r="AF17" i="33" s="1"/>
  <c r="U17" i="33"/>
  <c r="AD203" i="33" s="1"/>
  <c r="CN45" i="33"/>
  <c r="BT37" i="33"/>
  <c r="BJ44" i="33"/>
  <c r="BJ16" i="33"/>
  <c r="BT22" i="33"/>
  <c r="BT43" i="33"/>
  <c r="CD39" i="33"/>
  <c r="AV44" i="33"/>
  <c r="AZ44" i="33" s="1"/>
  <c r="CD45" i="33"/>
  <c r="CT26" i="33"/>
  <c r="CX26" i="33" s="1"/>
  <c r="AZ39" i="33"/>
  <c r="BJ30" i="33"/>
  <c r="CN42" i="33"/>
  <c r="CD41" i="33"/>
  <c r="CN35" i="33"/>
  <c r="AV36" i="33"/>
  <c r="AZ36" i="33" s="1"/>
  <c r="BT36" i="33"/>
  <c r="DA33" i="33"/>
  <c r="DA20" i="33"/>
  <c r="DA29" i="33"/>
  <c r="DA24" i="33"/>
  <c r="DA38" i="33"/>
  <c r="DA23" i="33"/>
  <c r="DA27" i="33"/>
  <c r="DA32" i="33"/>
  <c r="DA19" i="33"/>
  <c r="DA31" i="33"/>
  <c r="DA28" i="33"/>
  <c r="DA25" i="33"/>
  <c r="DA18" i="33"/>
  <c r="DA21" i="33"/>
  <c r="DC37" i="33"/>
  <c r="DC22" i="33"/>
  <c r="DB22" i="33"/>
  <c r="DB25" i="33"/>
  <c r="DC29" i="33"/>
  <c r="DD24" i="33"/>
  <c r="DB19" i="33"/>
  <c r="J19" i="33" s="1"/>
  <c r="DD32" i="33"/>
  <c r="DD43" i="33"/>
  <c r="DC43" i="33"/>
  <c r="DD39" i="33"/>
  <c r="DB42" i="33"/>
  <c r="DD41" i="33"/>
  <c r="DB41" i="33"/>
  <c r="DE31" i="33"/>
  <c r="DE25" i="33"/>
  <c r="DD17" i="33"/>
  <c r="DB17" i="33"/>
  <c r="DA44" i="33"/>
  <c r="DC32" i="33"/>
  <c r="DC33" i="33"/>
  <c r="DC28" i="33"/>
  <c r="DE21" i="33"/>
  <c r="DB38" i="33"/>
  <c r="DD36" i="33"/>
  <c r="DA36" i="33"/>
  <c r="DE18" i="33"/>
  <c r="DA30" i="33"/>
  <c r="DD30" i="33"/>
  <c r="DA40" i="33"/>
  <c r="DE32" i="33"/>
  <c r="DB20" i="33"/>
  <c r="DB16" i="33"/>
  <c r="DB23" i="33"/>
  <c r="DB45" i="33"/>
  <c r="DA34" i="33"/>
  <c r="DB21" i="33"/>
  <c r="DB18" i="33"/>
  <c r="J18" i="33" s="1"/>
  <c r="DD20" i="33"/>
  <c r="DD33" i="33"/>
  <c r="DC23" i="33"/>
  <c r="DE43" i="33"/>
  <c r="DE39" i="33"/>
  <c r="DC39" i="33"/>
  <c r="DE42" i="33"/>
  <c r="DC42" i="33"/>
  <c r="DB35" i="33"/>
  <c r="DC35" i="33"/>
  <c r="DB24" i="33"/>
  <c r="DB31" i="33"/>
  <c r="DC20" i="33"/>
  <c r="DE36" i="33"/>
  <c r="DC30" i="33"/>
  <c r="DB30" i="33"/>
  <c r="DE26" i="33"/>
  <c r="DD26" i="33"/>
  <c r="DB32" i="33"/>
  <c r="DD28" i="33"/>
  <c r="DE16" i="33"/>
  <c r="DA45" i="33"/>
  <c r="DC45" i="33"/>
  <c r="DA37" i="33"/>
  <c r="DC31" i="33"/>
  <c r="DB27" i="33"/>
  <c r="DC34" i="33"/>
  <c r="DB29" i="33"/>
  <c r="DA22" i="33"/>
  <c r="DB33" i="33"/>
  <c r="DE38" i="33"/>
  <c r="DC25" i="33"/>
  <c r="DE28" i="33"/>
  <c r="DD23" i="33"/>
  <c r="DA43" i="33"/>
  <c r="DA39" i="33"/>
  <c r="DC18" i="33"/>
  <c r="DA42" i="33"/>
  <c r="DE41" i="33"/>
  <c r="DD35" i="33"/>
  <c r="DA35" i="33"/>
  <c r="DE29" i="33"/>
  <c r="DB44" i="33"/>
  <c r="DE20" i="33"/>
  <c r="DC21" i="33"/>
  <c r="DA26" i="33"/>
  <c r="DC40" i="33"/>
  <c r="DB40" i="33"/>
  <c r="DE33" i="33"/>
  <c r="DE23" i="33"/>
  <c r="DA16" i="33"/>
  <c r="DD16" i="33"/>
  <c r="DC16" i="33"/>
  <c r="DB37" i="33"/>
  <c r="DC27" i="33"/>
  <c r="DB34" i="33"/>
  <c r="DB28" i="33"/>
  <c r="DC24" i="33"/>
  <c r="DD25" i="33"/>
  <c r="DD27" i="33"/>
  <c r="DE27" i="33"/>
  <c r="DB43" i="33"/>
  <c r="DB39" i="33"/>
  <c r="DD42" i="33"/>
  <c r="DA41" i="33"/>
  <c r="DC41" i="33"/>
  <c r="DE35" i="33"/>
  <c r="DE19" i="33"/>
  <c r="DC17" i="33"/>
  <c r="DE17" i="33"/>
  <c r="DE44" i="33"/>
  <c r="DD44" i="33"/>
  <c r="DC44" i="33"/>
  <c r="DB36" i="33"/>
  <c r="DC36" i="33"/>
  <c r="DE30" i="33"/>
  <c r="DE24" i="33"/>
  <c r="DC26" i="33"/>
  <c r="DB26" i="33"/>
  <c r="DC19" i="33"/>
  <c r="DE40" i="33"/>
  <c r="DD40" i="33"/>
  <c r="DC38" i="33"/>
  <c r="AV22" i="33"/>
  <c r="AZ22" i="33" s="1"/>
  <c r="BJ40" i="33"/>
  <c r="BT34" i="33"/>
  <c r="DE22" i="33"/>
  <c r="CN17" i="33"/>
  <c r="CN40" i="33"/>
  <c r="BJ34" i="33"/>
  <c r="AV45" i="33"/>
  <c r="AZ45" i="33" s="1"/>
  <c r="AV37" i="33"/>
  <c r="AZ37" i="33" s="1"/>
  <c r="AV43" i="33"/>
  <c r="AV30" i="33"/>
  <c r="AV17" i="33"/>
  <c r="AV26" i="33"/>
  <c r="AZ26" i="33" s="1"/>
  <c r="AV16" i="33"/>
  <c r="BJ43" i="33"/>
  <c r="BJ39" i="33"/>
  <c r="AV42" i="33"/>
  <c r="AZ42" i="33" s="1"/>
  <c r="AV35" i="33"/>
  <c r="AZ35" i="33" s="1"/>
  <c r="BT35" i="33"/>
  <c r="CN36" i="33"/>
  <c r="DD34" i="33"/>
  <c r="CD40" i="33"/>
  <c r="AV41" i="33"/>
  <c r="CD42" i="33"/>
  <c r="DE45" i="33"/>
  <c r="BT40" i="33"/>
  <c r="AA204" i="34"/>
  <c r="AD204" i="34"/>
  <c r="CN18" i="34"/>
  <c r="Q17" i="34"/>
  <c r="Z54" i="34"/>
  <c r="N16" i="34"/>
  <c r="J18" i="34"/>
  <c r="N17" i="34"/>
  <c r="R17" i="34" s="1"/>
  <c r="Z55" i="34"/>
  <c r="AD17" i="34"/>
  <c r="AF17" i="34" s="1"/>
  <c r="U17" i="34"/>
  <c r="AA203" i="34" s="1"/>
  <c r="Z56" i="34"/>
  <c r="CD16" i="34"/>
  <c r="AD20" i="34"/>
  <c r="AF20" i="34" s="1"/>
  <c r="U20" i="34"/>
  <c r="AD206" i="34" s="1"/>
  <c r="CN43" i="34"/>
  <c r="CD22" i="34"/>
  <c r="CN42" i="34"/>
  <c r="CD26" i="34"/>
  <c r="BT41" i="34"/>
  <c r="CD18" i="34"/>
  <c r="CX43" i="34"/>
  <c r="CN38" i="34"/>
  <c r="CN34" i="34"/>
  <c r="CD38" i="34"/>
  <c r="BT43" i="34"/>
  <c r="CN16" i="34"/>
  <c r="BT34" i="34"/>
  <c r="BT17" i="34"/>
  <c r="BJ38" i="34"/>
  <c r="CT38" i="34"/>
  <c r="CX38" i="34" s="1"/>
  <c r="BJ18" i="34"/>
  <c r="CD17" i="34"/>
  <c r="BT16" i="34"/>
  <c r="CD43" i="34"/>
  <c r="CT34" i="34"/>
  <c r="CX34" i="34" s="1"/>
  <c r="BT40" i="34"/>
  <c r="AV84" i="34"/>
  <c r="AO192" i="33"/>
  <c r="AQ151" i="33"/>
  <c r="AE184" i="33"/>
  <c r="AG143" i="33"/>
  <c r="AO192" i="34"/>
  <c r="AQ151" i="34"/>
  <c r="AO172" i="34"/>
  <c r="AQ131" i="34"/>
  <c r="BJ16" i="34"/>
  <c r="DD13" i="34"/>
  <c r="DC25" i="34"/>
  <c r="DA24" i="34"/>
  <c r="DE20" i="34"/>
  <c r="DA19" i="34"/>
  <c r="J19" i="34" s="1"/>
  <c r="DE30" i="34"/>
  <c r="DE27" i="34"/>
  <c r="DC21" i="34"/>
  <c r="DA20" i="34"/>
  <c r="J20" i="34" s="1"/>
  <c r="DB37" i="34"/>
  <c r="DB33" i="34"/>
  <c r="DE28" i="34"/>
  <c r="DA27" i="34"/>
  <c r="DE23" i="34"/>
  <c r="DC29" i="34"/>
  <c r="DA28" i="34"/>
  <c r="DE24" i="34"/>
  <c r="DA23" i="34"/>
  <c r="DE19" i="34"/>
  <c r="DC31" i="34"/>
  <c r="DA39" i="34"/>
  <c r="DB23" i="34"/>
  <c r="DD25" i="34"/>
  <c r="DA30" i="34"/>
  <c r="DA25" i="34"/>
  <c r="DD36" i="34"/>
  <c r="DB21" i="34"/>
  <c r="DD23" i="34"/>
  <c r="DD24" i="34"/>
  <c r="DD28" i="34"/>
  <c r="DB30" i="34"/>
  <c r="DD31" i="34"/>
  <c r="DB35" i="34"/>
  <c r="DA35" i="34"/>
  <c r="DC39" i="34"/>
  <c r="DB39" i="34"/>
  <c r="DB44" i="34"/>
  <c r="DA44" i="34"/>
  <c r="DD44" i="34"/>
  <c r="DC19" i="34"/>
  <c r="DD32" i="34"/>
  <c r="DE21" i="34"/>
  <c r="DB19" i="34"/>
  <c r="DD21" i="34"/>
  <c r="DB28" i="34"/>
  <c r="DE37" i="34"/>
  <c r="DE33" i="34"/>
  <c r="DD33" i="34"/>
  <c r="DC36" i="34"/>
  <c r="DB25" i="34"/>
  <c r="DD27" i="34"/>
  <c r="DD35" i="34"/>
  <c r="DE39" i="34"/>
  <c r="DE45" i="34"/>
  <c r="DC24" i="34"/>
  <c r="DC27" i="34"/>
  <c r="DE25" i="34"/>
  <c r="DB24" i="34"/>
  <c r="DC32" i="34"/>
  <c r="DA37" i="34"/>
  <c r="DC37" i="34"/>
  <c r="DC28" i="34"/>
  <c r="DA29" i="34"/>
  <c r="DA33" i="34"/>
  <c r="DE36" i="34"/>
  <c r="DB29" i="34"/>
  <c r="DE31" i="34"/>
  <c r="DB32" i="34"/>
  <c r="DE32" i="34"/>
  <c r="DC35" i="34"/>
  <c r="DD39" i="34"/>
  <c r="DB45" i="34"/>
  <c r="DA45" i="34"/>
  <c r="DD45" i="34"/>
  <c r="DC45" i="34"/>
  <c r="DE29" i="34"/>
  <c r="DC23" i="34"/>
  <c r="DC30" i="34"/>
  <c r="DB20" i="34"/>
  <c r="DB27" i="34"/>
  <c r="DD29" i="34"/>
  <c r="DD37" i="34"/>
  <c r="DC20" i="34"/>
  <c r="DA21" i="34"/>
  <c r="DC33" i="34"/>
  <c r="DB36" i="34"/>
  <c r="DA36" i="34"/>
  <c r="DD19" i="34"/>
  <c r="DD20" i="34"/>
  <c r="DD30" i="34"/>
  <c r="DB31" i="34"/>
  <c r="DA31" i="34"/>
  <c r="DA32" i="34"/>
  <c r="DE35" i="34"/>
  <c r="DE44" i="34"/>
  <c r="DC44" i="34"/>
  <c r="DC42" i="34"/>
  <c r="DC22" i="34"/>
  <c r="DB22" i="34"/>
  <c r="DE34" i="34"/>
  <c r="DA41" i="34"/>
  <c r="DA38" i="34"/>
  <c r="DD38" i="34"/>
  <c r="DA16" i="34"/>
  <c r="DC40" i="34"/>
  <c r="DC43" i="34"/>
  <c r="DE43" i="34"/>
  <c r="DD42" i="34"/>
  <c r="DE42" i="34"/>
  <c r="DA22" i="34"/>
  <c r="DE18" i="34"/>
  <c r="DA34" i="34"/>
  <c r="DD34" i="34"/>
  <c r="DD26" i="34"/>
  <c r="DE26" i="34"/>
  <c r="DD41" i="34"/>
  <c r="DC38" i="34"/>
  <c r="DB38" i="34"/>
  <c r="DB16" i="34"/>
  <c r="DD40" i="34"/>
  <c r="DE40" i="34"/>
  <c r="DD17" i="34"/>
  <c r="DB17" i="34"/>
  <c r="DB43" i="34"/>
  <c r="DD22" i="34"/>
  <c r="DD18" i="34"/>
  <c r="DA18" i="34"/>
  <c r="DC34" i="34"/>
  <c r="DB34" i="34"/>
  <c r="DE41" i="34"/>
  <c r="DC41" i="34"/>
  <c r="DC16" i="34"/>
  <c r="DB40" i="34"/>
  <c r="DA17" i="34"/>
  <c r="DD43" i="34"/>
  <c r="DA43" i="34"/>
  <c r="DA42" i="34"/>
  <c r="DB42" i="34"/>
  <c r="DE22" i="34"/>
  <c r="DC18" i="34"/>
  <c r="DB18" i="34"/>
  <c r="DC26" i="34"/>
  <c r="DB26" i="34"/>
  <c r="DA26" i="34"/>
  <c r="DB41" i="34"/>
  <c r="DE38" i="34"/>
  <c r="DE16" i="34"/>
  <c r="DD16" i="34"/>
  <c r="DA40" i="34"/>
  <c r="DC17" i="34"/>
  <c r="DE17" i="34"/>
  <c r="AV148" i="33"/>
  <c r="AT189" i="33"/>
  <c r="AL148" i="33"/>
  <c r="AJ189" i="33"/>
  <c r="AV150" i="33"/>
  <c r="AT191" i="33"/>
  <c r="AL126" i="33"/>
  <c r="AJ167" i="33"/>
  <c r="AQ149" i="34"/>
  <c r="AO190" i="34"/>
  <c r="AL145" i="33"/>
  <c r="AJ186" i="33"/>
  <c r="Z190" i="33"/>
  <c r="AB149" i="33"/>
  <c r="AJ172" i="34"/>
  <c r="AL131" i="34"/>
  <c r="AV154" i="33"/>
  <c r="AT195" i="33"/>
  <c r="AE187" i="33"/>
  <c r="AG146" i="33"/>
  <c r="AZ176" i="34"/>
  <c r="BB135" i="34"/>
  <c r="AG135" i="34"/>
  <c r="AE176" i="34"/>
  <c r="BB147" i="34"/>
  <c r="AZ188" i="34"/>
  <c r="AL151" i="33"/>
  <c r="AJ192" i="33"/>
  <c r="AE191" i="33"/>
  <c r="AG150" i="33"/>
  <c r="AZ167" i="33"/>
  <c r="BB126" i="33"/>
  <c r="BJ17" i="33"/>
  <c r="DA17" i="33" s="1"/>
  <c r="J17" i="33" s="1"/>
  <c r="BT30" i="33"/>
  <c r="AO190" i="33"/>
  <c r="AQ149" i="33"/>
  <c r="AZ16" i="33"/>
  <c r="CZ16" i="33" s="1"/>
  <c r="J16" i="33" s="1"/>
  <c r="AG151" i="34"/>
  <c r="AE192" i="34"/>
  <c r="AZ172" i="34"/>
  <c r="BB131" i="34"/>
  <c r="AG131" i="34"/>
  <c r="AE172" i="34"/>
  <c r="AO184" i="33"/>
  <c r="AQ143" i="33"/>
  <c r="AB143" i="33"/>
  <c r="Z184" i="33"/>
  <c r="AJ191" i="34"/>
  <c r="AL150" i="34"/>
  <c r="AU125" i="34"/>
  <c r="AT125" i="34"/>
  <c r="AQ84" i="34"/>
  <c r="CT39" i="33"/>
  <c r="CX39" i="33" s="1"/>
  <c r="CN39" i="33"/>
  <c r="AE192" i="33"/>
  <c r="AG151" i="33"/>
  <c r="CD17" i="33"/>
  <c r="AB126" i="33"/>
  <c r="Z167" i="33"/>
  <c r="CD44" i="33"/>
  <c r="AE190" i="34"/>
  <c r="AG149" i="34"/>
  <c r="AT167" i="34"/>
  <c r="AV126" i="34"/>
  <c r="AZ186" i="33"/>
  <c r="BB145" i="33"/>
  <c r="CT36" i="33"/>
  <c r="CX36" i="33" s="1"/>
  <c r="AZ180" i="33"/>
  <c r="BB139" i="33"/>
  <c r="AE180" i="33"/>
  <c r="AG139" i="33"/>
  <c r="BT26" i="33"/>
  <c r="AU125" i="33"/>
  <c r="AT125" i="33"/>
  <c r="AT193" i="34"/>
  <c r="AV152" i="34"/>
  <c r="AT192" i="34"/>
  <c r="AV151" i="34"/>
  <c r="CT22" i="34"/>
  <c r="CX22" i="34" s="1"/>
  <c r="AO168" i="34"/>
  <c r="AQ127" i="34"/>
  <c r="AO188" i="34"/>
  <c r="AQ147" i="34"/>
  <c r="Z188" i="34"/>
  <c r="AB147" i="34"/>
  <c r="F54" i="34"/>
  <c r="J54" i="34"/>
  <c r="AM84" i="34"/>
  <c r="CT17" i="33"/>
  <c r="CX17" i="33" s="1"/>
  <c r="AE194" i="33"/>
  <c r="AG153" i="33"/>
  <c r="AV145" i="33"/>
  <c r="AT186" i="33"/>
  <c r="AZ176" i="33"/>
  <c r="BB135" i="33"/>
  <c r="AE176" i="33"/>
  <c r="AG135" i="33"/>
  <c r="BB77" i="33"/>
  <c r="BB78" i="33" s="1"/>
  <c r="AQ150" i="34"/>
  <c r="AO191" i="34"/>
  <c r="AJ188" i="34"/>
  <c r="AL147" i="34"/>
  <c r="AO189" i="33"/>
  <c r="AQ148" i="33"/>
  <c r="Z191" i="34"/>
  <c r="AB150" i="34"/>
  <c r="AO195" i="33"/>
  <c r="AQ154" i="33"/>
  <c r="AB131" i="33"/>
  <c r="Z172" i="33"/>
  <c r="CT22" i="33"/>
  <c r="CX22" i="33" s="1"/>
  <c r="CT41" i="34"/>
  <c r="CX41" i="34" s="1"/>
  <c r="AK125" i="34"/>
  <c r="AP125" i="34"/>
  <c r="AJ125" i="34"/>
  <c r="BB77" i="34"/>
  <c r="BB78" i="34" s="1"/>
  <c r="AZ148" i="34"/>
  <c r="AZ189" i="34" s="1"/>
  <c r="AZ116" i="34"/>
  <c r="AZ43" i="33"/>
  <c r="AZ41" i="33"/>
  <c r="AL153" i="33"/>
  <c r="AJ194" i="33"/>
  <c r="AE186" i="33"/>
  <c r="AG145" i="33"/>
  <c r="AZ30" i="33"/>
  <c r="CT16" i="33"/>
  <c r="CX16" i="33" s="1"/>
  <c r="AJ192" i="34"/>
  <c r="AL151" i="34"/>
  <c r="Z172" i="34"/>
  <c r="AB131" i="34"/>
  <c r="CT45" i="33"/>
  <c r="CX45" i="33" s="1"/>
  <c r="AE191" i="34"/>
  <c r="AG150" i="34"/>
  <c r="N54" i="34"/>
  <c r="R54" i="34"/>
  <c r="AW84" i="34"/>
  <c r="CT41" i="33"/>
  <c r="CX41" i="33" s="1"/>
  <c r="AZ149" i="33"/>
  <c r="AZ190" i="33" s="1"/>
  <c r="AZ117" i="33"/>
  <c r="AZ17" i="33"/>
  <c r="Z190" i="34"/>
  <c r="AB149" i="34"/>
  <c r="CT40" i="34"/>
  <c r="CX40" i="34" s="1"/>
  <c r="AL139" i="33"/>
  <c r="AJ180" i="33"/>
  <c r="BA116" i="33"/>
  <c r="BA148" i="33"/>
  <c r="BA189" i="33" s="1"/>
  <c r="CT18" i="34"/>
  <c r="CX18" i="34" s="1"/>
  <c r="AB146" i="33"/>
  <c r="Z187" i="33"/>
  <c r="CT34" i="33"/>
  <c r="CX34" i="33" s="1"/>
  <c r="AO172" i="33"/>
  <c r="AQ131" i="33"/>
  <c r="AG143" i="34"/>
  <c r="AE184" i="34"/>
  <c r="AT188" i="34"/>
  <c r="AV147" i="34"/>
  <c r="AV126" i="33"/>
  <c r="AT167" i="33"/>
  <c r="AL135" i="33"/>
  <c r="AJ176" i="33"/>
  <c r="AT190" i="33"/>
  <c r="AV149" i="33"/>
  <c r="AZ40" i="33"/>
  <c r="AT172" i="34"/>
  <c r="AV131" i="34"/>
  <c r="AL143" i="33"/>
  <c r="AJ184" i="33"/>
  <c r="AL131" i="33"/>
  <c r="AJ172" i="33"/>
  <c r="N51" i="34"/>
  <c r="R51" i="34"/>
  <c r="AO125" i="34"/>
  <c r="CT16" i="34"/>
  <c r="CX16" i="34" s="1"/>
  <c r="AB150" i="33"/>
  <c r="Z191" i="33"/>
  <c r="AZ185" i="33"/>
  <c r="BB144" i="33"/>
  <c r="AO185" i="33"/>
  <c r="AQ144" i="33"/>
  <c r="BA78" i="33"/>
  <c r="AO167" i="33"/>
  <c r="AQ126" i="33"/>
  <c r="AV139" i="33"/>
  <c r="AT180" i="33"/>
  <c r="AE190" i="33"/>
  <c r="AG149" i="33"/>
  <c r="CT40" i="33"/>
  <c r="CX40" i="33" s="1"/>
  <c r="AO125" i="33"/>
  <c r="AZ116" i="33"/>
  <c r="AZ148" i="33"/>
  <c r="AZ189" i="33" s="1"/>
  <c r="AZ80" i="33"/>
  <c r="AO187" i="33"/>
  <c r="AQ146" i="33"/>
  <c r="AO184" i="34"/>
  <c r="AQ143" i="34"/>
  <c r="CT42" i="33"/>
  <c r="CX42" i="33" s="1"/>
  <c r="BA117" i="34"/>
  <c r="BA149" i="34"/>
  <c r="BA190" i="34" s="1"/>
  <c r="AJ167" i="34"/>
  <c r="AL126" i="34"/>
  <c r="AJ193" i="34"/>
  <c r="AL152" i="34"/>
  <c r="CT42" i="34"/>
  <c r="CX42" i="34" s="1"/>
  <c r="AZ150" i="34"/>
  <c r="AZ191" i="34" s="1"/>
  <c r="AZ118" i="34"/>
  <c r="AV143" i="33"/>
  <c r="AT184" i="33"/>
  <c r="AV131" i="33"/>
  <c r="AT172" i="33"/>
  <c r="AJ184" i="34"/>
  <c r="AL143" i="34"/>
  <c r="Z184" i="34"/>
  <c r="AB143" i="34"/>
  <c r="AG147" i="34"/>
  <c r="AE188" i="34"/>
  <c r="R52" i="34"/>
  <c r="N52" i="34"/>
  <c r="AB152" i="33"/>
  <c r="Z193" i="33"/>
  <c r="AO193" i="33"/>
  <c r="AQ152" i="33"/>
  <c r="CT43" i="33"/>
  <c r="CX43" i="33" s="1"/>
  <c r="AB148" i="33"/>
  <c r="Z189" i="33"/>
  <c r="AE189" i="33"/>
  <c r="AG148" i="33"/>
  <c r="AE185" i="33"/>
  <c r="AG144" i="33"/>
  <c r="AJ190" i="34"/>
  <c r="AL149" i="34"/>
  <c r="AZ149" i="34"/>
  <c r="AZ190" i="34" s="1"/>
  <c r="AZ117" i="34"/>
  <c r="AO176" i="33"/>
  <c r="AQ135" i="33"/>
  <c r="AE193" i="34"/>
  <c r="AG152" i="34"/>
  <c r="AV146" i="33"/>
  <c r="AT187" i="33"/>
  <c r="AZ184" i="34"/>
  <c r="BB143" i="34"/>
  <c r="CT26" i="34"/>
  <c r="CX26" i="34" s="1"/>
  <c r="AT191" i="34"/>
  <c r="AV150" i="34"/>
  <c r="F51" i="34"/>
  <c r="J51" i="34"/>
  <c r="AR84" i="34"/>
  <c r="AV144" i="33"/>
  <c r="AT185" i="33"/>
  <c r="Z194" i="33"/>
  <c r="AB153" i="33"/>
  <c r="BJ17" i="34"/>
  <c r="CT17" i="34"/>
  <c r="CX17" i="34" s="1"/>
  <c r="AB139" i="33"/>
  <c r="Z180" i="33"/>
  <c r="CT30" i="33"/>
  <c r="CX30" i="33" s="1"/>
  <c r="AT184" i="34"/>
  <c r="AV143" i="34"/>
  <c r="J53" i="34"/>
  <c r="F53" i="34"/>
  <c r="AL152" i="33"/>
  <c r="AJ193" i="33"/>
  <c r="AV151" i="33"/>
  <c r="AT192" i="33"/>
  <c r="AB151" i="33"/>
  <c r="Z192" i="33"/>
  <c r="AO191" i="33"/>
  <c r="AQ150" i="33"/>
  <c r="AT190" i="34"/>
  <c r="AV149" i="34"/>
  <c r="AO167" i="34"/>
  <c r="AQ126" i="34"/>
  <c r="AZ150" i="33"/>
  <c r="AZ191" i="33" s="1"/>
  <c r="AZ118" i="33"/>
  <c r="AB135" i="33"/>
  <c r="Z176" i="33"/>
  <c r="AQ84" i="33"/>
  <c r="BC77" i="33"/>
  <c r="AW84" i="33"/>
  <c r="BA150" i="34"/>
  <c r="BA191" i="34" s="1"/>
  <c r="BA118" i="34"/>
  <c r="AJ168" i="34"/>
  <c r="AL127" i="34"/>
  <c r="AB154" i="33"/>
  <c r="Z195" i="33"/>
  <c r="AQ152" i="34"/>
  <c r="AO193" i="34"/>
  <c r="AZ187" i="33"/>
  <c r="BB146" i="33"/>
  <c r="AZ184" i="33"/>
  <c r="BB143" i="33"/>
  <c r="AZ172" i="33"/>
  <c r="BB131" i="33"/>
  <c r="AE172" i="33"/>
  <c r="AG131" i="33"/>
  <c r="AJ176" i="34"/>
  <c r="AL135" i="34"/>
  <c r="Z176" i="34"/>
  <c r="AB135" i="34"/>
  <c r="J52" i="34"/>
  <c r="F52" i="34"/>
  <c r="BC77" i="34"/>
  <c r="BC78" i="34" s="1"/>
  <c r="AE193" i="33"/>
  <c r="AG152" i="33"/>
  <c r="AL150" i="33"/>
  <c r="AJ191" i="33"/>
  <c r="AB144" i="33"/>
  <c r="Z185" i="33"/>
  <c r="AL144" i="33"/>
  <c r="AJ185" i="33"/>
  <c r="AO186" i="33"/>
  <c r="AQ145" i="33"/>
  <c r="AO180" i="33"/>
  <c r="AQ139" i="33"/>
  <c r="AV135" i="33"/>
  <c r="AT176" i="33"/>
  <c r="Z193" i="34"/>
  <c r="AB152" i="34"/>
  <c r="AZ168" i="34"/>
  <c r="BB127" i="34"/>
  <c r="AL146" i="33"/>
  <c r="AJ187" i="33"/>
  <c r="BA148" i="34"/>
  <c r="BA189" i="34" s="1"/>
  <c r="BA116" i="34"/>
  <c r="BT42" i="33"/>
  <c r="AT194" i="33"/>
  <c r="AV153" i="33"/>
  <c r="AZ167" i="34"/>
  <c r="BB126" i="34"/>
  <c r="AE167" i="34"/>
  <c r="AG126" i="34"/>
  <c r="AB145" i="33"/>
  <c r="Z186" i="33"/>
  <c r="AZ80" i="34"/>
  <c r="AT168" i="34"/>
  <c r="AV127" i="34"/>
  <c r="AJ195" i="33"/>
  <c r="AL154" i="33"/>
  <c r="AT176" i="34"/>
  <c r="AV135" i="34"/>
  <c r="BJ41" i="34"/>
  <c r="R53" i="34"/>
  <c r="N53" i="34"/>
  <c r="CN30" i="33"/>
  <c r="CD42" i="34"/>
  <c r="Z192" i="34"/>
  <c r="AB151" i="34"/>
  <c r="AE195" i="33"/>
  <c r="AG154" i="33"/>
  <c r="AO176" i="34"/>
  <c r="AQ135" i="34"/>
  <c r="BT38" i="34"/>
  <c r="AL84" i="34"/>
  <c r="AV152" i="33"/>
  <c r="AT193" i="33"/>
  <c r="AO194" i="33"/>
  <c r="AQ153" i="33"/>
  <c r="BJ36" i="33"/>
  <c r="CN26" i="33"/>
  <c r="AL149" i="33"/>
  <c r="AJ190" i="33"/>
  <c r="AR84" i="33"/>
  <c r="AV84" i="33"/>
  <c r="BA80" i="34"/>
  <c r="BB260" i="1"/>
  <c r="CR40" i="1"/>
  <c r="CT40" i="1" s="1"/>
  <c r="CX40" i="1" s="1"/>
  <c r="CR44" i="1"/>
  <c r="CS44" i="1" s="1"/>
  <c r="CR43" i="1"/>
  <c r="CT43" i="1" s="1"/>
  <c r="AU40" i="1"/>
  <c r="AX40" i="1"/>
  <c r="AY40" i="1" s="1"/>
  <c r="AT44" i="1"/>
  <c r="AU44" i="1"/>
  <c r="AX44" i="1"/>
  <c r="AY44" i="1" s="1"/>
  <c r="AT45" i="1"/>
  <c r="AX45" i="1"/>
  <c r="AY45" i="1" s="1"/>
  <c r="AU45" i="1"/>
  <c r="AT41" i="1"/>
  <c r="AX41" i="1"/>
  <c r="AY41" i="1" s="1"/>
  <c r="AU41" i="1"/>
  <c r="AT39" i="1"/>
  <c r="AX39" i="1"/>
  <c r="AU39" i="1"/>
  <c r="AT43" i="1"/>
  <c r="AX43" i="1"/>
  <c r="AY43" i="1" s="1"/>
  <c r="AU43" i="1"/>
  <c r="AT42" i="1"/>
  <c r="AU42" i="1"/>
  <c r="AX42" i="1"/>
  <c r="AY42" i="1" s="1"/>
  <c r="AY39" i="1"/>
  <c r="CW44" i="1"/>
  <c r="AV154" i="1"/>
  <c r="AT195" i="1"/>
  <c r="AA119" i="1"/>
  <c r="AA151" i="1"/>
  <c r="AA192" i="1" s="1"/>
  <c r="AF116" i="1"/>
  <c r="AF148" i="1"/>
  <c r="AF189" i="1" s="1"/>
  <c r="Z193" i="1"/>
  <c r="AB152" i="1"/>
  <c r="CR39" i="1"/>
  <c r="CS39" i="1" s="1"/>
  <c r="AJ190" i="1"/>
  <c r="AL149" i="1"/>
  <c r="AK122" i="1"/>
  <c r="AK154" i="1"/>
  <c r="AK195" i="1" s="1"/>
  <c r="CW41" i="1"/>
  <c r="AU119" i="1"/>
  <c r="AU151" i="1"/>
  <c r="AU192" i="1" s="1"/>
  <c r="AB153" i="1"/>
  <c r="Z194" i="1"/>
  <c r="AJ194" i="1"/>
  <c r="AL153" i="1"/>
  <c r="AG148" i="1"/>
  <c r="AE189" i="1"/>
  <c r="AU116" i="1"/>
  <c r="AU148" i="1"/>
  <c r="AU189" i="1" s="1"/>
  <c r="AA116" i="1"/>
  <c r="AA148" i="1"/>
  <c r="AA189" i="1" s="1"/>
  <c r="AE193" i="1"/>
  <c r="AG152" i="1"/>
  <c r="CW43" i="1"/>
  <c r="AT193" i="1"/>
  <c r="AV152" i="1"/>
  <c r="AJ191" i="1"/>
  <c r="AL150" i="1"/>
  <c r="AA121" i="1"/>
  <c r="AA153" i="1"/>
  <c r="AA194" i="1" s="1"/>
  <c r="AB148" i="1"/>
  <c r="Z189" i="1"/>
  <c r="AL148" i="1"/>
  <c r="AJ189" i="1"/>
  <c r="AA120" i="1"/>
  <c r="AA152" i="1"/>
  <c r="AA193" i="1" s="1"/>
  <c r="AB149" i="1"/>
  <c r="Z190" i="1"/>
  <c r="AA117" i="1"/>
  <c r="AA149" i="1"/>
  <c r="AA190" i="1" s="1"/>
  <c r="AG154" i="1"/>
  <c r="AE195" i="1"/>
  <c r="AU122" i="1"/>
  <c r="AU154" i="1"/>
  <c r="AU195" i="1" s="1"/>
  <c r="AB150" i="1"/>
  <c r="Z191" i="1"/>
  <c r="AU118" i="1"/>
  <c r="AU150" i="1"/>
  <c r="AU191" i="1" s="1"/>
  <c r="AG151" i="1"/>
  <c r="AE192" i="1"/>
  <c r="Z192" i="1"/>
  <c r="AB151" i="1"/>
  <c r="AK119" i="1"/>
  <c r="AK151" i="1"/>
  <c r="AK192" i="1" s="1"/>
  <c r="AT192" i="1"/>
  <c r="AV151" i="1"/>
  <c r="AV153" i="1"/>
  <c r="AT194" i="1"/>
  <c r="AU120" i="1"/>
  <c r="AU152" i="1"/>
  <c r="AU193" i="1" s="1"/>
  <c r="AL152" i="1"/>
  <c r="AJ193" i="1"/>
  <c r="AV149" i="1"/>
  <c r="AT190" i="1"/>
  <c r="AJ195" i="1"/>
  <c r="AL154" i="1"/>
  <c r="AG150" i="1"/>
  <c r="AE191" i="1"/>
  <c r="AF118" i="1"/>
  <c r="AF150" i="1"/>
  <c r="AF191" i="1" s="1"/>
  <c r="AE194" i="1"/>
  <c r="AG153" i="1"/>
  <c r="AE190" i="1"/>
  <c r="AG149" i="1"/>
  <c r="AF122" i="1"/>
  <c r="AF154" i="1"/>
  <c r="AF195" i="1" s="1"/>
  <c r="AB154" i="1"/>
  <c r="Z195" i="1"/>
  <c r="AK118" i="1"/>
  <c r="AK150" i="1"/>
  <c r="AK191" i="1" s="1"/>
  <c r="AV150" i="1"/>
  <c r="AT191" i="1"/>
  <c r="AL151" i="1"/>
  <c r="AJ192" i="1"/>
  <c r="AF119" i="1"/>
  <c r="AF151" i="1"/>
  <c r="AF192" i="1" s="1"/>
  <c r="AK116" i="1"/>
  <c r="AK148" i="1"/>
  <c r="AK189" i="1" s="1"/>
  <c r="AT189" i="1"/>
  <c r="AV148" i="1"/>
  <c r="AK120" i="1"/>
  <c r="AK152" i="1"/>
  <c r="AK193" i="1" s="1"/>
  <c r="AF120" i="1"/>
  <c r="AF152" i="1"/>
  <c r="AF193" i="1" s="1"/>
  <c r="Q40" i="1"/>
  <c r="P40" i="1"/>
  <c r="AD40" i="1" s="1"/>
  <c r="AF40" i="1" s="1"/>
  <c r="Q39" i="1"/>
  <c r="O43" i="1"/>
  <c r="O44" i="1"/>
  <c r="P44" i="1" s="1"/>
  <c r="AD44" i="1" s="1"/>
  <c r="AF44" i="1" s="1"/>
  <c r="Q41" i="1"/>
  <c r="BN45" i="1"/>
  <c r="BP45" i="1" s="1"/>
  <c r="CR41" i="1"/>
  <c r="CS41" i="1" s="1"/>
  <c r="BN39" i="1"/>
  <c r="BP39" i="1" s="1"/>
  <c r="CW45" i="1"/>
  <c r="CR45" i="1"/>
  <c r="CS45" i="1" s="1"/>
  <c r="U45" i="1"/>
  <c r="AD45" i="1"/>
  <c r="AF45" i="1" s="1"/>
  <c r="U39" i="1"/>
  <c r="AD39" i="1"/>
  <c r="AF39" i="1" s="1"/>
  <c r="AL78" i="1"/>
  <c r="AK117" i="1"/>
  <c r="BE45" i="1"/>
  <c r="BH45" i="1"/>
  <c r="BI45" i="1"/>
  <c r="BD45" i="1"/>
  <c r="BF45" i="1" s="1"/>
  <c r="AB83" i="1"/>
  <c r="AA122" i="1"/>
  <c r="Z118" i="1"/>
  <c r="AC79" i="1"/>
  <c r="AM79" i="1"/>
  <c r="AJ118" i="1"/>
  <c r="AL79" i="1"/>
  <c r="CH44" i="1"/>
  <c r="CJ44" i="1" s="1"/>
  <c r="CL44" i="1"/>
  <c r="CI44" i="1"/>
  <c r="AG82" i="1"/>
  <c r="AF121" i="1"/>
  <c r="AB77" i="1"/>
  <c r="Z116" i="1"/>
  <c r="AC77" i="1"/>
  <c r="CA39" i="1"/>
  <c r="CB39" i="1"/>
  <c r="BX39" i="1"/>
  <c r="BZ39" i="1" s="1"/>
  <c r="BY39" i="1"/>
  <c r="BE39" i="1"/>
  <c r="BI39" i="1"/>
  <c r="BD39" i="1"/>
  <c r="BF39" i="1" s="1"/>
  <c r="BH39" i="1"/>
  <c r="AW81" i="1"/>
  <c r="AT120" i="1"/>
  <c r="AV81" i="1"/>
  <c r="CI40" i="1"/>
  <c r="CH40" i="1"/>
  <c r="CJ40" i="1" s="1"/>
  <c r="CM40" i="1"/>
  <c r="CL40" i="1"/>
  <c r="AM83" i="1"/>
  <c r="AJ122" i="1"/>
  <c r="AL83" i="1"/>
  <c r="CI42" i="1"/>
  <c r="CH42" i="1"/>
  <c r="CJ42" i="1" s="1"/>
  <c r="CL42" i="1"/>
  <c r="BN42" i="1"/>
  <c r="BP42" i="1" s="1"/>
  <c r="AC82" i="1"/>
  <c r="Z121" i="1"/>
  <c r="AB82" i="1"/>
  <c r="AV82" i="1"/>
  <c r="AU121" i="1"/>
  <c r="CM44" i="1"/>
  <c r="AH77" i="1"/>
  <c r="AG77" i="1"/>
  <c r="AE116" i="1"/>
  <c r="BO39" i="1"/>
  <c r="BR39" i="1"/>
  <c r="BS39" i="1"/>
  <c r="AM77" i="1"/>
  <c r="AJ116" i="1"/>
  <c r="AL77" i="1"/>
  <c r="CI43" i="1"/>
  <c r="CL43" i="1"/>
  <c r="CH43" i="1"/>
  <c r="CJ43" i="1" s="1"/>
  <c r="AM81" i="1"/>
  <c r="AJ120" i="1"/>
  <c r="AL81" i="1"/>
  <c r="AG78" i="1"/>
  <c r="AF117" i="1"/>
  <c r="BO41" i="1"/>
  <c r="BS41" i="1"/>
  <c r="BR41" i="1"/>
  <c r="AW79" i="1"/>
  <c r="AT118" i="1"/>
  <c r="AV79" i="1"/>
  <c r="BO44" i="1"/>
  <c r="BS44" i="1"/>
  <c r="BR44" i="1"/>
  <c r="BE44" i="1"/>
  <c r="BH44" i="1"/>
  <c r="BI44" i="1"/>
  <c r="BD44" i="1"/>
  <c r="BF44" i="1" s="1"/>
  <c r="AH82" i="1"/>
  <c r="AE121" i="1"/>
  <c r="Q45" i="1"/>
  <c r="CW39" i="1"/>
  <c r="AT40" i="1"/>
  <c r="AV78" i="1"/>
  <c r="AU117" i="1"/>
  <c r="CA45" i="1"/>
  <c r="BX45" i="1"/>
  <c r="BZ45" i="1" s="1"/>
  <c r="CB45" i="1"/>
  <c r="BY45" i="1"/>
  <c r="CA40" i="1"/>
  <c r="CB40" i="1"/>
  <c r="BX40" i="1"/>
  <c r="BZ40" i="1" s="1"/>
  <c r="BY40" i="1"/>
  <c r="AC78" i="1"/>
  <c r="Z117" i="1"/>
  <c r="AB78" i="1"/>
  <c r="BN40" i="1"/>
  <c r="BP40" i="1" s="1"/>
  <c r="AJ117" i="1"/>
  <c r="AM78" i="1"/>
  <c r="BO45" i="1"/>
  <c r="BR45" i="1"/>
  <c r="BS45" i="1"/>
  <c r="CI45" i="1"/>
  <c r="CH45" i="1"/>
  <c r="CJ45" i="1" s="1"/>
  <c r="CM45" i="1"/>
  <c r="CL45" i="1"/>
  <c r="AH83" i="1"/>
  <c r="AG83" i="1"/>
  <c r="AE122" i="1"/>
  <c r="AH79" i="1"/>
  <c r="AG79" i="1"/>
  <c r="AE118" i="1"/>
  <c r="BE41" i="1"/>
  <c r="BH41" i="1"/>
  <c r="BI41" i="1"/>
  <c r="BD41" i="1"/>
  <c r="BF41" i="1" s="1"/>
  <c r="CI41" i="1"/>
  <c r="CL41" i="1"/>
  <c r="CH41" i="1"/>
  <c r="CJ41" i="1" s="1"/>
  <c r="CM41" i="1"/>
  <c r="BN41" i="1"/>
  <c r="BP41" i="1" s="1"/>
  <c r="AB79" i="1"/>
  <c r="AA118" i="1"/>
  <c r="BE42" i="1"/>
  <c r="BD42" i="1"/>
  <c r="BF42" i="1" s="1"/>
  <c r="BH42" i="1"/>
  <c r="BI42" i="1"/>
  <c r="CA42" i="1"/>
  <c r="CB42" i="1"/>
  <c r="BX42" i="1"/>
  <c r="BZ42" i="1" s="1"/>
  <c r="BY42" i="1"/>
  <c r="AL80" i="1"/>
  <c r="AJ119" i="1"/>
  <c r="AM80" i="1"/>
  <c r="AV80" i="1"/>
  <c r="AT119" i="1"/>
  <c r="AW80" i="1"/>
  <c r="BN44" i="1"/>
  <c r="BP44" i="1" s="1"/>
  <c r="AT121" i="1"/>
  <c r="AW82" i="1"/>
  <c r="CM43" i="1"/>
  <c r="CI39" i="1"/>
  <c r="CM39" i="1"/>
  <c r="CL39" i="1"/>
  <c r="CH39" i="1"/>
  <c r="CJ39" i="1" s="1"/>
  <c r="AW77" i="1"/>
  <c r="AT116" i="1"/>
  <c r="AV77" i="1"/>
  <c r="CM42" i="1"/>
  <c r="CA43" i="1"/>
  <c r="CB43" i="1"/>
  <c r="BY43" i="1"/>
  <c r="BX43" i="1"/>
  <c r="BZ43" i="1" s="1"/>
  <c r="AB81" i="1"/>
  <c r="Z120" i="1"/>
  <c r="AC81" i="1"/>
  <c r="BN43" i="1"/>
  <c r="BP43" i="1" s="1"/>
  <c r="U40" i="1"/>
  <c r="U41" i="1"/>
  <c r="AD41" i="1"/>
  <c r="AF41" i="1" s="1"/>
  <c r="AH78" i="1"/>
  <c r="AE117" i="1"/>
  <c r="BO40" i="1"/>
  <c r="BR40" i="1"/>
  <c r="BS40" i="1"/>
  <c r="BE40" i="1"/>
  <c r="BI40" i="1"/>
  <c r="BD40" i="1"/>
  <c r="BF40" i="1" s="1"/>
  <c r="BH40" i="1"/>
  <c r="AT117" i="1"/>
  <c r="AW78" i="1"/>
  <c r="AW83" i="1"/>
  <c r="AT122" i="1"/>
  <c r="AV83" i="1"/>
  <c r="Z122" i="1"/>
  <c r="AC83" i="1"/>
  <c r="CA41" i="1"/>
  <c r="CB41" i="1"/>
  <c r="BX41" i="1"/>
  <c r="BZ41" i="1" s="1"/>
  <c r="BY41" i="1"/>
  <c r="AG80" i="1"/>
  <c r="AH80" i="1"/>
  <c r="AE119" i="1"/>
  <c r="AC80" i="1"/>
  <c r="Z119" i="1"/>
  <c r="AB80" i="1"/>
  <c r="BO42" i="1"/>
  <c r="BR42" i="1"/>
  <c r="BS42" i="1"/>
  <c r="CB44" i="1"/>
  <c r="CA44" i="1"/>
  <c r="BX44" i="1"/>
  <c r="BZ44" i="1" s="1"/>
  <c r="BY44" i="1"/>
  <c r="AL82" i="1"/>
  <c r="AK121" i="1"/>
  <c r="AJ121" i="1"/>
  <c r="AM82" i="1"/>
  <c r="U44" i="1"/>
  <c r="AH81" i="1"/>
  <c r="AE120" i="1"/>
  <c r="AG81" i="1"/>
  <c r="BO43" i="1"/>
  <c r="BS43" i="1"/>
  <c r="BR43" i="1"/>
  <c r="BE43" i="1"/>
  <c r="BI43" i="1"/>
  <c r="BD43" i="1"/>
  <c r="BF43" i="1" s="1"/>
  <c r="BH43" i="1"/>
  <c r="CS42" i="1"/>
  <c r="CT42" i="1"/>
  <c r="CX42" i="1" s="1"/>
  <c r="CS40" i="1"/>
  <c r="P42" i="1"/>
  <c r="G240" i="32"/>
  <c r="G223" i="32"/>
  <c r="AE55" i="33" l="1"/>
  <c r="N17" i="33"/>
  <c r="AD55" i="33"/>
  <c r="N19" i="33"/>
  <c r="AJ57" i="33"/>
  <c r="P49" i="33"/>
  <c r="T49" i="33"/>
  <c r="Z54" i="33"/>
  <c r="N16" i="33"/>
  <c r="P50" i="33"/>
  <c r="T50" i="33"/>
  <c r="N18" i="33"/>
  <c r="AJ56" i="33"/>
  <c r="BB79" i="33"/>
  <c r="BB80" i="33" s="1"/>
  <c r="AD56" i="34"/>
  <c r="AE56" i="34"/>
  <c r="N18" i="34"/>
  <c r="R18" i="34" s="1"/>
  <c r="S18" i="34" s="1"/>
  <c r="AC204" i="34" s="1"/>
  <c r="R16" i="34"/>
  <c r="S16" i="34" s="1"/>
  <c r="AI16" i="34"/>
  <c r="AK16" i="34" s="1"/>
  <c r="AC54" i="34"/>
  <c r="Z125" i="34"/>
  <c r="Z93" i="34"/>
  <c r="Z94" i="34"/>
  <c r="Z126" i="34"/>
  <c r="Z84" i="34"/>
  <c r="AC55" i="34"/>
  <c r="N20" i="34"/>
  <c r="AD58" i="34"/>
  <c r="AE58" i="34"/>
  <c r="AE57" i="34"/>
  <c r="N19" i="34"/>
  <c r="AD57" i="34"/>
  <c r="S17" i="34"/>
  <c r="T49" i="34"/>
  <c r="P49" i="34"/>
  <c r="T50" i="34"/>
  <c r="P50" i="34"/>
  <c r="AC56" i="34"/>
  <c r="Z95" i="34"/>
  <c r="Z127" i="34"/>
  <c r="AI17" i="34"/>
  <c r="AK17" i="34" s="1"/>
  <c r="BB79" i="34"/>
  <c r="BB80" i="34" s="1"/>
  <c r="BB81" i="34" s="1"/>
  <c r="BC79" i="34"/>
  <c r="BC80" i="34" s="1"/>
  <c r="BC78" i="33"/>
  <c r="BC79" i="33" s="1"/>
  <c r="AP166" i="34"/>
  <c r="AP157" i="34"/>
  <c r="AR157" i="34" s="1"/>
  <c r="AP155" i="34"/>
  <c r="AP156" i="34" s="1"/>
  <c r="D52" i="34" s="1"/>
  <c r="AU166" i="33"/>
  <c r="AU155" i="33"/>
  <c r="AU156" i="33" s="1"/>
  <c r="D53" i="33" s="1"/>
  <c r="AU157" i="33"/>
  <c r="AW157" i="33" s="1"/>
  <c r="BB81" i="33"/>
  <c r="BA151" i="34"/>
  <c r="BA192" i="34" s="1"/>
  <c r="BA119" i="34"/>
  <c r="AZ151" i="34"/>
  <c r="AZ192" i="34" s="1"/>
  <c r="AZ119" i="34"/>
  <c r="AZ81" i="34"/>
  <c r="AK157" i="34"/>
  <c r="AM157" i="34" s="1"/>
  <c r="AK166" i="34"/>
  <c r="AK155" i="34"/>
  <c r="AK156" i="34" s="1"/>
  <c r="D51" i="34" s="1"/>
  <c r="BB82" i="33"/>
  <c r="AT166" i="34"/>
  <c r="AV125" i="34"/>
  <c r="AT197" i="34" s="1"/>
  <c r="AZ151" i="33"/>
  <c r="AZ192" i="33" s="1"/>
  <c r="AZ119" i="33"/>
  <c r="AZ81" i="33"/>
  <c r="AO166" i="33"/>
  <c r="AQ125" i="33"/>
  <c r="AO197" i="33" s="1"/>
  <c r="BA149" i="33"/>
  <c r="BA190" i="33" s="1"/>
  <c r="BA117" i="33"/>
  <c r="BA79" i="33"/>
  <c r="BA80" i="33" s="1"/>
  <c r="AU157" i="34"/>
  <c r="AW157" i="34" s="1"/>
  <c r="AU155" i="34"/>
  <c r="AU156" i="34" s="1"/>
  <c r="D53" i="34" s="1"/>
  <c r="AU166" i="34"/>
  <c r="BA81" i="34"/>
  <c r="AO166" i="34"/>
  <c r="AQ125" i="34"/>
  <c r="AO197" i="34" s="1"/>
  <c r="AJ166" i="34"/>
  <c r="AL125" i="34"/>
  <c r="AJ197" i="34" s="1"/>
  <c r="AV125" i="33"/>
  <c r="AT197" i="33" s="1"/>
  <c r="AT166" i="33"/>
  <c r="DI39" i="1"/>
  <c r="DI44" i="1"/>
  <c r="DI41" i="1"/>
  <c r="DI40" i="1"/>
  <c r="DI43" i="1"/>
  <c r="DI45" i="1"/>
  <c r="DI42" i="1"/>
  <c r="CT44" i="1"/>
  <c r="CX44" i="1" s="1"/>
  <c r="CS43" i="1"/>
  <c r="AV43" i="1"/>
  <c r="AZ43" i="1" s="1"/>
  <c r="CC42" i="1"/>
  <c r="CD42" i="1" s="1"/>
  <c r="AV42" i="1"/>
  <c r="AZ42" i="1" s="1"/>
  <c r="CT39" i="1"/>
  <c r="CX39" i="1" s="1"/>
  <c r="AV44" i="1"/>
  <c r="AZ44" i="1" s="1"/>
  <c r="AV40" i="1"/>
  <c r="AZ40" i="1" s="1"/>
  <c r="AV39" i="1"/>
  <c r="AZ39" i="1" s="1"/>
  <c r="AV41" i="1"/>
  <c r="AZ41" i="1" s="1"/>
  <c r="AV45" i="1"/>
  <c r="AZ45" i="1" s="1"/>
  <c r="CT41" i="1"/>
  <c r="CX41" i="1" s="1"/>
  <c r="BT45" i="1"/>
  <c r="CN44" i="1"/>
  <c r="CC39" i="1"/>
  <c r="CD39" i="1" s="1"/>
  <c r="CC40" i="1"/>
  <c r="CD40" i="1" s="1"/>
  <c r="CC45" i="1"/>
  <c r="CD45" i="1" s="1"/>
  <c r="CX43" i="1"/>
  <c r="CC44" i="1"/>
  <c r="CD44" i="1" s="1"/>
  <c r="CC41" i="1"/>
  <c r="CD41" i="1" s="1"/>
  <c r="CC43" i="1"/>
  <c r="CD43" i="1" s="1"/>
  <c r="CT45" i="1"/>
  <c r="CX45" i="1" s="1"/>
  <c r="BT41" i="1"/>
  <c r="Q44" i="1"/>
  <c r="P43" i="1"/>
  <c r="Q43" i="1"/>
  <c r="BT39" i="1"/>
  <c r="BT42" i="1"/>
  <c r="BT40" i="1"/>
  <c r="BJ42" i="1"/>
  <c r="CN40" i="1"/>
  <c r="BJ45" i="1"/>
  <c r="BJ40" i="1"/>
  <c r="CN43" i="1"/>
  <c r="BJ41" i="1"/>
  <c r="BJ44" i="1"/>
  <c r="CN42" i="1"/>
  <c r="CN41" i="1"/>
  <c r="CN39" i="1"/>
  <c r="BJ43" i="1"/>
  <c r="BT43" i="1"/>
  <c r="CN45" i="1"/>
  <c r="BT44" i="1"/>
  <c r="BJ39" i="1"/>
  <c r="U42" i="1"/>
  <c r="AD42" i="1"/>
  <c r="AF42" i="1" s="1"/>
  <c r="X54" i="1"/>
  <c r="B54" i="1" s="1"/>
  <c r="X53" i="1"/>
  <c r="B53" i="1" s="1"/>
  <c r="X52" i="1"/>
  <c r="B52" i="1" s="1"/>
  <c r="X51" i="1"/>
  <c r="B51" i="1" s="1"/>
  <c r="X50" i="1"/>
  <c r="B50" i="1" s="1"/>
  <c r="X49" i="1"/>
  <c r="B49" i="1" s="1"/>
  <c r="CG46" i="1"/>
  <c r="R18" i="33" l="1"/>
  <c r="S18" i="33" s="1"/>
  <c r="AI18" i="33"/>
  <c r="AK18" i="33" s="1"/>
  <c r="R49" i="33"/>
  <c r="N49" i="33"/>
  <c r="R16" i="33"/>
  <c r="AI16" i="33"/>
  <c r="AK16" i="33" s="1"/>
  <c r="AJ96" i="33"/>
  <c r="AM57" i="33"/>
  <c r="AJ128" i="33"/>
  <c r="R17" i="33"/>
  <c r="S17" i="33" s="1"/>
  <c r="AI17" i="33"/>
  <c r="AK17" i="33" s="1"/>
  <c r="Z125" i="33"/>
  <c r="Z93" i="33"/>
  <c r="Z84" i="33"/>
  <c r="AC54" i="33"/>
  <c r="AC84" i="33" s="1"/>
  <c r="R19" i="33"/>
  <c r="S19" i="33" s="1"/>
  <c r="AI19" i="33"/>
  <c r="AK19" i="33" s="1"/>
  <c r="AH55" i="33"/>
  <c r="AH84" i="33" s="1"/>
  <c r="AE94" i="33"/>
  <c r="AE126" i="33"/>
  <c r="AE84" i="33"/>
  <c r="AM56" i="33"/>
  <c r="AM84" i="33" s="1"/>
  <c r="AJ127" i="33"/>
  <c r="AJ95" i="33"/>
  <c r="AJ84" i="33"/>
  <c r="N50" i="33"/>
  <c r="R50" i="33"/>
  <c r="BB83" i="33"/>
  <c r="BB84" i="33" s="1"/>
  <c r="Z166" i="34"/>
  <c r="AB125" i="34"/>
  <c r="AI18" i="34"/>
  <c r="AK18" i="34" s="1"/>
  <c r="AE95" i="34"/>
  <c r="AE127" i="34"/>
  <c r="AH56" i="34"/>
  <c r="Z202" i="34"/>
  <c r="V16" i="34"/>
  <c r="AA54" i="34" s="1"/>
  <c r="AC84" i="34"/>
  <c r="Z168" i="34"/>
  <c r="AB127" i="34"/>
  <c r="Z204" i="34"/>
  <c r="V18" i="34"/>
  <c r="R19" i="34"/>
  <c r="S19" i="34" s="1"/>
  <c r="AI19" i="34"/>
  <c r="AK19" i="34" s="1"/>
  <c r="N49" i="34"/>
  <c r="R49" i="34"/>
  <c r="R20" i="34"/>
  <c r="S20" i="34" s="1"/>
  <c r="AI20" i="34"/>
  <c r="AK20" i="34" s="1"/>
  <c r="AB126" i="34"/>
  <c r="Z167" i="34"/>
  <c r="Z203" i="34"/>
  <c r="V17" i="34"/>
  <c r="AA55" i="34" s="1"/>
  <c r="AH57" i="34"/>
  <c r="AE128" i="34"/>
  <c r="AE96" i="34"/>
  <c r="AE84" i="34"/>
  <c r="N50" i="34"/>
  <c r="R50" i="34"/>
  <c r="AH58" i="34"/>
  <c r="AE97" i="34"/>
  <c r="AE129" i="34"/>
  <c r="AZ82" i="34"/>
  <c r="AZ83" i="34" s="1"/>
  <c r="BB82" i="34"/>
  <c r="BA152" i="34"/>
  <c r="BA193" i="34" s="1"/>
  <c r="BA120" i="34"/>
  <c r="BA119" i="33"/>
  <c r="BA151" i="33"/>
  <c r="BA192" i="33" s="1"/>
  <c r="AZ153" i="34"/>
  <c r="AZ194" i="34" s="1"/>
  <c r="AZ121" i="34"/>
  <c r="AZ120" i="33"/>
  <c r="AZ152" i="33"/>
  <c r="AZ193" i="33" s="1"/>
  <c r="BC81" i="34"/>
  <c r="BC82" i="34" s="1"/>
  <c r="BA81" i="33"/>
  <c r="BA82" i="33" s="1"/>
  <c r="AZ82" i="33"/>
  <c r="AZ83" i="33" s="1"/>
  <c r="BC80" i="33"/>
  <c r="BA82" i="34"/>
  <c r="BA118" i="33"/>
  <c r="BA150" i="33"/>
  <c r="BA191" i="33" s="1"/>
  <c r="AZ152" i="34"/>
  <c r="AZ193" i="34" s="1"/>
  <c r="AZ120" i="34"/>
  <c r="U43" i="1"/>
  <c r="AD43" i="1"/>
  <c r="AF43" i="1" s="1"/>
  <c r="I240" i="32"/>
  <c r="B240" i="32"/>
  <c r="F240" i="32"/>
  <c r="B171" i="32"/>
  <c r="K6" i="32"/>
  <c r="I6" i="32"/>
  <c r="G6" i="32"/>
  <c r="E6" i="32"/>
  <c r="C6" i="32"/>
  <c r="A6" i="32"/>
  <c r="C154" i="32" s="1"/>
  <c r="I223" i="32"/>
  <c r="B223" i="32"/>
  <c r="F223" i="32"/>
  <c r="G206" i="32"/>
  <c r="I206" i="32" s="1"/>
  <c r="B206" i="32"/>
  <c r="F206" i="32"/>
  <c r="G189" i="32"/>
  <c r="I189" i="32" s="1"/>
  <c r="B189" i="32"/>
  <c r="F189" i="32"/>
  <c r="I154" i="32"/>
  <c r="B154" i="32"/>
  <c r="F171" i="32"/>
  <c r="F154" i="32"/>
  <c r="AL127" i="33" l="1"/>
  <c r="AJ168" i="33"/>
  <c r="AC203" i="33"/>
  <c r="V17" i="33"/>
  <c r="AF55" i="33" s="1"/>
  <c r="AG126" i="33"/>
  <c r="AE167" i="33"/>
  <c r="AF205" i="33"/>
  <c r="V19" i="33"/>
  <c r="AK57" i="33" s="1"/>
  <c r="AL128" i="33"/>
  <c r="AJ169" i="33"/>
  <c r="AB125" i="33"/>
  <c r="Z197" i="33" s="1"/>
  <c r="Z166" i="33"/>
  <c r="S16" i="33"/>
  <c r="Z14" i="33"/>
  <c r="AF204" i="33"/>
  <c r="V18" i="33"/>
  <c r="AK56" i="33" s="1"/>
  <c r="BA83" i="33"/>
  <c r="BA122" i="33" s="1"/>
  <c r="BA87" i="33"/>
  <c r="BA88" i="33" s="1"/>
  <c r="AA56" i="34"/>
  <c r="AB56" i="34" s="1"/>
  <c r="AF56" i="34"/>
  <c r="AA125" i="34"/>
  <c r="AA166" i="34" s="1"/>
  <c r="AA93" i="34"/>
  <c r="AB54" i="34"/>
  <c r="AE168" i="34"/>
  <c r="AG127" i="34"/>
  <c r="AE170" i="34"/>
  <c r="AG129" i="34"/>
  <c r="AG128" i="34"/>
  <c r="AE169" i="34"/>
  <c r="H49" i="34"/>
  <c r="L49" i="34"/>
  <c r="AC206" i="34"/>
  <c r="V20" i="34"/>
  <c r="AF58" i="34" s="1"/>
  <c r="Z14" i="34"/>
  <c r="AC205" i="34"/>
  <c r="V19" i="34"/>
  <c r="AF57" i="34" s="1"/>
  <c r="AH84" i="34"/>
  <c r="Z197" i="34"/>
  <c r="AA127" i="34"/>
  <c r="AA168" i="34" s="1"/>
  <c r="AA87" i="34"/>
  <c r="AA88" i="34" s="1"/>
  <c r="AA89" i="34"/>
  <c r="AC89" i="34" s="1"/>
  <c r="E49" i="34" s="1"/>
  <c r="AA126" i="34"/>
  <c r="AA94" i="34"/>
  <c r="AA84" i="34"/>
  <c r="AB55" i="34"/>
  <c r="BC83" i="34"/>
  <c r="BC84" i="34" s="1"/>
  <c r="AZ154" i="34"/>
  <c r="AZ195" i="34" s="1"/>
  <c r="AZ84" i="34"/>
  <c r="AZ122" i="34"/>
  <c r="BB83" i="34"/>
  <c r="BB84" i="34" s="1"/>
  <c r="AZ154" i="33"/>
  <c r="AZ195" i="33" s="1"/>
  <c r="AZ122" i="33"/>
  <c r="BA153" i="34"/>
  <c r="BA194" i="34" s="1"/>
  <c r="BA121" i="34"/>
  <c r="AZ153" i="33"/>
  <c r="AZ194" i="33" s="1"/>
  <c r="AZ121" i="33"/>
  <c r="AZ84" i="33"/>
  <c r="BA153" i="33"/>
  <c r="BA194" i="33" s="1"/>
  <c r="BA121" i="33"/>
  <c r="BC81" i="33"/>
  <c r="BC82" i="33" s="1"/>
  <c r="BC83" i="33" s="1"/>
  <c r="BC84" i="33" s="1"/>
  <c r="BA83" i="34"/>
  <c r="BA84" i="34" s="1"/>
  <c r="BA120" i="33"/>
  <c r="BA152" i="33"/>
  <c r="BA193" i="33" s="1"/>
  <c r="BA84" i="33"/>
  <c r="BA89" i="33"/>
  <c r="BC89" i="33" s="1"/>
  <c r="K257" i="32"/>
  <c r="G257" i="32"/>
  <c r="I257" i="32"/>
  <c r="E257" i="32"/>
  <c r="C257" i="32"/>
  <c r="A257" i="32"/>
  <c r="AK95" i="33" l="1"/>
  <c r="AK127" i="33"/>
  <c r="AK168" i="33" s="1"/>
  <c r="AK89" i="33"/>
  <c r="AM89" i="33" s="1"/>
  <c r="AK87" i="33"/>
  <c r="AK88" i="33" s="1"/>
  <c r="AK84" i="33"/>
  <c r="AL56" i="33"/>
  <c r="AL84" i="33" s="1"/>
  <c r="AK96" i="33"/>
  <c r="AK128" i="33"/>
  <c r="AK169" i="33" s="1"/>
  <c r="AL57" i="33"/>
  <c r="AF89" i="33"/>
  <c r="AH89" i="33" s="1"/>
  <c r="AF94" i="33"/>
  <c r="AF84" i="33"/>
  <c r="AF126" i="33"/>
  <c r="AF167" i="33" s="1"/>
  <c r="AF87" i="33"/>
  <c r="AF88" i="33" s="1"/>
  <c r="AG55" i="33"/>
  <c r="AG84" i="33" s="1"/>
  <c r="L51" i="33"/>
  <c r="H51" i="33"/>
  <c r="H50" i="33"/>
  <c r="L50" i="33"/>
  <c r="Z202" i="33"/>
  <c r="V16" i="33"/>
  <c r="AA54" i="33" s="1"/>
  <c r="BA154" i="33"/>
  <c r="BA195" i="33" s="1"/>
  <c r="AA95" i="34"/>
  <c r="AF127" i="34"/>
  <c r="AF168" i="34" s="1"/>
  <c r="AF95" i="34"/>
  <c r="AG56" i="34"/>
  <c r="AF128" i="34"/>
  <c r="AF169" i="34" s="1"/>
  <c r="AF96" i="34"/>
  <c r="AF84" i="34"/>
  <c r="AF89" i="34"/>
  <c r="AH89" i="34" s="1"/>
  <c r="AF87" i="34"/>
  <c r="AF88" i="34" s="1"/>
  <c r="AG57" i="34"/>
  <c r="AB84" i="34"/>
  <c r="H50" i="34"/>
  <c r="L50" i="34"/>
  <c r="AF129" i="34"/>
  <c r="AF170" i="34" s="1"/>
  <c r="AF97" i="34"/>
  <c r="AG58" i="34"/>
  <c r="AA167" i="34"/>
  <c r="AA157" i="34"/>
  <c r="AC157" i="34" s="1"/>
  <c r="AA155" i="34"/>
  <c r="AA156" i="34" s="1"/>
  <c r="D49" i="34" s="1"/>
  <c r="F49" i="34"/>
  <c r="J49" i="34"/>
  <c r="AZ125" i="33"/>
  <c r="BA125" i="33"/>
  <c r="BA154" i="34"/>
  <c r="BA195" i="34" s="1"/>
  <c r="BA122" i="34"/>
  <c r="BA89" i="34"/>
  <c r="BC89" i="34" s="1"/>
  <c r="BA87" i="34"/>
  <c r="BA88" i="34" s="1"/>
  <c r="F417" i="32"/>
  <c r="K422" i="32"/>
  <c r="F582" i="32" s="1"/>
  <c r="F416" i="32"/>
  <c r="I422" i="32"/>
  <c r="F581" i="32" s="1"/>
  <c r="F415" i="32"/>
  <c r="G422" i="32"/>
  <c r="F580" i="32" s="1"/>
  <c r="F414" i="32"/>
  <c r="E422" i="32"/>
  <c r="F579" i="32" s="1"/>
  <c r="F413" i="32"/>
  <c r="C422" i="32"/>
  <c r="F578" i="32" s="1"/>
  <c r="F412" i="32"/>
  <c r="A422" i="32"/>
  <c r="F577" i="32" s="1"/>
  <c r="A54" i="1"/>
  <c r="A53" i="1"/>
  <c r="A52" i="1"/>
  <c r="A51" i="1"/>
  <c r="A50" i="1"/>
  <c r="A49" i="1"/>
  <c r="E51" i="33" l="1"/>
  <c r="AK125" i="33"/>
  <c r="AP125" i="33"/>
  <c r="AJ125" i="33"/>
  <c r="J50" i="33"/>
  <c r="F50" i="33"/>
  <c r="E50" i="33"/>
  <c r="AE125" i="33"/>
  <c r="AF125" i="33"/>
  <c r="H49" i="33"/>
  <c r="L49" i="33"/>
  <c r="AA84" i="33"/>
  <c r="AA93" i="33"/>
  <c r="AA89" i="33"/>
  <c r="AC89" i="33" s="1"/>
  <c r="E49" i="33" s="1"/>
  <c r="AA125" i="33"/>
  <c r="AA87" i="33"/>
  <c r="AA88" i="33" s="1"/>
  <c r="AB54" i="33"/>
  <c r="AB84" i="33" s="1"/>
  <c r="J51" i="33"/>
  <c r="F51" i="33"/>
  <c r="J50" i="34"/>
  <c r="F50" i="34"/>
  <c r="AG84" i="34"/>
  <c r="AE125" i="34"/>
  <c r="AF125" i="34"/>
  <c r="E50" i="34"/>
  <c r="E54" i="1"/>
  <c r="T54" i="1"/>
  <c r="E52" i="1"/>
  <c r="L52" i="1"/>
  <c r="T52" i="1"/>
  <c r="BA125" i="34"/>
  <c r="AZ125" i="34"/>
  <c r="BA157" i="33"/>
  <c r="BC157" i="33" s="1"/>
  <c r="BA155" i="33"/>
  <c r="BA156" i="33" s="1"/>
  <c r="D54" i="33" s="1"/>
  <c r="BA166" i="33"/>
  <c r="E53" i="1"/>
  <c r="T53" i="1"/>
  <c r="L53" i="1"/>
  <c r="AZ166" i="33"/>
  <c r="BB125" i="33"/>
  <c r="AZ197" i="33" s="1"/>
  <c r="G21" i="1"/>
  <c r="H21" i="1" s="1"/>
  <c r="G22" i="1"/>
  <c r="H22" i="1" s="1"/>
  <c r="X22" i="1" s="1"/>
  <c r="G23" i="1"/>
  <c r="H23" i="1" s="1"/>
  <c r="G24" i="1"/>
  <c r="H24" i="1" s="1"/>
  <c r="X24" i="1" s="1"/>
  <c r="G25" i="1"/>
  <c r="H25" i="1" s="1"/>
  <c r="X25" i="1" s="1"/>
  <c r="G26" i="1"/>
  <c r="H26" i="1" s="1"/>
  <c r="G27" i="1"/>
  <c r="H27" i="1" s="1"/>
  <c r="X27" i="1" s="1"/>
  <c r="G28" i="1"/>
  <c r="H28" i="1" s="1"/>
  <c r="X28" i="1" s="1"/>
  <c r="G29" i="1"/>
  <c r="H29" i="1" s="1"/>
  <c r="X29" i="1" s="1"/>
  <c r="G30" i="1"/>
  <c r="H30" i="1" s="1"/>
  <c r="G31" i="1"/>
  <c r="H31" i="1" s="1"/>
  <c r="G32" i="1"/>
  <c r="G33" i="1"/>
  <c r="H33" i="1" s="1"/>
  <c r="X33" i="1" s="1"/>
  <c r="G34" i="1"/>
  <c r="H34" i="1" s="1"/>
  <c r="X34" i="1" s="1"/>
  <c r="G35" i="1"/>
  <c r="H35" i="1" s="1"/>
  <c r="X35" i="1" s="1"/>
  <c r="G36" i="1"/>
  <c r="G37" i="1"/>
  <c r="H37" i="1" s="1"/>
  <c r="X37" i="1" s="1"/>
  <c r="G38" i="1"/>
  <c r="H38" i="1" s="1"/>
  <c r="H32" i="1"/>
  <c r="X32" i="1" s="1"/>
  <c r="H36" i="1"/>
  <c r="X36" i="1" s="1"/>
  <c r="AE166" i="33" l="1"/>
  <c r="AG125" i="33"/>
  <c r="AE197" i="33" s="1"/>
  <c r="AL125" i="33"/>
  <c r="AJ197" i="33" s="1"/>
  <c r="AJ166" i="33"/>
  <c r="AA157" i="33"/>
  <c r="AC157" i="33" s="1"/>
  <c r="AA155" i="33"/>
  <c r="AA156" i="33" s="1"/>
  <c r="D49" i="33" s="1"/>
  <c r="AA166" i="33"/>
  <c r="AP157" i="33"/>
  <c r="AR157" i="33" s="1"/>
  <c r="AP155" i="33"/>
  <c r="AP156" i="33" s="1"/>
  <c r="D52" i="33" s="1"/>
  <c r="AP166" i="33"/>
  <c r="J49" i="33"/>
  <c r="F49" i="33"/>
  <c r="AK166" i="33"/>
  <c r="AK155" i="33"/>
  <c r="AK156" i="33" s="1"/>
  <c r="D51" i="33" s="1"/>
  <c r="AK157" i="33"/>
  <c r="AM157" i="33" s="1"/>
  <c r="AF157" i="33"/>
  <c r="AH157" i="33" s="1"/>
  <c r="AF155" i="33"/>
  <c r="AF156" i="33" s="1"/>
  <c r="D50" i="33" s="1"/>
  <c r="AF166" i="33"/>
  <c r="AE166" i="34"/>
  <c r="AG125" i="34"/>
  <c r="AE197" i="34" s="1"/>
  <c r="AF166" i="34"/>
  <c r="AF155" i="34"/>
  <c r="AF156" i="34" s="1"/>
  <c r="D50" i="34" s="1"/>
  <c r="AF157" i="34"/>
  <c r="AH157" i="34" s="1"/>
  <c r="BA157" i="34"/>
  <c r="BC157" i="34" s="1"/>
  <c r="BA155" i="34"/>
  <c r="BA156" i="34" s="1"/>
  <c r="D54" i="34" s="1"/>
  <c r="BA166" i="34"/>
  <c r="BB125" i="34"/>
  <c r="AZ197" i="34" s="1"/>
  <c r="AZ166" i="34"/>
  <c r="AA223" i="1"/>
  <c r="AG223" i="1"/>
  <c r="AM223" i="1"/>
  <c r="AC223" i="1"/>
  <c r="AI223" i="1"/>
  <c r="AO223" i="1"/>
  <c r="AF223" i="1"/>
  <c r="AJ223" i="1"/>
  <c r="Z223" i="1"/>
  <c r="AL223" i="1"/>
  <c r="AD223" i="1"/>
  <c r="AP223" i="1"/>
  <c r="AA215" i="1"/>
  <c r="AG215" i="1"/>
  <c r="AM215" i="1"/>
  <c r="AC215" i="1"/>
  <c r="AI215" i="1"/>
  <c r="AO215" i="1"/>
  <c r="AF215" i="1"/>
  <c r="AJ215" i="1"/>
  <c r="Z215" i="1"/>
  <c r="AL215" i="1"/>
  <c r="AD215" i="1"/>
  <c r="AP215" i="1"/>
  <c r="AA218" i="1"/>
  <c r="AG218" i="1"/>
  <c r="AM218" i="1"/>
  <c r="AC218" i="1"/>
  <c r="AI218" i="1"/>
  <c r="AO218" i="1"/>
  <c r="Z218" i="1"/>
  <c r="AL218" i="1"/>
  <c r="AD218" i="1"/>
  <c r="AP218" i="1"/>
  <c r="AF218" i="1"/>
  <c r="AJ218" i="1"/>
  <c r="AA221" i="1"/>
  <c r="AG221" i="1"/>
  <c r="AM221" i="1"/>
  <c r="AC221" i="1"/>
  <c r="AI221" i="1"/>
  <c r="AO221" i="1"/>
  <c r="AF221" i="1"/>
  <c r="AJ221" i="1"/>
  <c r="Z221" i="1"/>
  <c r="AL221" i="1"/>
  <c r="AD221" i="1"/>
  <c r="AP221" i="1"/>
  <c r="AA213" i="1"/>
  <c r="AM213" i="1"/>
  <c r="AC213" i="1"/>
  <c r="AI213" i="1"/>
  <c r="AO213" i="1"/>
  <c r="AJ213" i="1"/>
  <c r="Z213" i="1"/>
  <c r="AL213" i="1"/>
  <c r="AD213" i="1"/>
  <c r="AP213" i="1"/>
  <c r="AA220" i="1"/>
  <c r="AG220" i="1"/>
  <c r="AM220" i="1"/>
  <c r="AC220" i="1"/>
  <c r="AI220" i="1"/>
  <c r="AO220" i="1"/>
  <c r="Z220" i="1"/>
  <c r="AL220" i="1"/>
  <c r="AD220" i="1"/>
  <c r="AP220" i="1"/>
  <c r="AF220" i="1"/>
  <c r="AJ220" i="1"/>
  <c r="AA208" i="1"/>
  <c r="AG208" i="1"/>
  <c r="AM208" i="1"/>
  <c r="AO208" i="1"/>
  <c r="Z208" i="1"/>
  <c r="AL208" i="1"/>
  <c r="AP208" i="1"/>
  <c r="AF208" i="1"/>
  <c r="AA219" i="1"/>
  <c r="AG219" i="1"/>
  <c r="AM219" i="1"/>
  <c r="AC219" i="1"/>
  <c r="AI219" i="1"/>
  <c r="AO219" i="1"/>
  <c r="AF219" i="1"/>
  <c r="AJ219" i="1"/>
  <c r="Z219" i="1"/>
  <c r="AL219" i="1"/>
  <c r="AP219" i="1"/>
  <c r="AD219" i="1"/>
  <c r="AA211" i="1"/>
  <c r="AG211" i="1"/>
  <c r="AM211" i="1"/>
  <c r="AI211" i="1"/>
  <c r="AF211" i="1"/>
  <c r="AJ211" i="1"/>
  <c r="Z211" i="1"/>
  <c r="AL211" i="1"/>
  <c r="AA222" i="1"/>
  <c r="AG222" i="1"/>
  <c r="AM222" i="1"/>
  <c r="AC222" i="1"/>
  <c r="AI222" i="1"/>
  <c r="AO222" i="1"/>
  <c r="Z222" i="1"/>
  <c r="AL222" i="1"/>
  <c r="AD222" i="1"/>
  <c r="AP222" i="1"/>
  <c r="AF222" i="1"/>
  <c r="AJ222" i="1"/>
  <c r="AA214" i="1"/>
  <c r="AG214" i="1"/>
  <c r="AM214" i="1"/>
  <c r="AC214" i="1"/>
  <c r="AI214" i="1"/>
  <c r="AO214" i="1"/>
  <c r="Z214" i="1"/>
  <c r="AL214" i="1"/>
  <c r="AD214" i="1"/>
  <c r="AP214" i="1"/>
  <c r="AF214" i="1"/>
  <c r="AJ214" i="1"/>
  <c r="AA210" i="1"/>
  <c r="AG210" i="1"/>
  <c r="AI210" i="1"/>
  <c r="AO210" i="1"/>
  <c r="Z210" i="1"/>
  <c r="AP210" i="1"/>
  <c r="AF210" i="1"/>
  <c r="AJ210" i="1"/>
  <c r="BA66" i="1"/>
  <c r="AF66" i="1"/>
  <c r="CQ28" i="1"/>
  <c r="AD66" i="1"/>
  <c r="AT66" i="1"/>
  <c r="AU66" i="1"/>
  <c r="AZ66" i="1"/>
  <c r="CG28" i="1"/>
  <c r="BW28" i="1"/>
  <c r="AE66" i="1"/>
  <c r="BM28" i="1"/>
  <c r="BC28" i="1"/>
  <c r="CU28" i="1"/>
  <c r="CP28" i="1"/>
  <c r="CO28" i="1"/>
  <c r="CK28" i="1"/>
  <c r="CF28" i="1"/>
  <c r="CE28" i="1"/>
  <c r="BV28" i="1"/>
  <c r="BU28" i="1"/>
  <c r="BQ28" i="1"/>
  <c r="BL28" i="1"/>
  <c r="BK28" i="1"/>
  <c r="BG28" i="1"/>
  <c r="BB28" i="1"/>
  <c r="BA28" i="1"/>
  <c r="AS28" i="1"/>
  <c r="AW28" i="1" s="1"/>
  <c r="AD73" i="1"/>
  <c r="AT73" i="1"/>
  <c r="AJ73" i="1"/>
  <c r="Z73" i="1"/>
  <c r="AU73" i="1"/>
  <c r="AK73" i="1"/>
  <c r="AA73" i="1"/>
  <c r="AZ73" i="1"/>
  <c r="AE73" i="1"/>
  <c r="BA73" i="1"/>
  <c r="BW35" i="1"/>
  <c r="CQ35" i="1"/>
  <c r="BM35" i="1"/>
  <c r="AF73" i="1"/>
  <c r="BC35" i="1"/>
  <c r="CG35" i="1"/>
  <c r="AW35" i="1"/>
  <c r="CU35" i="1"/>
  <c r="CP35" i="1"/>
  <c r="CO35" i="1"/>
  <c r="CK35" i="1"/>
  <c r="CF35" i="1"/>
  <c r="CE35" i="1"/>
  <c r="BV35" i="1"/>
  <c r="BU35" i="1"/>
  <c r="BQ35" i="1"/>
  <c r="BL35" i="1"/>
  <c r="BK35" i="1"/>
  <c r="BG35" i="1"/>
  <c r="BB35" i="1"/>
  <c r="BA35" i="1"/>
  <c r="AS35" i="1"/>
  <c r="CZ35" i="1"/>
  <c r="A31" i="1"/>
  <c r="W31" i="1" s="1"/>
  <c r="X31" i="1"/>
  <c r="AD65" i="1"/>
  <c r="AT65" i="1"/>
  <c r="AU65" i="1"/>
  <c r="AZ65" i="1"/>
  <c r="AE65" i="1"/>
  <c r="AF65" i="1"/>
  <c r="BW27" i="1"/>
  <c r="BM27" i="1"/>
  <c r="BA65" i="1"/>
  <c r="BC27" i="1"/>
  <c r="CQ27" i="1"/>
  <c r="CG27" i="1"/>
  <c r="CU27" i="1"/>
  <c r="CP27" i="1"/>
  <c r="CO27" i="1"/>
  <c r="CK27" i="1"/>
  <c r="CF27" i="1"/>
  <c r="CE27" i="1"/>
  <c r="BV27" i="1"/>
  <c r="BU27" i="1"/>
  <c r="BL27" i="1"/>
  <c r="BQ27" i="1" s="1"/>
  <c r="BK27" i="1"/>
  <c r="BG27" i="1"/>
  <c r="BB27" i="1"/>
  <c r="BA27" i="1"/>
  <c r="AS27" i="1"/>
  <c r="AW27" i="1" s="1"/>
  <c r="A23" i="1"/>
  <c r="X23" i="1"/>
  <c r="BA74" i="1"/>
  <c r="AF74" i="1"/>
  <c r="CQ36" i="1"/>
  <c r="AD74" i="1"/>
  <c r="AT74" i="1"/>
  <c r="AJ74" i="1"/>
  <c r="Z74" i="1"/>
  <c r="AU74" i="1"/>
  <c r="AK74" i="1"/>
  <c r="AA74" i="1"/>
  <c r="AE74" i="1"/>
  <c r="CG36" i="1"/>
  <c r="BW36" i="1"/>
  <c r="AZ74" i="1"/>
  <c r="BM36" i="1"/>
  <c r="BC36" i="1"/>
  <c r="AW36" i="1"/>
  <c r="CU36" i="1"/>
  <c r="CP36" i="1"/>
  <c r="CO36" i="1"/>
  <c r="CK36" i="1"/>
  <c r="CF36" i="1"/>
  <c r="CE36" i="1"/>
  <c r="BV36" i="1"/>
  <c r="BU36" i="1"/>
  <c r="BQ36" i="1"/>
  <c r="BL36" i="1"/>
  <c r="BK36" i="1"/>
  <c r="BG36" i="1"/>
  <c r="BB36" i="1"/>
  <c r="BA36" i="1"/>
  <c r="AS36" i="1"/>
  <c r="CZ36" i="1"/>
  <c r="BA62" i="1"/>
  <c r="CQ24" i="1"/>
  <c r="BC24" i="1"/>
  <c r="BG24" i="1" s="1"/>
  <c r="CG24" i="1"/>
  <c r="BW24" i="1"/>
  <c r="BM24" i="1"/>
  <c r="AZ62" i="1"/>
  <c r="CU24" i="1"/>
  <c r="CP24" i="1"/>
  <c r="CO24" i="1"/>
  <c r="CF24" i="1"/>
  <c r="CE24" i="1"/>
  <c r="BV24" i="1"/>
  <c r="CA24" i="1" s="1"/>
  <c r="BU24" i="1"/>
  <c r="BL24" i="1"/>
  <c r="BK24" i="1"/>
  <c r="BB24" i="1"/>
  <c r="BA24" i="1"/>
  <c r="AS24" i="1"/>
  <c r="AW24" i="1" s="1"/>
  <c r="A38" i="1"/>
  <c r="W38" i="1" s="1"/>
  <c r="X38" i="1"/>
  <c r="AU72" i="1"/>
  <c r="AK72" i="1"/>
  <c r="AA72" i="1"/>
  <c r="AZ72" i="1"/>
  <c r="AE72" i="1"/>
  <c r="BA72" i="1"/>
  <c r="AF72" i="1"/>
  <c r="CQ34" i="1"/>
  <c r="AJ72" i="1"/>
  <c r="BM34" i="1"/>
  <c r="AT72" i="1"/>
  <c r="BC34" i="1"/>
  <c r="AD72" i="1"/>
  <c r="CG34" i="1"/>
  <c r="Z72" i="1"/>
  <c r="BW34" i="1"/>
  <c r="AW34" i="1"/>
  <c r="CU34" i="1"/>
  <c r="CP34" i="1"/>
  <c r="CO34" i="1"/>
  <c r="CK34" i="1"/>
  <c r="CF34" i="1"/>
  <c r="CE34" i="1"/>
  <c r="BV34" i="1"/>
  <c r="BU34" i="1"/>
  <c r="BQ34" i="1"/>
  <c r="BL34" i="1"/>
  <c r="BK34" i="1"/>
  <c r="BG34" i="1"/>
  <c r="BA34" i="1"/>
  <c r="AS34" i="1"/>
  <c r="CZ34" i="1"/>
  <c r="BB34" i="1"/>
  <c r="A30" i="1"/>
  <c r="W30" i="1" s="1"/>
  <c r="X30" i="1"/>
  <c r="A26" i="1"/>
  <c r="X26" i="1"/>
  <c r="AU60" i="1"/>
  <c r="AZ60" i="1"/>
  <c r="BC22" i="1"/>
  <c r="BA60" i="1"/>
  <c r="CQ22" i="1"/>
  <c r="BM22" i="1"/>
  <c r="AT60" i="1"/>
  <c r="CG22" i="1"/>
  <c r="BW22" i="1"/>
  <c r="CU22" i="1"/>
  <c r="CP22" i="1"/>
  <c r="CO22" i="1"/>
  <c r="CK22" i="1"/>
  <c r="CF22" i="1"/>
  <c r="CE22" i="1"/>
  <c r="BV22" i="1"/>
  <c r="BU22" i="1"/>
  <c r="BL22" i="1"/>
  <c r="BK22" i="1"/>
  <c r="BA22" i="1"/>
  <c r="AS22" i="1"/>
  <c r="AW22" i="1" s="1"/>
  <c r="BB22" i="1"/>
  <c r="BA70" i="1"/>
  <c r="AF70" i="1"/>
  <c r="CQ32" i="1"/>
  <c r="AD70" i="1"/>
  <c r="AT70" i="1"/>
  <c r="AJ70" i="1"/>
  <c r="Z70" i="1"/>
  <c r="AU70" i="1"/>
  <c r="AK70" i="1"/>
  <c r="AA70" i="1"/>
  <c r="CG32" i="1"/>
  <c r="AZ70" i="1"/>
  <c r="BW32" i="1"/>
  <c r="BM32" i="1"/>
  <c r="AE70" i="1"/>
  <c r="BC32" i="1"/>
  <c r="AW32" i="1"/>
  <c r="CU32" i="1"/>
  <c r="CP32" i="1"/>
  <c r="CO32" i="1"/>
  <c r="CK32" i="1"/>
  <c r="CF32" i="1"/>
  <c r="CE32" i="1"/>
  <c r="BV32" i="1"/>
  <c r="CA32" i="1" s="1"/>
  <c r="BU32" i="1"/>
  <c r="BQ32" i="1"/>
  <c r="BL32" i="1"/>
  <c r="BK32" i="1"/>
  <c r="BG32" i="1"/>
  <c r="BB32" i="1"/>
  <c r="BA32" i="1"/>
  <c r="AS32" i="1"/>
  <c r="CZ32" i="1"/>
  <c r="AZ75" i="1"/>
  <c r="AE75" i="1"/>
  <c r="BA75" i="1"/>
  <c r="AF75" i="1"/>
  <c r="CQ37" i="1"/>
  <c r="AD75" i="1"/>
  <c r="AT75" i="1"/>
  <c r="AJ75" i="1"/>
  <c r="Z75" i="1"/>
  <c r="AU75" i="1"/>
  <c r="BC37" i="1"/>
  <c r="CG37" i="1"/>
  <c r="AA75" i="1"/>
  <c r="BW37" i="1"/>
  <c r="AK75" i="1"/>
  <c r="BM37" i="1"/>
  <c r="AW37" i="1"/>
  <c r="CU37" i="1"/>
  <c r="CP37" i="1"/>
  <c r="CO37" i="1"/>
  <c r="CK37" i="1"/>
  <c r="CF37" i="1"/>
  <c r="CE37" i="1"/>
  <c r="BV37" i="1"/>
  <c r="BU37" i="1"/>
  <c r="BQ37" i="1"/>
  <c r="BL37" i="1"/>
  <c r="BK37" i="1"/>
  <c r="BG37" i="1"/>
  <c r="CZ37" i="1"/>
  <c r="BB37" i="1"/>
  <c r="BA37" i="1"/>
  <c r="AS37" i="1"/>
  <c r="AZ71" i="1"/>
  <c r="AE71" i="1"/>
  <c r="BA71" i="1"/>
  <c r="AF71" i="1"/>
  <c r="CQ33" i="1"/>
  <c r="AD71" i="1"/>
  <c r="AT71" i="1"/>
  <c r="AJ71" i="1"/>
  <c r="Z71" i="1"/>
  <c r="BC33" i="1"/>
  <c r="AA71" i="1"/>
  <c r="CG33" i="1"/>
  <c r="AK71" i="1"/>
  <c r="BW33" i="1"/>
  <c r="AU71" i="1"/>
  <c r="BM33" i="1"/>
  <c r="AW33" i="1"/>
  <c r="CU33" i="1"/>
  <c r="CP33" i="1"/>
  <c r="CO33" i="1"/>
  <c r="CK33" i="1"/>
  <c r="CF33" i="1"/>
  <c r="CE33" i="1"/>
  <c r="BV33" i="1"/>
  <c r="BU33" i="1"/>
  <c r="BQ33" i="1"/>
  <c r="BL33" i="1"/>
  <c r="BK33" i="1"/>
  <c r="BG33" i="1"/>
  <c r="CZ33" i="1"/>
  <c r="BB33" i="1"/>
  <c r="BA33" i="1"/>
  <c r="AS33" i="1"/>
  <c r="AZ67" i="1"/>
  <c r="AE67" i="1"/>
  <c r="BA67" i="1"/>
  <c r="AF67" i="1"/>
  <c r="CQ29" i="1"/>
  <c r="AD67" i="1"/>
  <c r="AT67" i="1"/>
  <c r="BC29" i="1"/>
  <c r="CG29" i="1"/>
  <c r="AU67" i="1"/>
  <c r="BW29" i="1"/>
  <c r="BM29" i="1"/>
  <c r="AW29" i="1"/>
  <c r="CU29" i="1"/>
  <c r="CP29" i="1"/>
  <c r="CO29" i="1"/>
  <c r="CK29" i="1"/>
  <c r="CF29" i="1"/>
  <c r="CE29" i="1"/>
  <c r="BV29" i="1"/>
  <c r="BU29" i="1"/>
  <c r="BL29" i="1"/>
  <c r="BQ29" i="1" s="1"/>
  <c r="BK29" i="1"/>
  <c r="BG29" i="1"/>
  <c r="BB29" i="1"/>
  <c r="BA29" i="1"/>
  <c r="AS29" i="1"/>
  <c r="CQ25" i="1"/>
  <c r="CU25" i="1" s="1"/>
  <c r="AT63" i="1"/>
  <c r="AJ63" i="1"/>
  <c r="AK63" i="1"/>
  <c r="AU63" i="1"/>
  <c r="BC25" i="1"/>
  <c r="CG25" i="1"/>
  <c r="BW25" i="1"/>
  <c r="BM25" i="1"/>
  <c r="CP25" i="1"/>
  <c r="CO25" i="1"/>
  <c r="CK25" i="1"/>
  <c r="CF25" i="1"/>
  <c r="CE25" i="1"/>
  <c r="BV25" i="1"/>
  <c r="BU25" i="1"/>
  <c r="BQ25" i="1"/>
  <c r="BL25" i="1"/>
  <c r="BK25" i="1"/>
  <c r="BG25" i="1"/>
  <c r="BB25" i="1"/>
  <c r="BA25" i="1"/>
  <c r="AS25" i="1"/>
  <c r="AW25" i="1" s="1"/>
  <c r="A21" i="1"/>
  <c r="X21" i="1"/>
  <c r="A27" i="1"/>
  <c r="A34" i="1"/>
  <c r="W34" i="1" s="1"/>
  <c r="A35" i="1"/>
  <c r="W35" i="1" s="1"/>
  <c r="A24" i="1"/>
  <c r="A32" i="1"/>
  <c r="W32" i="1" s="1"/>
  <c r="A22" i="1"/>
  <c r="A25" i="1"/>
  <c r="A37" i="1"/>
  <c r="W37" i="1" s="1"/>
  <c r="A33" i="1"/>
  <c r="W33" i="1" s="1"/>
  <c r="A29" i="1"/>
  <c r="W29" i="1" s="1"/>
  <c r="A36" i="1"/>
  <c r="W36" i="1" s="1"/>
  <c r="A28" i="1"/>
  <c r="W28" i="1" s="1"/>
  <c r="Y36" i="1" l="1"/>
  <c r="DI36" i="1"/>
  <c r="DH36" i="1"/>
  <c r="Y35" i="1"/>
  <c r="DH35" i="1"/>
  <c r="DI35" i="1"/>
  <c r="DH30" i="1"/>
  <c r="DI30" i="1"/>
  <c r="Y30" i="1"/>
  <c r="DI29" i="1"/>
  <c r="Y29" i="1"/>
  <c r="DH29" i="1"/>
  <c r="DH34" i="1"/>
  <c r="Y34" i="1"/>
  <c r="DI34" i="1"/>
  <c r="DI33" i="1"/>
  <c r="DH33" i="1"/>
  <c r="Y33" i="1"/>
  <c r="Y32" i="1"/>
  <c r="DH32" i="1"/>
  <c r="DI32" i="1"/>
  <c r="DH27" i="1"/>
  <c r="W27" i="1" s="1"/>
  <c r="Y27" i="1" s="1"/>
  <c r="DI27" i="1"/>
  <c r="Y28" i="1"/>
  <c r="DI28" i="1"/>
  <c r="DH28" i="1"/>
  <c r="DI37" i="1"/>
  <c r="Y37" i="1"/>
  <c r="DH37" i="1"/>
  <c r="DH38" i="1"/>
  <c r="DI38" i="1"/>
  <c r="Y38" i="1"/>
  <c r="DI31" i="1"/>
  <c r="DH31" i="1"/>
  <c r="Y31" i="1"/>
  <c r="DI25" i="1"/>
  <c r="DH25" i="1"/>
  <c r="DH22" i="1"/>
  <c r="DI22" i="1"/>
  <c r="DI21" i="1"/>
  <c r="DH21" i="1"/>
  <c r="DI26" i="1"/>
  <c r="DH26" i="1"/>
  <c r="DH24" i="1"/>
  <c r="DI24" i="1"/>
  <c r="DH23" i="1"/>
  <c r="DI23" i="1"/>
  <c r="CK24" i="1"/>
  <c r="CA22" i="1"/>
  <c r="M21" i="1"/>
  <c r="K33" i="1"/>
  <c r="L32" i="1"/>
  <c r="K27" i="1"/>
  <c r="AA207" i="1"/>
  <c r="AG207" i="1"/>
  <c r="AM207" i="1"/>
  <c r="AO207" i="1"/>
  <c r="AF207" i="1"/>
  <c r="Z207" i="1"/>
  <c r="AL207" i="1"/>
  <c r="AP207" i="1"/>
  <c r="AA212" i="1"/>
  <c r="AG212" i="1"/>
  <c r="AM212" i="1"/>
  <c r="AI212" i="1"/>
  <c r="Z212" i="1"/>
  <c r="AL212" i="1"/>
  <c r="AF212" i="1"/>
  <c r="AJ212" i="1"/>
  <c r="AA224" i="1"/>
  <c r="AG224" i="1"/>
  <c r="AM224" i="1"/>
  <c r="AC224" i="1"/>
  <c r="AI224" i="1"/>
  <c r="AO224" i="1"/>
  <c r="Z224" i="1"/>
  <c r="AL224" i="1"/>
  <c r="AD224" i="1"/>
  <c r="AP224" i="1"/>
  <c r="AF224" i="1"/>
  <c r="AJ224" i="1"/>
  <c r="AA216" i="1"/>
  <c r="AG216" i="1"/>
  <c r="AM216" i="1"/>
  <c r="AC216" i="1"/>
  <c r="AI216" i="1"/>
  <c r="AO216" i="1"/>
  <c r="Z216" i="1"/>
  <c r="AL216" i="1"/>
  <c r="AD216" i="1"/>
  <c r="AP216" i="1"/>
  <c r="AF216" i="1"/>
  <c r="AJ216" i="1"/>
  <c r="AA209" i="1"/>
  <c r="AG209" i="1"/>
  <c r="AI209" i="1"/>
  <c r="AO209" i="1"/>
  <c r="AF209" i="1"/>
  <c r="AJ209" i="1"/>
  <c r="Z209" i="1"/>
  <c r="AP209" i="1"/>
  <c r="AA217" i="1"/>
  <c r="AG217" i="1"/>
  <c r="AM217" i="1"/>
  <c r="AC217" i="1"/>
  <c r="AI217" i="1"/>
  <c r="AO217" i="1"/>
  <c r="AF217" i="1"/>
  <c r="AJ217" i="1"/>
  <c r="Z217" i="1"/>
  <c r="AL217" i="1"/>
  <c r="AD217" i="1"/>
  <c r="AP217" i="1"/>
  <c r="CA27" i="1"/>
  <c r="CA29" i="1"/>
  <c r="CA34" i="1"/>
  <c r="CA36" i="1"/>
  <c r="CA33" i="1"/>
  <c r="CA37" i="1"/>
  <c r="CA35" i="1"/>
  <c r="CA28" i="1"/>
  <c r="BQ22" i="1"/>
  <c r="CA25" i="1"/>
  <c r="BQ24" i="1"/>
  <c r="BG22" i="1"/>
  <c r="L34" i="1"/>
  <c r="L33" i="1"/>
  <c r="K32" i="1"/>
  <c r="L27" i="1"/>
  <c r="K26" i="1"/>
  <c r="L23" i="1"/>
  <c r="L31" i="1"/>
  <c r="K29" i="1"/>
  <c r="K28" i="1"/>
  <c r="K37" i="1"/>
  <c r="L24" i="1"/>
  <c r="L38" i="1"/>
  <c r="L22" i="1"/>
  <c r="K36" i="1"/>
  <c r="L25" i="1"/>
  <c r="M35" i="1"/>
  <c r="L21" i="1"/>
  <c r="K30" i="1"/>
  <c r="K21" i="1"/>
  <c r="K38" i="1"/>
  <c r="M30" i="1"/>
  <c r="M31" i="1"/>
  <c r="L30" i="1"/>
  <c r="M38" i="1"/>
  <c r="K24" i="1"/>
  <c r="K31" i="1"/>
  <c r="L28" i="1"/>
  <c r="M33" i="1"/>
  <c r="L26" i="1"/>
  <c r="M32" i="1"/>
  <c r="M27" i="1"/>
  <c r="M26" i="1"/>
  <c r="M23" i="1"/>
  <c r="K34" i="1"/>
  <c r="M29" i="1"/>
  <c r="K22" i="1"/>
  <c r="M34" i="1"/>
  <c r="K23" i="1"/>
  <c r="M22" i="1"/>
  <c r="AU64" i="1"/>
  <c r="AK64" i="1"/>
  <c r="BC26" i="1"/>
  <c r="CQ26" i="1"/>
  <c r="BM26" i="1"/>
  <c r="AJ64" i="1"/>
  <c r="CG26" i="1"/>
  <c r="AT64" i="1"/>
  <c r="BW26" i="1"/>
  <c r="CP26" i="1"/>
  <c r="CO26" i="1"/>
  <c r="CK26" i="1"/>
  <c r="CF26" i="1"/>
  <c r="CE26" i="1"/>
  <c r="BV26" i="1"/>
  <c r="CA26" i="1" s="1"/>
  <c r="BU26" i="1"/>
  <c r="BQ26" i="1"/>
  <c r="BL26" i="1"/>
  <c r="BK26" i="1"/>
  <c r="BA26" i="1"/>
  <c r="AS26" i="1"/>
  <c r="AW26" i="1" s="1"/>
  <c r="BB26" i="1"/>
  <c r="BG26" i="1" s="1"/>
  <c r="AU76" i="1"/>
  <c r="AK76" i="1"/>
  <c r="AA76" i="1"/>
  <c r="AZ76" i="1"/>
  <c r="AE76" i="1"/>
  <c r="BA76" i="1"/>
  <c r="AF76" i="1"/>
  <c r="CQ38" i="1"/>
  <c r="Z76" i="1"/>
  <c r="BM38" i="1"/>
  <c r="AJ76" i="1"/>
  <c r="BC38" i="1"/>
  <c r="AT76" i="1"/>
  <c r="CG38" i="1"/>
  <c r="AD76" i="1"/>
  <c r="BW38" i="1"/>
  <c r="AW38" i="1"/>
  <c r="CU38" i="1"/>
  <c r="CP38" i="1"/>
  <c r="CO38" i="1"/>
  <c r="CK38" i="1"/>
  <c r="CF38" i="1"/>
  <c r="CE38" i="1"/>
  <c r="BV38" i="1"/>
  <c r="BU38" i="1"/>
  <c r="BQ38" i="1"/>
  <c r="BL38" i="1"/>
  <c r="BK38" i="1"/>
  <c r="BG38" i="1"/>
  <c r="BA38" i="1"/>
  <c r="AS38" i="1"/>
  <c r="CZ38" i="1"/>
  <c r="BB38" i="1"/>
  <c r="AZ59" i="1"/>
  <c r="BC21" i="1"/>
  <c r="BA59" i="1"/>
  <c r="CQ21" i="1"/>
  <c r="AT59" i="1"/>
  <c r="AU59" i="1"/>
  <c r="CG21" i="1"/>
  <c r="BW21" i="1"/>
  <c r="BM21" i="1"/>
  <c r="CU21" i="1"/>
  <c r="CP21" i="1"/>
  <c r="CO21" i="1"/>
  <c r="CK21" i="1"/>
  <c r="CF21" i="1"/>
  <c r="CE21" i="1"/>
  <c r="BV21" i="1"/>
  <c r="BU21" i="1"/>
  <c r="BL21" i="1"/>
  <c r="BK21" i="1"/>
  <c r="BB21" i="1"/>
  <c r="BA21" i="1"/>
  <c r="AS21" i="1"/>
  <c r="AW21" i="1" s="1"/>
  <c r="AU68" i="1"/>
  <c r="AZ68" i="1"/>
  <c r="AE68" i="1"/>
  <c r="BA68" i="1"/>
  <c r="AF68" i="1"/>
  <c r="CQ30" i="1"/>
  <c r="AT68" i="1"/>
  <c r="BM30" i="1"/>
  <c r="BQ30" i="1" s="1"/>
  <c r="AD68" i="1"/>
  <c r="BC30" i="1"/>
  <c r="CG30" i="1"/>
  <c r="BW30" i="1"/>
  <c r="CU30" i="1"/>
  <c r="CP30" i="1"/>
  <c r="CO30" i="1"/>
  <c r="CK30" i="1"/>
  <c r="CF30" i="1"/>
  <c r="CE30" i="1"/>
  <c r="BV30" i="1"/>
  <c r="BU30" i="1"/>
  <c r="BL30" i="1"/>
  <c r="BK30" i="1"/>
  <c r="BG30" i="1"/>
  <c r="BA30" i="1"/>
  <c r="AS30" i="1"/>
  <c r="AW30" i="1" s="1"/>
  <c r="BB30" i="1"/>
  <c r="AD69" i="1"/>
  <c r="AT69" i="1"/>
  <c r="AJ69" i="1"/>
  <c r="AU69" i="1"/>
  <c r="AK69" i="1"/>
  <c r="AZ69" i="1"/>
  <c r="AE69" i="1"/>
  <c r="CQ31" i="1"/>
  <c r="BW31" i="1"/>
  <c r="AF69" i="1"/>
  <c r="BM31" i="1"/>
  <c r="BC31" i="1"/>
  <c r="BA69" i="1"/>
  <c r="CG31" i="1"/>
  <c r="CU31" i="1"/>
  <c r="CP31" i="1"/>
  <c r="CO31" i="1"/>
  <c r="CK31" i="1"/>
  <c r="CF31" i="1"/>
  <c r="CE31" i="1"/>
  <c r="BV31" i="1"/>
  <c r="CA31" i="1" s="1"/>
  <c r="BU31" i="1"/>
  <c r="BQ31" i="1"/>
  <c r="BL31" i="1"/>
  <c r="BK31" i="1"/>
  <c r="BG31" i="1"/>
  <c r="BB31" i="1"/>
  <c r="BA31" i="1"/>
  <c r="AS31" i="1"/>
  <c r="AW31" i="1" s="1"/>
  <c r="AZ61" i="1"/>
  <c r="AO61" i="1"/>
  <c r="BC23" i="1"/>
  <c r="AP61" i="1"/>
  <c r="BW23" i="1"/>
  <c r="BA61" i="1"/>
  <c r="BM23" i="1"/>
  <c r="CQ23" i="1"/>
  <c r="CG23" i="1"/>
  <c r="CK23" i="1" s="1"/>
  <c r="CU23" i="1"/>
  <c r="CP23" i="1"/>
  <c r="CO23" i="1"/>
  <c r="CF23" i="1"/>
  <c r="CE23" i="1"/>
  <c r="CA23" i="1"/>
  <c r="BV23" i="1"/>
  <c r="BU23" i="1"/>
  <c r="BL23" i="1"/>
  <c r="BQ23" i="1" s="1"/>
  <c r="BK23" i="1"/>
  <c r="BB23" i="1"/>
  <c r="BA23" i="1"/>
  <c r="AS23" i="1"/>
  <c r="AW23" i="1" s="1"/>
  <c r="L36" i="1"/>
  <c r="L35" i="1"/>
  <c r="M28" i="1"/>
  <c r="L37" i="1"/>
  <c r="M24" i="1"/>
  <c r="M25" i="1"/>
  <c r="M36" i="1"/>
  <c r="K25" i="1"/>
  <c r="K35" i="1"/>
  <c r="L29" i="1"/>
  <c r="M37" i="1"/>
  <c r="AT46" i="1"/>
  <c r="BG23" i="1" l="1"/>
  <c r="CA21" i="1"/>
  <c r="CU26" i="1"/>
  <c r="BQ21" i="1"/>
  <c r="CA38" i="1"/>
  <c r="O29" i="1"/>
  <c r="Q29" i="1" s="1"/>
  <c r="O36" i="1"/>
  <c r="Q36" i="1" s="1"/>
  <c r="O37" i="1"/>
  <c r="P37" i="1" s="1"/>
  <c r="O35" i="1"/>
  <c r="P35" i="1" s="1"/>
  <c r="O32" i="1"/>
  <c r="P32" i="1" s="1"/>
  <c r="O38" i="1"/>
  <c r="P38" i="1" s="1"/>
  <c r="O28" i="1"/>
  <c r="P28" i="1" s="1"/>
  <c r="AD28" i="1" s="1"/>
  <c r="CA30" i="1"/>
  <c r="O34" i="1"/>
  <c r="Q34" i="1" s="1"/>
  <c r="O33" i="1"/>
  <c r="O21" i="1"/>
  <c r="P21" i="1" s="1"/>
  <c r="AD21" i="1" s="1"/>
  <c r="O31" i="1"/>
  <c r="Q31" i="1" s="1"/>
  <c r="O27" i="1"/>
  <c r="P27" i="1" s="1"/>
  <c r="AD27" i="1" s="1"/>
  <c r="O30" i="1"/>
  <c r="P30" i="1" s="1"/>
  <c r="O26" i="1"/>
  <c r="Q26" i="1" s="1"/>
  <c r="O25" i="1"/>
  <c r="P25" i="1" s="1"/>
  <c r="O22" i="1"/>
  <c r="P22" i="1" s="1"/>
  <c r="AD22" i="1" s="1"/>
  <c r="O23" i="1"/>
  <c r="P23" i="1" s="1"/>
  <c r="O24" i="1"/>
  <c r="P24" i="1" s="1"/>
  <c r="BG21" i="1"/>
  <c r="W26" i="1" l="1"/>
  <c r="Y26" i="1" s="1"/>
  <c r="U21" i="1"/>
  <c r="P29" i="1"/>
  <c r="U29" i="1" s="1"/>
  <c r="Q32" i="1"/>
  <c r="Q35" i="1"/>
  <c r="Q37" i="1"/>
  <c r="P31" i="1"/>
  <c r="AD31" i="1" s="1"/>
  <c r="P36" i="1"/>
  <c r="AD36" i="1" s="1"/>
  <c r="Q28" i="1"/>
  <c r="Q38" i="1"/>
  <c r="U28" i="1"/>
  <c r="P34" i="1"/>
  <c r="U34" i="1" s="1"/>
  <c r="AD32" i="1"/>
  <c r="U32" i="1"/>
  <c r="AD35" i="1"/>
  <c r="U35" i="1"/>
  <c r="AD37" i="1"/>
  <c r="U37" i="1"/>
  <c r="AD38" i="1"/>
  <c r="U38" i="1"/>
  <c r="Q25" i="1"/>
  <c r="P26" i="1"/>
  <c r="U26" i="1" s="1"/>
  <c r="U27" i="1"/>
  <c r="AG213" i="1" s="1"/>
  <c r="Q33" i="1"/>
  <c r="P33" i="1"/>
  <c r="Q21" i="1"/>
  <c r="Q30" i="1"/>
  <c r="Q27" i="1"/>
  <c r="Q22" i="1"/>
  <c r="AD30" i="1"/>
  <c r="U30" i="1"/>
  <c r="U31" i="1"/>
  <c r="Q23" i="1"/>
  <c r="U22" i="1"/>
  <c r="AD25" i="1"/>
  <c r="U25" i="1"/>
  <c r="Q24" i="1"/>
  <c r="AD24" i="1"/>
  <c r="U24" i="1"/>
  <c r="AD23" i="1"/>
  <c r="U23" i="1"/>
  <c r="CF46" i="1"/>
  <c r="BW46" i="1"/>
  <c r="BV46" i="1"/>
  <c r="BM46" i="1"/>
  <c r="BL46" i="1"/>
  <c r="AX46" i="1"/>
  <c r="AU46" i="1"/>
  <c r="AS46" i="1"/>
  <c r="BC46" i="1"/>
  <c r="BB46" i="1"/>
  <c r="CI21" i="1"/>
  <c r="CI22" i="1"/>
  <c r="CI23" i="1"/>
  <c r="CI24" i="1"/>
  <c r="CI25" i="1"/>
  <c r="CI26" i="1"/>
  <c r="CI27" i="1"/>
  <c r="CI28" i="1"/>
  <c r="CI29" i="1"/>
  <c r="CI30" i="1"/>
  <c r="CI31" i="1"/>
  <c r="CI32" i="1"/>
  <c r="CI33" i="1"/>
  <c r="CI34" i="1"/>
  <c r="CI35" i="1"/>
  <c r="CI36" i="1"/>
  <c r="CI37" i="1"/>
  <c r="CI38" i="1"/>
  <c r="BY21" i="1"/>
  <c r="BY22" i="1"/>
  <c r="BY23" i="1"/>
  <c r="BY24" i="1"/>
  <c r="BY25" i="1"/>
  <c r="BY26" i="1"/>
  <c r="BY27" i="1"/>
  <c r="BY28" i="1"/>
  <c r="BY29" i="1"/>
  <c r="BY30" i="1"/>
  <c r="BY31" i="1"/>
  <c r="BY32" i="1"/>
  <c r="BY33" i="1"/>
  <c r="BY34" i="1"/>
  <c r="BY35" i="1"/>
  <c r="BY36" i="1"/>
  <c r="BY37" i="1"/>
  <c r="BY38" i="1"/>
  <c r="W24" i="1" l="1"/>
  <c r="Y24" i="1" s="1"/>
  <c r="W22" i="1"/>
  <c r="Y22" i="1" s="1"/>
  <c r="W25" i="1"/>
  <c r="Y25" i="1" s="1"/>
  <c r="AP211" i="1"/>
  <c r="AD211" i="1"/>
  <c r="AM210" i="1"/>
  <c r="AD210" i="1"/>
  <c r="AM209" i="1"/>
  <c r="AD209" i="1"/>
  <c r="W23" i="1"/>
  <c r="Y23" i="1" s="1"/>
  <c r="AJ208" i="1"/>
  <c r="AD208" i="1"/>
  <c r="W21" i="1"/>
  <c r="Y21" i="1" s="1"/>
  <c r="AP212" i="1"/>
  <c r="AD212" i="1"/>
  <c r="AJ207" i="1"/>
  <c r="AD207" i="1"/>
  <c r="AD29" i="1"/>
  <c r="AD34" i="1"/>
  <c r="U36" i="1"/>
  <c r="AD26" i="1"/>
  <c r="AD33" i="1"/>
  <c r="U33" i="1"/>
  <c r="BE36" i="1"/>
  <c r="BD36" i="1"/>
  <c r="BF36" i="1" s="1"/>
  <c r="BE32" i="1"/>
  <c r="BD32" i="1"/>
  <c r="BF32" i="1" s="1"/>
  <c r="BD31" i="1"/>
  <c r="BF31" i="1" s="1"/>
  <c r="BE31" i="1"/>
  <c r="BD38" i="1"/>
  <c r="BF38" i="1" s="1"/>
  <c r="BE38" i="1"/>
  <c r="BD30" i="1"/>
  <c r="BF30" i="1" s="1"/>
  <c r="BE30" i="1"/>
  <c r="BE28" i="1"/>
  <c r="BD28" i="1"/>
  <c r="BF28" i="1" s="1"/>
  <c r="BD35" i="1"/>
  <c r="BF35" i="1" s="1"/>
  <c r="BE35" i="1"/>
  <c r="BD27" i="1"/>
  <c r="BF27" i="1" s="1"/>
  <c r="BE27" i="1"/>
  <c r="BD34" i="1"/>
  <c r="BF34" i="1" s="1"/>
  <c r="BE34" i="1"/>
  <c r="BD26" i="1"/>
  <c r="BF26" i="1" s="1"/>
  <c r="BE26" i="1"/>
  <c r="BE37" i="1"/>
  <c r="BD37" i="1"/>
  <c r="BF37" i="1" s="1"/>
  <c r="BE33" i="1"/>
  <c r="BD33" i="1"/>
  <c r="BF33" i="1" s="1"/>
  <c r="BE29" i="1"/>
  <c r="BD29" i="1"/>
  <c r="BF29" i="1" s="1"/>
  <c r="BE25" i="1"/>
  <c r="BD25" i="1"/>
  <c r="BF25" i="1" s="1"/>
  <c r="CK46" i="1"/>
  <c r="BD24" i="1"/>
  <c r="BF24" i="1" s="1"/>
  <c r="BE24" i="1"/>
  <c r="CA46" i="1"/>
  <c r="CI46" i="1"/>
  <c r="BX46" i="1"/>
  <c r="CH46" i="1"/>
  <c r="BY46" i="1"/>
  <c r="CL46" i="1"/>
  <c r="BQ46" i="1"/>
  <c r="BG46" i="1"/>
  <c r="BN46" i="1"/>
  <c r="BR46" i="1"/>
  <c r="BO46" i="1"/>
  <c r="CB46" i="1"/>
  <c r="BD46" i="1"/>
  <c r="BH46" i="1"/>
  <c r="BE46" i="1"/>
  <c r="BN25" i="1"/>
  <c r="BN35" i="1"/>
  <c r="BN31" i="1"/>
  <c r="BN27" i="1"/>
  <c r="BN38" i="1"/>
  <c r="BN34" i="1"/>
  <c r="BN30" i="1"/>
  <c r="BN26" i="1"/>
  <c r="BN37" i="1"/>
  <c r="BN33" i="1"/>
  <c r="BN29" i="1"/>
  <c r="BN36" i="1"/>
  <c r="BN32" i="1"/>
  <c r="BN28" i="1"/>
  <c r="CM46" i="1" l="1"/>
  <c r="CJ46" i="1"/>
  <c r="BP46" i="1"/>
  <c r="BS46" i="1"/>
  <c r="BZ46" i="1"/>
  <c r="BF46" i="1"/>
  <c r="BI46" i="1"/>
  <c r="CC46" i="1"/>
  <c r="CV22" i="1"/>
  <c r="CV23" i="1"/>
  <c r="CV24" i="1"/>
  <c r="CV26" i="1"/>
  <c r="CV27" i="1"/>
  <c r="CV28" i="1"/>
  <c r="CV30" i="1"/>
  <c r="CV31" i="1"/>
  <c r="CV32" i="1"/>
  <c r="CV33" i="1"/>
  <c r="CV34" i="1"/>
  <c r="CV35" i="1"/>
  <c r="CV36" i="1"/>
  <c r="CV38" i="1"/>
  <c r="CN46" i="1" l="1"/>
  <c r="CD46" i="1"/>
  <c r="BT46" i="1"/>
  <c r="AX38" i="1"/>
  <c r="AY38" i="1" s="1"/>
  <c r="AT38" i="1"/>
  <c r="AX30" i="1"/>
  <c r="AY30" i="1" s="1"/>
  <c r="AT30" i="1"/>
  <c r="AX22" i="1"/>
  <c r="AY22" i="1" s="1"/>
  <c r="AT22" i="1"/>
  <c r="AX37" i="1"/>
  <c r="AY37" i="1" s="1"/>
  <c r="AT37" i="1"/>
  <c r="AX29" i="1"/>
  <c r="AY29" i="1" s="1"/>
  <c r="AT29" i="1"/>
  <c r="AX25" i="1"/>
  <c r="AY25" i="1" s="1"/>
  <c r="AT25" i="1"/>
  <c r="AX21" i="1"/>
  <c r="AY21" i="1" s="1"/>
  <c r="AT21" i="1"/>
  <c r="AU36" i="1"/>
  <c r="AT36" i="1"/>
  <c r="AU28" i="1"/>
  <c r="AT28" i="1"/>
  <c r="BJ46" i="1"/>
  <c r="AX34" i="1"/>
  <c r="AY34" i="1" s="1"/>
  <c r="AT34" i="1"/>
  <c r="AX26" i="1"/>
  <c r="AY26" i="1" s="1"/>
  <c r="AT26" i="1"/>
  <c r="AX18" i="1"/>
  <c r="AX33" i="1"/>
  <c r="AY33" i="1" s="1"/>
  <c r="AT33" i="1"/>
  <c r="AU32" i="1"/>
  <c r="AT32" i="1"/>
  <c r="AU24" i="1"/>
  <c r="AT24" i="1"/>
  <c r="AU20" i="1"/>
  <c r="AU35" i="1"/>
  <c r="AT35" i="1"/>
  <c r="AU31" i="1"/>
  <c r="AT31" i="1"/>
  <c r="AU27" i="1"/>
  <c r="AT27" i="1"/>
  <c r="AU23" i="1"/>
  <c r="AT23" i="1"/>
  <c r="AU19" i="1"/>
  <c r="AX36" i="1"/>
  <c r="AY36" i="1" s="1"/>
  <c r="AX28" i="1"/>
  <c r="AY28" i="1" s="1"/>
  <c r="AX20" i="1"/>
  <c r="AU26" i="1"/>
  <c r="AU33" i="1"/>
  <c r="AU25" i="1"/>
  <c r="AU18" i="1"/>
  <c r="AU38" i="1"/>
  <c r="AU30" i="1"/>
  <c r="AU22" i="1"/>
  <c r="AX32" i="1"/>
  <c r="AY32" i="1" s="1"/>
  <c r="AX24" i="1"/>
  <c r="AY24" i="1" s="1"/>
  <c r="AU34" i="1"/>
  <c r="AU37" i="1"/>
  <c r="AU29" i="1"/>
  <c r="AU21" i="1"/>
  <c r="AX35" i="1"/>
  <c r="AY35" i="1" s="1"/>
  <c r="AX31" i="1"/>
  <c r="AY31" i="1" s="1"/>
  <c r="AX27" i="1"/>
  <c r="AY27" i="1" s="1"/>
  <c r="AX23" i="1"/>
  <c r="AY23" i="1" s="1"/>
  <c r="AX19" i="1"/>
  <c r="CW37" i="1"/>
  <c r="CW29" i="1"/>
  <c r="CW32" i="1"/>
  <c r="CW22" i="1"/>
  <c r="CW38" i="1"/>
  <c r="CW30" i="1"/>
  <c r="CR25" i="1"/>
  <c r="CS25" i="1" s="1"/>
  <c r="CW21" i="1"/>
  <c r="CW36" i="1"/>
  <c r="CW26" i="1"/>
  <c r="CW34" i="1"/>
  <c r="CW24" i="1"/>
  <c r="CR37" i="1"/>
  <c r="CT37" i="1" s="1"/>
  <c r="CR29" i="1"/>
  <c r="CT29" i="1" s="1"/>
  <c r="CR21" i="1"/>
  <c r="CT21" i="1" s="1"/>
  <c r="CV37" i="1"/>
  <c r="CV29" i="1"/>
  <c r="CV25" i="1"/>
  <c r="CV21" i="1"/>
  <c r="CR36" i="1"/>
  <c r="CS36" i="1" s="1"/>
  <c r="CR32" i="1"/>
  <c r="CS32" i="1" s="1"/>
  <c r="CR28" i="1"/>
  <c r="CT28" i="1" s="1"/>
  <c r="CR24" i="1"/>
  <c r="CT24" i="1" s="1"/>
  <c r="CW28" i="1"/>
  <c r="CW35" i="1"/>
  <c r="CW31" i="1"/>
  <c r="CW23" i="1"/>
  <c r="CR35" i="1"/>
  <c r="CT35" i="1" s="1"/>
  <c r="CR27" i="1"/>
  <c r="CR31" i="1"/>
  <c r="CT31" i="1" s="1"/>
  <c r="CR23" i="1"/>
  <c r="CT23" i="1" s="1"/>
  <c r="CW27" i="1"/>
  <c r="CR38" i="1"/>
  <c r="CT38" i="1" s="1"/>
  <c r="CR34" i="1"/>
  <c r="CT34" i="1" s="1"/>
  <c r="CR30" i="1"/>
  <c r="CT30" i="1" s="1"/>
  <c r="CR26" i="1"/>
  <c r="CS26" i="1" s="1"/>
  <c r="CR22" i="1"/>
  <c r="CT22" i="1" s="1"/>
  <c r="CW33" i="1"/>
  <c r="CW25" i="1"/>
  <c r="CR33" i="1"/>
  <c r="CT33" i="1" s="1"/>
  <c r="CH24" i="1"/>
  <c r="CH23" i="1"/>
  <c r="BO31" i="1"/>
  <c r="CM38" i="1"/>
  <c r="CL38" i="1"/>
  <c r="CM34" i="1"/>
  <c r="CL34" i="1"/>
  <c r="CM30" i="1"/>
  <c r="CL30" i="1"/>
  <c r="CM37" i="1"/>
  <c r="CL37" i="1"/>
  <c r="CM33" i="1"/>
  <c r="CL33" i="1"/>
  <c r="CM29" i="1"/>
  <c r="CL29" i="1"/>
  <c r="CM21" i="1"/>
  <c r="CL21" i="1"/>
  <c r="CH21" i="1"/>
  <c r="CH37" i="1"/>
  <c r="CH33" i="1"/>
  <c r="CH29" i="1"/>
  <c r="BO35" i="1"/>
  <c r="BO27" i="1"/>
  <c r="CM22" i="1"/>
  <c r="CL22" i="1"/>
  <c r="CH22" i="1"/>
  <c r="CH38" i="1"/>
  <c r="CH34" i="1"/>
  <c r="CH30" i="1"/>
  <c r="BO38" i="1"/>
  <c r="BO30" i="1"/>
  <c r="BO37" i="1"/>
  <c r="BO33" i="1"/>
  <c r="BO29" i="1"/>
  <c r="BO25" i="1"/>
  <c r="CM36" i="1"/>
  <c r="CL36" i="1"/>
  <c r="CM32" i="1"/>
  <c r="CL32" i="1"/>
  <c r="CM28" i="1"/>
  <c r="CL28" i="1"/>
  <c r="CL24" i="1"/>
  <c r="CM24" i="1" s="1"/>
  <c r="CH36" i="1"/>
  <c r="CH32" i="1"/>
  <c r="CH28" i="1"/>
  <c r="BO34" i="1"/>
  <c r="BO26" i="1"/>
  <c r="CM35" i="1"/>
  <c r="CL35" i="1"/>
  <c r="CM31" i="1"/>
  <c r="CL31" i="1"/>
  <c r="CL23" i="1"/>
  <c r="CM23" i="1" s="1"/>
  <c r="CH35" i="1"/>
  <c r="CH31" i="1"/>
  <c r="BX36" i="1"/>
  <c r="BX32" i="1"/>
  <c r="BX28" i="1"/>
  <c r="CB36" i="1"/>
  <c r="CC36" i="1" s="1"/>
  <c r="CB32" i="1"/>
  <c r="CC32" i="1" s="1"/>
  <c r="CB28" i="1"/>
  <c r="CC28" i="1" s="1"/>
  <c r="BX35" i="1"/>
  <c r="BX31" i="1"/>
  <c r="BX27" i="1"/>
  <c r="CB35" i="1"/>
  <c r="CC35" i="1" s="1"/>
  <c r="CB31" i="1"/>
  <c r="CC31" i="1" s="1"/>
  <c r="CB27" i="1"/>
  <c r="CC27" i="1" s="1"/>
  <c r="BX38" i="1"/>
  <c r="BX34" i="1"/>
  <c r="BX30" i="1"/>
  <c r="BX26" i="1"/>
  <c r="CB38" i="1"/>
  <c r="CC38" i="1" s="1"/>
  <c r="CB34" i="1"/>
  <c r="CC34" i="1" s="1"/>
  <c r="CB30" i="1"/>
  <c r="CC30" i="1" s="1"/>
  <c r="CB26" i="1"/>
  <c r="CC26" i="1" s="1"/>
  <c r="BX37" i="1"/>
  <c r="BX33" i="1"/>
  <c r="BX29" i="1"/>
  <c r="BX21" i="1"/>
  <c r="CB37" i="1"/>
  <c r="CC37" i="1" s="1"/>
  <c r="CB33" i="1"/>
  <c r="CC33" i="1" s="1"/>
  <c r="CB29" i="1"/>
  <c r="CC29" i="1" s="1"/>
  <c r="CB21" i="1"/>
  <c r="CC21" i="1" s="1"/>
  <c r="BP36" i="1"/>
  <c r="BP32" i="1"/>
  <c r="BP28" i="1"/>
  <c r="BR36" i="1"/>
  <c r="BR32" i="1"/>
  <c r="BR28" i="1"/>
  <c r="BS36" i="1"/>
  <c r="BS32" i="1"/>
  <c r="BS28" i="1"/>
  <c r="BO36" i="1"/>
  <c r="BO32" i="1"/>
  <c r="BO28" i="1"/>
  <c r="BP35" i="1"/>
  <c r="BP31" i="1"/>
  <c r="BP27" i="1"/>
  <c r="BR35" i="1"/>
  <c r="BR31" i="1"/>
  <c r="BR27" i="1"/>
  <c r="BS35" i="1"/>
  <c r="BS31" i="1"/>
  <c r="BS27" i="1"/>
  <c r="BP38" i="1"/>
  <c r="BP34" i="1"/>
  <c r="BP30" i="1"/>
  <c r="BP26" i="1"/>
  <c r="BR38" i="1"/>
  <c r="BR34" i="1"/>
  <c r="BR30" i="1"/>
  <c r="BS30" i="1" s="1"/>
  <c r="BR26" i="1"/>
  <c r="BS38" i="1"/>
  <c r="BS34" i="1"/>
  <c r="BS26" i="1"/>
  <c r="BP37" i="1"/>
  <c r="BP33" i="1"/>
  <c r="BP29" i="1"/>
  <c r="BP25" i="1"/>
  <c r="BR37" i="1"/>
  <c r="BR33" i="1"/>
  <c r="BR29" i="1"/>
  <c r="BR25" i="1"/>
  <c r="BS25" i="1" s="1"/>
  <c r="BS37" i="1"/>
  <c r="BS33" i="1"/>
  <c r="BS29" i="1"/>
  <c r="BI38" i="1"/>
  <c r="BJ38" i="1" s="1"/>
  <c r="BI34" i="1"/>
  <c r="BJ34" i="1" s="1"/>
  <c r="BI37" i="1"/>
  <c r="BJ37" i="1" s="1"/>
  <c r="BI33" i="1"/>
  <c r="BJ33" i="1" s="1"/>
  <c r="BI29" i="1"/>
  <c r="BJ29" i="1" s="1"/>
  <c r="BH36" i="1"/>
  <c r="BH32" i="1"/>
  <c r="BI36" i="1"/>
  <c r="BJ36" i="1" s="1"/>
  <c r="BI32" i="1"/>
  <c r="BJ32" i="1" s="1"/>
  <c r="BH28" i="1"/>
  <c r="BI28" i="1" s="1"/>
  <c r="BJ28" i="1" s="1"/>
  <c r="BH35" i="1"/>
  <c r="BI35" i="1" s="1"/>
  <c r="BJ35" i="1" s="1"/>
  <c r="BH31" i="1"/>
  <c r="BH27" i="1"/>
  <c r="BI27" i="1" s="1"/>
  <c r="BJ27" i="1" s="1"/>
  <c r="BI31" i="1"/>
  <c r="BJ31" i="1" s="1"/>
  <c r="BH38" i="1"/>
  <c r="BH34" i="1"/>
  <c r="BH30" i="1"/>
  <c r="BI30" i="1" s="1"/>
  <c r="BJ30" i="1" s="1"/>
  <c r="BH37" i="1"/>
  <c r="BH33" i="1"/>
  <c r="BH29" i="1"/>
  <c r="BH25" i="1"/>
  <c r="Z38" i="1"/>
  <c r="AA37" i="1"/>
  <c r="AA38" i="1" s="1"/>
  <c r="Z37" i="1"/>
  <c r="Z34" i="1"/>
  <c r="AA33" i="1"/>
  <c r="AA34" i="1" s="1"/>
  <c r="Z33" i="1"/>
  <c r="Z30" i="1"/>
  <c r="AA29" i="1"/>
  <c r="AA30" i="1" s="1"/>
  <c r="Z29" i="1"/>
  <c r="Z26" i="1"/>
  <c r="AA25" i="1"/>
  <c r="AA26" i="1" s="1"/>
  <c r="Z25" i="1"/>
  <c r="AA22" i="1"/>
  <c r="Z22" i="1"/>
  <c r="AA21" i="1"/>
  <c r="Z21" i="1"/>
  <c r="AA18" i="1"/>
  <c r="AA17" i="1"/>
  <c r="CX22" i="1" l="1"/>
  <c r="BH26" i="1"/>
  <c r="BI26" i="1" s="1"/>
  <c r="BJ26" i="1" s="1"/>
  <c r="CX37" i="1"/>
  <c r="CX29" i="1"/>
  <c r="CS37" i="1"/>
  <c r="BZ28" i="1"/>
  <c r="CD28" i="1" s="1"/>
  <c r="BZ37" i="1"/>
  <c r="CD37" i="1" s="1"/>
  <c r="BZ27" i="1"/>
  <c r="CD27" i="1" s="1"/>
  <c r="BZ26" i="1"/>
  <c r="CD26" i="1" s="1"/>
  <c r="BZ29" i="1"/>
  <c r="CD29" i="1" s="1"/>
  <c r="BZ30" i="1"/>
  <c r="CD30" i="1" s="1"/>
  <c r="BZ31" i="1"/>
  <c r="CD31" i="1" s="1"/>
  <c r="BZ36" i="1"/>
  <c r="CD36" i="1" s="1"/>
  <c r="BZ21" i="1"/>
  <c r="CD21" i="1" s="1"/>
  <c r="BZ38" i="1"/>
  <c r="CD38" i="1" s="1"/>
  <c r="BZ33" i="1"/>
  <c r="CD33" i="1" s="1"/>
  <c r="BZ34" i="1"/>
  <c r="CD34" i="1" s="1"/>
  <c r="BZ35" i="1"/>
  <c r="CD35" i="1" s="1"/>
  <c r="BZ32" i="1"/>
  <c r="CD32" i="1" s="1"/>
  <c r="CS21" i="1"/>
  <c r="CX23" i="1"/>
  <c r="CX38" i="1"/>
  <c r="CS38" i="1"/>
  <c r="CS28" i="1"/>
  <c r="CS24" i="1"/>
  <c r="CX21" i="1"/>
  <c r="CX34" i="1"/>
  <c r="CX31" i="1"/>
  <c r="CJ23" i="1"/>
  <c r="CN23" i="1" s="1"/>
  <c r="CJ24" i="1"/>
  <c r="CN24" i="1" s="1"/>
  <c r="CS33" i="1"/>
  <c r="CX30" i="1"/>
  <c r="CS30" i="1"/>
  <c r="CS23" i="1"/>
  <c r="CX33" i="1"/>
  <c r="CX35" i="1"/>
  <c r="CS27" i="1"/>
  <c r="CX24" i="1"/>
  <c r="CT32" i="1"/>
  <c r="CX32" i="1" s="1"/>
  <c r="CS31" i="1"/>
  <c r="CX28" i="1"/>
  <c r="CS35" i="1"/>
  <c r="CS34" i="1"/>
  <c r="CS29" i="1"/>
  <c r="CS22" i="1"/>
  <c r="CT36" i="1"/>
  <c r="CX36" i="1" s="1"/>
  <c r="CJ36" i="1"/>
  <c r="CN36" i="1" s="1"/>
  <c r="CJ35" i="1"/>
  <c r="CN35" i="1" s="1"/>
  <c r="CJ33" i="1"/>
  <c r="CN33" i="1" s="1"/>
  <c r="CJ31" i="1"/>
  <c r="CN31" i="1" s="1"/>
  <c r="CJ32" i="1"/>
  <c r="CN32" i="1" s="1"/>
  <c r="CJ29" i="1"/>
  <c r="CN29" i="1" s="1"/>
  <c r="CJ38" i="1"/>
  <c r="CN38" i="1" s="1"/>
  <c r="CJ28" i="1"/>
  <c r="CN28" i="1" s="1"/>
  <c r="CJ21" i="1"/>
  <c r="CN21" i="1" s="1"/>
  <c r="CJ34" i="1"/>
  <c r="CN34" i="1" s="1"/>
  <c r="CJ22" i="1"/>
  <c r="CN22" i="1" s="1"/>
  <c r="CJ37" i="1"/>
  <c r="CN37" i="1" s="1"/>
  <c r="CJ30" i="1"/>
  <c r="CN30" i="1" s="1"/>
  <c r="BT34" i="1"/>
  <c r="BT37" i="1"/>
  <c r="BT31" i="1"/>
  <c r="BT26" i="1"/>
  <c r="BT32" i="1"/>
  <c r="BT33" i="1"/>
  <c r="BT38" i="1"/>
  <c r="BT27" i="1"/>
  <c r="BT25" i="1"/>
  <c r="BT28" i="1"/>
  <c r="BT29" i="1"/>
  <c r="BT30" i="1"/>
  <c r="BT35" i="1"/>
  <c r="BT36" i="1"/>
  <c r="BN22" i="1" l="1"/>
  <c r="BN21" i="1"/>
  <c r="N15" i="1"/>
  <c r="S15" i="1"/>
  <c r="BD22" i="1" l="1"/>
  <c r="BF22" i="1" s="1"/>
  <c r="BE22" i="1"/>
  <c r="BD21" i="1"/>
  <c r="BF21" i="1" s="1"/>
  <c r="BE21" i="1"/>
  <c r="AV46" i="1"/>
  <c r="AV35" i="1"/>
  <c r="AZ35" i="1" s="1"/>
  <c r="AV21" i="1"/>
  <c r="AZ21" i="1" s="1"/>
  <c r="CZ21" i="1" s="1"/>
  <c r="AV23" i="1"/>
  <c r="AZ23" i="1" s="1"/>
  <c r="CZ23" i="1" s="1"/>
  <c r="AV26" i="1"/>
  <c r="AZ26" i="1" s="1"/>
  <c r="CZ26" i="1" s="1"/>
  <c r="AV33" i="1"/>
  <c r="AZ33" i="1" s="1"/>
  <c r="AV28" i="1"/>
  <c r="AZ28" i="1" s="1"/>
  <c r="CZ28" i="1" s="1"/>
  <c r="AV38" i="1"/>
  <c r="AZ38" i="1" s="1"/>
  <c r="AV22" i="1"/>
  <c r="AZ22" i="1" s="1"/>
  <c r="CZ22" i="1" s="1"/>
  <c r="AV29" i="1"/>
  <c r="AZ29" i="1" s="1"/>
  <c r="CZ29" i="1" s="1"/>
  <c r="AV24" i="1"/>
  <c r="AZ24" i="1" s="1"/>
  <c r="CZ24" i="1" s="1"/>
  <c r="AV30" i="1"/>
  <c r="AZ30" i="1" s="1"/>
  <c r="CZ30" i="1" s="1"/>
  <c r="AV37" i="1"/>
  <c r="AZ37" i="1" s="1"/>
  <c r="AV32" i="1"/>
  <c r="AZ32" i="1" s="1"/>
  <c r="AV34" i="1"/>
  <c r="AZ34" i="1" s="1"/>
  <c r="AV27" i="1"/>
  <c r="AZ27" i="1" s="1"/>
  <c r="CZ27" i="1" s="1"/>
  <c r="AV25" i="1"/>
  <c r="AZ25" i="1" s="1"/>
  <c r="CZ25" i="1" s="1"/>
  <c r="AV31" i="1"/>
  <c r="AZ31" i="1" s="1"/>
  <c r="CZ31" i="1" s="1"/>
  <c r="AV36" i="1"/>
  <c r="AZ36" i="1" s="1"/>
  <c r="BH22" i="1" l="1"/>
  <c r="BH24" i="1"/>
  <c r="BH21" i="1"/>
  <c r="BN23" i="1" l="1"/>
  <c r="BI21" i="1"/>
  <c r="BI22" i="1"/>
  <c r="AN17" i="1"/>
  <c r="AP17" i="1" s="1"/>
  <c r="AN18" i="1"/>
  <c r="AP18" i="1" s="1"/>
  <c r="AN19" i="1"/>
  <c r="AP19" i="1" s="1"/>
  <c r="AN20" i="1"/>
  <c r="AP20" i="1" s="1"/>
  <c r="AN21" i="1"/>
  <c r="AP21" i="1" s="1"/>
  <c r="AN22" i="1"/>
  <c r="AP22" i="1" s="1"/>
  <c r="AN23" i="1"/>
  <c r="AP23" i="1" s="1"/>
  <c r="AN24" i="1"/>
  <c r="AP24" i="1" s="1"/>
  <c r="AN25" i="1"/>
  <c r="AP25" i="1" s="1"/>
  <c r="AN26" i="1"/>
  <c r="AP26" i="1" s="1"/>
  <c r="AN27" i="1"/>
  <c r="AP27" i="1" s="1"/>
  <c r="AN28" i="1"/>
  <c r="AP28" i="1" s="1"/>
  <c r="AN29" i="1"/>
  <c r="AP29" i="1" s="1"/>
  <c r="AN30" i="1"/>
  <c r="AP30" i="1" s="1"/>
  <c r="AN31" i="1"/>
  <c r="AP31" i="1" s="1"/>
  <c r="AN32" i="1"/>
  <c r="AP32" i="1" s="1"/>
  <c r="AN33" i="1"/>
  <c r="AP33" i="1" s="1"/>
  <c r="AN34" i="1"/>
  <c r="AP34" i="1" s="1"/>
  <c r="AN35" i="1"/>
  <c r="AP35" i="1" s="1"/>
  <c r="AN36" i="1"/>
  <c r="AP36" i="1" s="1"/>
  <c r="AN37" i="1"/>
  <c r="AP37" i="1" s="1"/>
  <c r="AN38" i="1"/>
  <c r="AP38" i="1" s="1"/>
  <c r="AN16" i="1"/>
  <c r="AP16" i="1" s="1"/>
  <c r="BD23" i="1" l="1"/>
  <c r="BF23" i="1" s="1"/>
  <c r="BE23" i="1"/>
  <c r="BH23" i="1"/>
  <c r="BI23" i="1" s="1"/>
  <c r="BN24" i="1"/>
  <c r="BP24" i="1" s="1"/>
  <c r="BO24" i="1"/>
  <c r="BR24" i="1"/>
  <c r="BJ22" i="1"/>
  <c r="BJ21" i="1"/>
  <c r="CB25" i="1"/>
  <c r="CC25" i="1" s="1"/>
  <c r="BX25" i="1"/>
  <c r="CB24" i="1"/>
  <c r="CT27" i="1"/>
  <c r="CX27" i="1" s="1"/>
  <c r="BI24" i="1"/>
  <c r="BJ24" i="1" s="1"/>
  <c r="BI25" i="1"/>
  <c r="BJ25" i="1" s="1"/>
  <c r="AO36" i="1"/>
  <c r="AQ36" i="1" s="1"/>
  <c r="AJ36" i="1"/>
  <c r="AL36" i="1" s="1"/>
  <c r="AE36" i="1"/>
  <c r="AG36" i="1" s="1"/>
  <c r="AO24" i="1"/>
  <c r="AQ24" i="1" s="1"/>
  <c r="AJ24" i="1"/>
  <c r="AL24" i="1" s="1"/>
  <c r="AE24" i="1"/>
  <c r="AG24" i="1" s="1"/>
  <c r="AE31" i="1"/>
  <c r="AG31" i="1" s="1"/>
  <c r="AO31" i="1"/>
  <c r="AQ31" i="1" s="1"/>
  <c r="AJ31" i="1"/>
  <c r="AL31" i="1" s="1"/>
  <c r="AJ23" i="1"/>
  <c r="AL23" i="1" s="1"/>
  <c r="AE23" i="1"/>
  <c r="AG23" i="1" s="1"/>
  <c r="AO23" i="1"/>
  <c r="AQ23" i="1" s="1"/>
  <c r="AO26" i="1"/>
  <c r="AQ26" i="1" s="1"/>
  <c r="AJ26" i="1"/>
  <c r="AL26" i="1" s="1"/>
  <c r="AE26" i="1"/>
  <c r="AG26" i="1" s="1"/>
  <c r="AO32" i="1"/>
  <c r="AQ32" i="1" s="1"/>
  <c r="AJ32" i="1"/>
  <c r="AL32" i="1" s="1"/>
  <c r="AE32" i="1"/>
  <c r="AG32" i="1" s="1"/>
  <c r="AO28" i="1"/>
  <c r="AQ28" i="1" s="1"/>
  <c r="AJ28" i="1"/>
  <c r="AL28" i="1" s="1"/>
  <c r="AE28" i="1"/>
  <c r="AG28" i="1" s="1"/>
  <c r="AJ35" i="1"/>
  <c r="AL35" i="1" s="1"/>
  <c r="AE35" i="1"/>
  <c r="AG35" i="1" s="1"/>
  <c r="AO35" i="1"/>
  <c r="AQ35" i="1" s="1"/>
  <c r="AJ27" i="1"/>
  <c r="AL27" i="1" s="1"/>
  <c r="AO27" i="1"/>
  <c r="AQ27" i="1" s="1"/>
  <c r="AE27" i="1"/>
  <c r="AG27" i="1" s="1"/>
  <c r="AO38" i="1"/>
  <c r="AQ38" i="1" s="1"/>
  <c r="AJ38" i="1"/>
  <c r="AL38" i="1" s="1"/>
  <c r="AE38" i="1"/>
  <c r="AG38" i="1" s="1"/>
  <c r="AO34" i="1"/>
  <c r="AQ34" i="1" s="1"/>
  <c r="AJ34" i="1"/>
  <c r="AL34" i="1" s="1"/>
  <c r="AE34" i="1"/>
  <c r="AG34" i="1" s="1"/>
  <c r="AO30" i="1"/>
  <c r="AQ30" i="1" s="1"/>
  <c r="AJ30" i="1"/>
  <c r="AL30" i="1" s="1"/>
  <c r="AE30" i="1"/>
  <c r="AG30" i="1" s="1"/>
  <c r="AJ37" i="1"/>
  <c r="AL37" i="1" s="1"/>
  <c r="AE37" i="1"/>
  <c r="AG37" i="1" s="1"/>
  <c r="AO37" i="1"/>
  <c r="AQ37" i="1" s="1"/>
  <c r="AJ33" i="1"/>
  <c r="AL33" i="1" s="1"/>
  <c r="AE33" i="1"/>
  <c r="AG33" i="1" s="1"/>
  <c r="AO33" i="1"/>
  <c r="AQ33" i="1" s="1"/>
  <c r="AJ29" i="1"/>
  <c r="AL29" i="1" s="1"/>
  <c r="AE29" i="1"/>
  <c r="AG29" i="1" s="1"/>
  <c r="AO29" i="1"/>
  <c r="AQ29" i="1" s="1"/>
  <c r="AJ25" i="1"/>
  <c r="AL25" i="1" s="1"/>
  <c r="AE25" i="1"/>
  <c r="AG25" i="1" s="1"/>
  <c r="AO25" i="1"/>
  <c r="AQ25" i="1" s="1"/>
  <c r="AE22" i="1"/>
  <c r="AG22" i="1" s="1"/>
  <c r="AJ22" i="1"/>
  <c r="AL22" i="1" s="1"/>
  <c r="AO22" i="1"/>
  <c r="AQ22" i="1" s="1"/>
  <c r="AO21" i="1"/>
  <c r="AQ21" i="1" s="1"/>
  <c r="AJ21" i="1"/>
  <c r="AL21" i="1" s="1"/>
  <c r="AE21" i="1"/>
  <c r="AG21" i="1" s="1"/>
  <c r="BJ23" i="1" l="1"/>
  <c r="BS24" i="1"/>
  <c r="BT24" i="1" s="1"/>
  <c r="BZ25" i="1"/>
  <c r="CD25" i="1" s="1"/>
  <c r="CB22" i="1"/>
  <c r="BX22" i="1"/>
  <c r="CB23" i="1"/>
  <c r="CC23" i="1" s="1"/>
  <c r="BX23" i="1"/>
  <c r="CT26" i="1"/>
  <c r="CX26" i="1" s="1"/>
  <c r="CH26" i="1"/>
  <c r="CL26" i="1"/>
  <c r="BX24" i="1"/>
  <c r="CC24" i="1"/>
  <c r="BP21" i="1"/>
  <c r="BO21" i="1"/>
  <c r="BR21" i="1"/>
  <c r="BP23" i="1"/>
  <c r="BR23" i="1"/>
  <c r="BO23" i="1"/>
  <c r="BR22" i="1"/>
  <c r="BO22" i="1"/>
  <c r="BP22" i="1"/>
  <c r="CT25" i="1"/>
  <c r="CX25" i="1" s="1"/>
  <c r="CH25" i="1"/>
  <c r="CL25" i="1"/>
  <c r="CL27" i="1"/>
  <c r="CH27" i="1"/>
  <c r="BS23" i="1" l="1"/>
  <c r="BT23" i="1" s="1"/>
  <c r="CC22" i="1"/>
  <c r="BZ22" i="1"/>
  <c r="BZ23" i="1"/>
  <c r="CD23" i="1" s="1"/>
  <c r="CM26" i="1"/>
  <c r="BZ24" i="1"/>
  <c r="CD24" i="1" s="1"/>
  <c r="CJ26" i="1"/>
  <c r="BS22" i="1"/>
  <c r="BT22" i="1" s="1"/>
  <c r="BS21" i="1"/>
  <c r="BT21" i="1" s="1"/>
  <c r="CM25" i="1"/>
  <c r="CM27" i="1"/>
  <c r="CJ25" i="1"/>
  <c r="CJ27" i="1"/>
  <c r="AA109" i="1"/>
  <c r="AA110" i="1"/>
  <c r="AA111" i="1"/>
  <c r="AA112" i="1"/>
  <c r="AA113" i="1"/>
  <c r="AA114" i="1"/>
  <c r="AA115" i="1"/>
  <c r="CN26" i="1" l="1"/>
  <c r="CD22" i="1"/>
  <c r="CN25" i="1"/>
  <c r="CN27" i="1"/>
  <c r="Z111" i="1"/>
  <c r="Z143" i="1"/>
  <c r="Z184" i="1" s="1"/>
  <c r="Z113" i="1"/>
  <c r="Z145" i="1"/>
  <c r="Z186" i="1" s="1"/>
  <c r="Z114" i="1"/>
  <c r="Z146" i="1"/>
  <c r="Z187" i="1" s="1"/>
  <c r="Z112" i="1"/>
  <c r="Z144" i="1"/>
  <c r="Z185" i="1" s="1"/>
  <c r="Z110" i="1"/>
  <c r="Z142" i="1"/>
  <c r="Z183" i="1" s="1"/>
  <c r="Z115" i="1"/>
  <c r="Z147" i="1"/>
  <c r="Z188" i="1" s="1"/>
  <c r="Z109" i="1"/>
  <c r="Z141" i="1"/>
  <c r="Z182" i="1" s="1"/>
  <c r="AB147" i="1" l="1"/>
  <c r="AB146" i="1"/>
  <c r="AB142" i="1"/>
  <c r="AB141" i="1"/>
  <c r="AB144" i="1"/>
  <c r="AB145" i="1"/>
  <c r="AB143" i="1"/>
  <c r="AA143" i="1"/>
  <c r="AA184" i="1" s="1"/>
  <c r="AC70" i="1"/>
  <c r="AB70" i="1"/>
  <c r="AC71" i="1"/>
  <c r="AB71" i="1"/>
  <c r="AC72" i="1"/>
  <c r="AB72" i="1"/>
  <c r="AC73" i="1"/>
  <c r="AB73" i="1"/>
  <c r="AC74" i="1"/>
  <c r="AB74" i="1"/>
  <c r="AC75" i="1"/>
  <c r="AB75" i="1"/>
  <c r="AC76" i="1"/>
  <c r="AB76" i="1"/>
  <c r="AA144" i="1"/>
  <c r="AA185" i="1" s="1"/>
  <c r="AA145" i="1"/>
  <c r="AA186" i="1" s="1"/>
  <c r="AA146" i="1"/>
  <c r="AA187" i="1" s="1"/>
  <c r="AA147" i="1"/>
  <c r="AA188" i="1" s="1"/>
  <c r="AA142" i="1"/>
  <c r="AA183" i="1" s="1"/>
  <c r="AA141" i="1"/>
  <c r="AA182" i="1" s="1"/>
  <c r="AU16" i="1" l="1"/>
  <c r="AX16" i="1"/>
  <c r="AX17" i="1" l="1"/>
  <c r="AU17" i="1"/>
  <c r="J26" i="1" l="1"/>
  <c r="AZ64" i="1" s="1"/>
  <c r="J25" i="1"/>
  <c r="J24" i="1"/>
  <c r="AT62" i="1" s="1"/>
  <c r="J23" i="1"/>
  <c r="AT61" i="1" s="1"/>
  <c r="J22" i="1"/>
  <c r="AO60" i="1" s="1"/>
  <c r="J21" i="1"/>
  <c r="AO59" i="1" s="1"/>
  <c r="AO98" i="1" s="1"/>
  <c r="N43" i="1"/>
  <c r="AI43" i="1" s="1"/>
  <c r="AK43" i="1" s="1"/>
  <c r="J45" i="1"/>
  <c r="AO83" i="1" s="1"/>
  <c r="AO154" i="1" s="1"/>
  <c r="N41" i="1"/>
  <c r="AO79" i="1"/>
  <c r="AO150" i="1" s="1"/>
  <c r="J33" i="1"/>
  <c r="AO71" i="1" s="1"/>
  <c r="J37" i="1"/>
  <c r="N37" i="1" s="1"/>
  <c r="J40" i="1"/>
  <c r="AO78" i="1" s="1"/>
  <c r="AO149" i="1" s="1"/>
  <c r="J34" i="1"/>
  <c r="AO72" i="1" s="1"/>
  <c r="J35" i="1"/>
  <c r="AO73" i="1" s="1"/>
  <c r="J32" i="1"/>
  <c r="AO70" i="1" s="1"/>
  <c r="J36" i="1"/>
  <c r="AO74" i="1" s="1"/>
  <c r="J39" i="1"/>
  <c r="AO77" i="1" s="1"/>
  <c r="AO148" i="1" s="1"/>
  <c r="N44" i="1"/>
  <c r="J38" i="1"/>
  <c r="AO76" i="1" s="1"/>
  <c r="N42" i="1"/>
  <c r="AO80" i="1"/>
  <c r="AO151" i="1" s="1"/>
  <c r="AO67" i="1"/>
  <c r="N26" i="1"/>
  <c r="AO65" i="1"/>
  <c r="AO68" i="1"/>
  <c r="AJ62" i="1"/>
  <c r="AO62" i="1"/>
  <c r="AJ60" i="1"/>
  <c r="AO66" i="1"/>
  <c r="AJ61" i="1"/>
  <c r="AO69" i="1"/>
  <c r="Z69" i="1"/>
  <c r="AJ68" i="1"/>
  <c r="Z68" i="1"/>
  <c r="AJ67" i="1"/>
  <c r="Z67" i="1"/>
  <c r="Z64" i="1"/>
  <c r="Z103" i="1" s="1"/>
  <c r="Z63" i="1"/>
  <c r="AO63" i="1"/>
  <c r="Z62" i="1"/>
  <c r="AD62" i="1"/>
  <c r="AE62" i="1"/>
  <c r="Z61" i="1"/>
  <c r="AE61" i="1"/>
  <c r="AD61" i="1"/>
  <c r="Z60" i="1"/>
  <c r="AE60" i="1"/>
  <c r="AD60" i="1"/>
  <c r="Z59" i="1"/>
  <c r="AC59" i="1" s="1"/>
  <c r="AE59" i="1"/>
  <c r="AE98" i="1" s="1"/>
  <c r="AD59" i="1"/>
  <c r="AJ66" i="1"/>
  <c r="Z66" i="1"/>
  <c r="AJ65" i="1"/>
  <c r="Z65" i="1"/>
  <c r="AD64" i="1"/>
  <c r="AE64" i="1"/>
  <c r="N29" i="1"/>
  <c r="N25" i="1"/>
  <c r="N36" i="1"/>
  <c r="N31" i="1"/>
  <c r="N30" i="1"/>
  <c r="N34" i="1"/>
  <c r="N28" i="1"/>
  <c r="AZ130" i="1"/>
  <c r="AZ171" i="1" s="1"/>
  <c r="AT98" i="1"/>
  <c r="AZ63" i="1" l="1"/>
  <c r="AD63" i="1"/>
  <c r="AE63" i="1"/>
  <c r="AH63" i="1" s="1"/>
  <c r="N24" i="1"/>
  <c r="N21" i="1"/>
  <c r="R21" i="1" s="1"/>
  <c r="S21" i="1" s="1"/>
  <c r="AO192" i="1"/>
  <c r="AQ151" i="1"/>
  <c r="AQ150" i="1"/>
  <c r="AO191" i="1"/>
  <c r="AQ148" i="1"/>
  <c r="AO189" i="1"/>
  <c r="AO195" i="1"/>
  <c r="AQ154" i="1"/>
  <c r="AQ149" i="1"/>
  <c r="AO190" i="1"/>
  <c r="R43" i="1"/>
  <c r="S43" i="1" s="1"/>
  <c r="V43" i="1" s="1"/>
  <c r="AP81" i="1" s="1"/>
  <c r="AP152" i="1" s="1"/>
  <c r="AP193" i="1" s="1"/>
  <c r="N38" i="1"/>
  <c r="AI38" i="1" s="1"/>
  <c r="N35" i="1"/>
  <c r="AI35" i="1" s="1"/>
  <c r="N40" i="1"/>
  <c r="R40" i="1" s="1"/>
  <c r="S40" i="1" s="1"/>
  <c r="V40" i="1" s="1"/>
  <c r="AP78" i="1" s="1"/>
  <c r="AP149" i="1" s="1"/>
  <c r="AP190" i="1" s="1"/>
  <c r="N39" i="1"/>
  <c r="R39" i="1" s="1"/>
  <c r="S39" i="1" s="1"/>
  <c r="V39" i="1" s="1"/>
  <c r="AP77" i="1" s="1"/>
  <c r="N32" i="1"/>
  <c r="AI32" i="1" s="1"/>
  <c r="AO75" i="1"/>
  <c r="AO114" i="1" s="1"/>
  <c r="AO119" i="1"/>
  <c r="AR80" i="1"/>
  <c r="AR83" i="1"/>
  <c r="AO122" i="1"/>
  <c r="N33" i="1"/>
  <c r="AI33" i="1" s="1"/>
  <c r="R42" i="1"/>
  <c r="S42" i="1" s="1"/>
  <c r="V42" i="1" s="1"/>
  <c r="AP80" i="1" s="1"/>
  <c r="AI42" i="1"/>
  <c r="AK42" i="1" s="1"/>
  <c r="AR77" i="1"/>
  <c r="AO116" i="1"/>
  <c r="N45" i="1"/>
  <c r="R44" i="1"/>
  <c r="S44" i="1" s="1"/>
  <c r="V44" i="1" s="1"/>
  <c r="AP82" i="1" s="1"/>
  <c r="AP153" i="1" s="1"/>
  <c r="AP194" i="1" s="1"/>
  <c r="AI44" i="1"/>
  <c r="AK44" i="1" s="1"/>
  <c r="AO117" i="1"/>
  <c r="AR78" i="1"/>
  <c r="AR79" i="1"/>
  <c r="AO118" i="1"/>
  <c r="AI41" i="1"/>
  <c r="AK41" i="1" s="1"/>
  <c r="R41" i="1"/>
  <c r="S41" i="1" s="1"/>
  <c r="V41" i="1" s="1"/>
  <c r="AP79" i="1" s="1"/>
  <c r="N22" i="1"/>
  <c r="R22" i="1" s="1"/>
  <c r="AO64" i="1"/>
  <c r="AO135" i="1" s="1"/>
  <c r="AO176" i="1" s="1"/>
  <c r="N27" i="1"/>
  <c r="AI27" i="1" s="1"/>
  <c r="N23" i="1"/>
  <c r="AI23" i="1" s="1"/>
  <c r="AI37" i="1"/>
  <c r="R37" i="1"/>
  <c r="AI34" i="1"/>
  <c r="R34" i="1"/>
  <c r="AI36" i="1"/>
  <c r="R36" i="1"/>
  <c r="AI28" i="1"/>
  <c r="R28" i="1"/>
  <c r="AI30" i="1"/>
  <c r="R30" i="1"/>
  <c r="AI31" i="1"/>
  <c r="R31" i="1"/>
  <c r="Z107" i="1"/>
  <c r="Z139" i="1"/>
  <c r="Z180" i="1" s="1"/>
  <c r="AC68" i="1"/>
  <c r="AI29" i="1"/>
  <c r="R29" i="1"/>
  <c r="Z138" i="1"/>
  <c r="Z179" i="1" s="1"/>
  <c r="Z106" i="1"/>
  <c r="AC67" i="1"/>
  <c r="Z108" i="1"/>
  <c r="Z140" i="1"/>
  <c r="Z181" i="1" s="1"/>
  <c r="AC69" i="1"/>
  <c r="R27" i="1"/>
  <c r="AC64" i="1"/>
  <c r="Z135" i="1"/>
  <c r="AI26" i="1"/>
  <c r="R26" i="1"/>
  <c r="AI25" i="1"/>
  <c r="R25" i="1"/>
  <c r="Z102" i="1"/>
  <c r="Z134" i="1"/>
  <c r="Z175" i="1" s="1"/>
  <c r="AC63" i="1"/>
  <c r="AI24" i="1"/>
  <c r="R24" i="1"/>
  <c r="Z133" i="1"/>
  <c r="Z174" i="1" s="1"/>
  <c r="Z101" i="1"/>
  <c r="AC62" i="1"/>
  <c r="Z100" i="1"/>
  <c r="Z132" i="1"/>
  <c r="Z173" i="1" s="1"/>
  <c r="AC61" i="1"/>
  <c r="Z131" i="1"/>
  <c r="Z172" i="1" s="1"/>
  <c r="Z99" i="1"/>
  <c r="AC60" i="1"/>
  <c r="AF21" i="1"/>
  <c r="Z105" i="1"/>
  <c r="Z137" i="1"/>
  <c r="Z178" i="1" s="1"/>
  <c r="AC66" i="1"/>
  <c r="Z104" i="1"/>
  <c r="Z136" i="1"/>
  <c r="Z177" i="1" s="1"/>
  <c r="AC65" i="1"/>
  <c r="AE130" i="1"/>
  <c r="AE171" i="1" s="1"/>
  <c r="AH59" i="1"/>
  <c r="AO105" i="1"/>
  <c r="AO137" i="1"/>
  <c r="AO178" i="1" s="1"/>
  <c r="AR66" i="1"/>
  <c r="AO112" i="1"/>
  <c r="AO144" i="1"/>
  <c r="AO185" i="1" s="1"/>
  <c r="AR73" i="1"/>
  <c r="AJ107" i="1"/>
  <c r="AJ139" i="1"/>
  <c r="AJ180" i="1" s="1"/>
  <c r="AM68" i="1"/>
  <c r="AJ106" i="1"/>
  <c r="AJ138" i="1"/>
  <c r="AJ179" i="1" s="1"/>
  <c r="AM67" i="1"/>
  <c r="AJ104" i="1"/>
  <c r="AM65" i="1"/>
  <c r="AJ136" i="1"/>
  <c r="AJ177" i="1" s="1"/>
  <c r="AR61" i="1"/>
  <c r="AO100" i="1"/>
  <c r="AO132" i="1"/>
  <c r="AO173" i="1" s="1"/>
  <c r="AO101" i="1"/>
  <c r="AR62" i="1"/>
  <c r="AO133" i="1"/>
  <c r="AO174" i="1" s="1"/>
  <c r="AT105" i="1"/>
  <c r="AT137" i="1"/>
  <c r="AT178" i="1" s="1"/>
  <c r="AW66" i="1"/>
  <c r="AZ112" i="1"/>
  <c r="AZ144" i="1"/>
  <c r="AZ185" i="1" s="1"/>
  <c r="BC73" i="1"/>
  <c r="AO111" i="1"/>
  <c r="AO143" i="1"/>
  <c r="AO184" i="1" s="1"/>
  <c r="AR72" i="1"/>
  <c r="AZ114" i="1"/>
  <c r="AZ146" i="1"/>
  <c r="AZ187" i="1" s="1"/>
  <c r="BC75" i="1"/>
  <c r="AO113" i="1"/>
  <c r="AR74" i="1"/>
  <c r="AO145" i="1"/>
  <c r="AO186" i="1" s="1"/>
  <c r="AO134" i="1"/>
  <c r="AO175" i="1" s="1"/>
  <c r="AR63" i="1"/>
  <c r="AO102" i="1"/>
  <c r="AZ106" i="1"/>
  <c r="BC67" i="1"/>
  <c r="AZ138" i="1"/>
  <c r="AZ179" i="1" s="1"/>
  <c r="AZ110" i="1"/>
  <c r="AZ142" i="1"/>
  <c r="AZ183" i="1" s="1"/>
  <c r="BC71" i="1"/>
  <c r="AJ108" i="1"/>
  <c r="AM69" i="1"/>
  <c r="AJ140" i="1"/>
  <c r="AJ181" i="1" s="1"/>
  <c r="AJ100" i="1"/>
  <c r="AM61" i="1"/>
  <c r="AJ132" i="1"/>
  <c r="AJ173" i="1" s="1"/>
  <c r="AT133" i="1"/>
  <c r="AT174" i="1" s="1"/>
  <c r="AW62" i="1"/>
  <c r="AT101" i="1"/>
  <c r="AZ109" i="1"/>
  <c r="AZ141" i="1"/>
  <c r="AZ182" i="1" s="1"/>
  <c r="BC70" i="1"/>
  <c r="AT115" i="1"/>
  <c r="AT147" i="1"/>
  <c r="AT188" i="1" s="1"/>
  <c r="AW76" i="1"/>
  <c r="BC66" i="1"/>
  <c r="AZ105" i="1"/>
  <c r="AZ137" i="1"/>
  <c r="AZ178" i="1" s="1"/>
  <c r="AO99" i="1"/>
  <c r="AR60" i="1"/>
  <c r="AO131" i="1"/>
  <c r="AO172" i="1" s="1"/>
  <c r="AJ112" i="1"/>
  <c r="AJ144" i="1"/>
  <c r="AJ185" i="1" s="1"/>
  <c r="AM73" i="1"/>
  <c r="AJ111" i="1"/>
  <c r="AM72" i="1"/>
  <c r="AJ143" i="1"/>
  <c r="AJ184" i="1" s="1"/>
  <c r="AO107" i="1"/>
  <c r="AR68" i="1"/>
  <c r="AO139" i="1"/>
  <c r="AO180" i="1" s="1"/>
  <c r="AZ103" i="1"/>
  <c r="BC64" i="1"/>
  <c r="AZ135" i="1"/>
  <c r="AZ176" i="1" s="1"/>
  <c r="AT113" i="1"/>
  <c r="AW74" i="1"/>
  <c r="AT145" i="1"/>
  <c r="AT186" i="1" s="1"/>
  <c r="AJ134" i="1"/>
  <c r="AJ175" i="1" s="1"/>
  <c r="AM63" i="1"/>
  <c r="AJ102" i="1"/>
  <c r="AO106" i="1"/>
  <c r="AR67" i="1"/>
  <c r="AO138" i="1"/>
  <c r="AO179" i="1" s="1"/>
  <c r="AJ110" i="1"/>
  <c r="AM71" i="1"/>
  <c r="AJ142" i="1"/>
  <c r="AJ183" i="1" s="1"/>
  <c r="AT136" i="1"/>
  <c r="AT177" i="1" s="1"/>
  <c r="AW65" i="1"/>
  <c r="AT104" i="1"/>
  <c r="AT108" i="1"/>
  <c r="AW69" i="1"/>
  <c r="AT140" i="1"/>
  <c r="AT181" i="1" s="1"/>
  <c r="AT100" i="1"/>
  <c r="AW61" i="1"/>
  <c r="AT132" i="1"/>
  <c r="AT173" i="1" s="1"/>
  <c r="AJ101" i="1"/>
  <c r="AM62" i="1"/>
  <c r="AJ133" i="1"/>
  <c r="AJ174" i="1" s="1"/>
  <c r="AJ109" i="1"/>
  <c r="AM70" i="1"/>
  <c r="AJ141" i="1"/>
  <c r="AJ182" i="1" s="1"/>
  <c r="AO115" i="1"/>
  <c r="AR76" i="1"/>
  <c r="AO147" i="1"/>
  <c r="AO188" i="1" s="1"/>
  <c r="AM60" i="1"/>
  <c r="AJ131" i="1"/>
  <c r="AJ172" i="1" s="1"/>
  <c r="AJ99" i="1"/>
  <c r="AT111" i="1"/>
  <c r="AW72" i="1"/>
  <c r="AT143" i="1"/>
  <c r="AT184" i="1" s="1"/>
  <c r="AT114" i="1"/>
  <c r="AW75" i="1"/>
  <c r="AT146" i="1"/>
  <c r="AT187" i="1" s="1"/>
  <c r="AJ113" i="1"/>
  <c r="AJ145" i="1"/>
  <c r="AJ186" i="1" s="1"/>
  <c r="AM74" i="1"/>
  <c r="AO110" i="1"/>
  <c r="AO142" i="1"/>
  <c r="AO183" i="1" s="1"/>
  <c r="AR71" i="1"/>
  <c r="AO108" i="1"/>
  <c r="AR69" i="1"/>
  <c r="AO140" i="1"/>
  <c r="AO181" i="1" s="1"/>
  <c r="AO109" i="1"/>
  <c r="AR70" i="1"/>
  <c r="AO141" i="1"/>
  <c r="AO182" i="1" s="1"/>
  <c r="AZ115" i="1"/>
  <c r="BC76" i="1"/>
  <c r="AZ147" i="1"/>
  <c r="AZ188" i="1" s="1"/>
  <c r="AT99" i="1"/>
  <c r="AT131" i="1"/>
  <c r="AT172" i="1" s="1"/>
  <c r="AW60" i="1"/>
  <c r="AT107" i="1"/>
  <c r="AW68" i="1"/>
  <c r="AT139" i="1"/>
  <c r="AT180" i="1" s="1"/>
  <c r="AR65" i="1"/>
  <c r="AO104" i="1"/>
  <c r="AO136" i="1"/>
  <c r="AO177" i="1" s="1"/>
  <c r="AJ115" i="1"/>
  <c r="AJ147" i="1"/>
  <c r="AJ188" i="1" s="1"/>
  <c r="AM76" i="1"/>
  <c r="AJ105" i="1"/>
  <c r="AM66" i="1"/>
  <c r="AJ137" i="1"/>
  <c r="AJ178" i="1" s="1"/>
  <c r="AZ99" i="1"/>
  <c r="AZ131" i="1"/>
  <c r="AZ172" i="1" s="1"/>
  <c r="BC60" i="1"/>
  <c r="AT112" i="1"/>
  <c r="AW73" i="1"/>
  <c r="AT144" i="1"/>
  <c r="AT185" i="1" s="1"/>
  <c r="AZ111" i="1"/>
  <c r="BC72" i="1"/>
  <c r="AZ143" i="1"/>
  <c r="AZ184" i="1" s="1"/>
  <c r="AZ107" i="1"/>
  <c r="BC68" i="1"/>
  <c r="AZ139" i="1"/>
  <c r="AZ180" i="1" s="1"/>
  <c r="AJ114" i="1"/>
  <c r="AJ146" i="1"/>
  <c r="AJ187" i="1" s="1"/>
  <c r="AM75" i="1"/>
  <c r="AT103" i="1"/>
  <c r="AW64" i="1"/>
  <c r="AT135" i="1"/>
  <c r="AT176" i="1" s="1"/>
  <c r="AZ113" i="1"/>
  <c r="AZ145" i="1"/>
  <c r="AZ186" i="1" s="1"/>
  <c r="BC74" i="1"/>
  <c r="AT102" i="1"/>
  <c r="AT134" i="1"/>
  <c r="AT175" i="1" s="1"/>
  <c r="AW63" i="1"/>
  <c r="AT106" i="1"/>
  <c r="AW67" i="1"/>
  <c r="AT138" i="1"/>
  <c r="AT179" i="1" s="1"/>
  <c r="AT110" i="1"/>
  <c r="AT142" i="1"/>
  <c r="AT183" i="1" s="1"/>
  <c r="AW71" i="1"/>
  <c r="AZ104" i="1"/>
  <c r="BC65" i="1"/>
  <c r="AZ136" i="1"/>
  <c r="AZ177" i="1" s="1"/>
  <c r="AZ108" i="1"/>
  <c r="AZ140" i="1"/>
  <c r="AZ181" i="1" s="1"/>
  <c r="BC69" i="1"/>
  <c r="AZ100" i="1"/>
  <c r="BC61" i="1"/>
  <c r="AZ132" i="1"/>
  <c r="AZ173" i="1" s="1"/>
  <c r="BC62" i="1"/>
  <c r="AZ133" i="1"/>
  <c r="AZ174" i="1" s="1"/>
  <c r="AZ101" i="1"/>
  <c r="AT109" i="1"/>
  <c r="AW70" i="1"/>
  <c r="AT141" i="1"/>
  <c r="AT182" i="1" s="1"/>
  <c r="AE99" i="1"/>
  <c r="AH60" i="1"/>
  <c r="AE131" i="1"/>
  <c r="AE172" i="1" s="1"/>
  <c r="AH75" i="1"/>
  <c r="AE146" i="1"/>
  <c r="AE187" i="1" s="1"/>
  <c r="AE114" i="1"/>
  <c r="AF32" i="1"/>
  <c r="AE104" i="1"/>
  <c r="AE136" i="1"/>
  <c r="AE177" i="1" s="1"/>
  <c r="AH65" i="1"/>
  <c r="AF23" i="1"/>
  <c r="AF25" i="1"/>
  <c r="AF38" i="1"/>
  <c r="AF22" i="1"/>
  <c r="AF34" i="1"/>
  <c r="AF37" i="1"/>
  <c r="AH62" i="1"/>
  <c r="AE133" i="1"/>
  <c r="AE174" i="1" s="1"/>
  <c r="AE101" i="1"/>
  <c r="AE142" i="1"/>
  <c r="AE183" i="1" s="1"/>
  <c r="AH71" i="1"/>
  <c r="AE110" i="1"/>
  <c r="AE108" i="1"/>
  <c r="AE140" i="1"/>
  <c r="AE181" i="1" s="1"/>
  <c r="AH69" i="1"/>
  <c r="AE145" i="1"/>
  <c r="AE186" i="1" s="1"/>
  <c r="AH74" i="1"/>
  <c r="AE113" i="1"/>
  <c r="AZ134" i="1"/>
  <c r="AZ175" i="1" s="1"/>
  <c r="BC63" i="1"/>
  <c r="AZ102" i="1"/>
  <c r="AF28" i="1"/>
  <c r="AE112" i="1"/>
  <c r="AE144" i="1"/>
  <c r="AE185" i="1" s="1"/>
  <c r="AH73" i="1"/>
  <c r="AE107" i="1"/>
  <c r="AH68" i="1"/>
  <c r="AE139" i="1"/>
  <c r="AE180" i="1" s="1"/>
  <c r="AE135" i="1"/>
  <c r="AE176" i="1" s="1"/>
  <c r="AE103" i="1"/>
  <c r="AH64" i="1"/>
  <c r="AF24" i="1"/>
  <c r="AF33" i="1"/>
  <c r="AF31" i="1"/>
  <c r="AF36" i="1"/>
  <c r="AE138" i="1"/>
  <c r="AE179" i="1" s="1"/>
  <c r="AE106" i="1"/>
  <c r="AH67" i="1"/>
  <c r="AH76" i="1"/>
  <c r="AE147" i="1"/>
  <c r="AE188" i="1" s="1"/>
  <c r="AE115" i="1"/>
  <c r="AE111" i="1"/>
  <c r="AH72" i="1"/>
  <c r="AE143" i="1"/>
  <c r="AE184" i="1" s="1"/>
  <c r="AJ103" i="1"/>
  <c r="AM64" i="1"/>
  <c r="AJ135" i="1"/>
  <c r="AJ176" i="1" s="1"/>
  <c r="AE105" i="1"/>
  <c r="AE137" i="1"/>
  <c r="AE178" i="1" s="1"/>
  <c r="AH66" i="1"/>
  <c r="AF35" i="1"/>
  <c r="AF30" i="1"/>
  <c r="AF26" i="1"/>
  <c r="AE109" i="1"/>
  <c r="AH70" i="1"/>
  <c r="AE141" i="1"/>
  <c r="AE182" i="1" s="1"/>
  <c r="AF27" i="1"/>
  <c r="AE100" i="1"/>
  <c r="AH61" i="1"/>
  <c r="AE132" i="1"/>
  <c r="AE173" i="1" s="1"/>
  <c r="AE102" i="1"/>
  <c r="AE134" i="1"/>
  <c r="AE175" i="1" s="1"/>
  <c r="AF29" i="1"/>
  <c r="Z130" i="1"/>
  <c r="Z171" i="1" s="1"/>
  <c r="BC59" i="1"/>
  <c r="AW59" i="1"/>
  <c r="AZ98" i="1"/>
  <c r="AT130" i="1"/>
  <c r="Z98" i="1"/>
  <c r="AO130" i="1"/>
  <c r="AR59" i="1"/>
  <c r="BB130" i="1"/>
  <c r="AI207" i="1" l="1"/>
  <c r="AC207" i="1"/>
  <c r="AI21" i="1"/>
  <c r="AK21" i="1" s="1"/>
  <c r="AP116" i="1"/>
  <c r="AP148" i="1"/>
  <c r="AP189" i="1" s="1"/>
  <c r="AQ130" i="1"/>
  <c r="AO171" i="1"/>
  <c r="AI39" i="1"/>
  <c r="AK39" i="1" s="1"/>
  <c r="AP119" i="1"/>
  <c r="AP151" i="1"/>
  <c r="AP192" i="1" s="1"/>
  <c r="AB135" i="1"/>
  <c r="Z176" i="1"/>
  <c r="AV130" i="1"/>
  <c r="AT171" i="1"/>
  <c r="AP118" i="1"/>
  <c r="AP150" i="1"/>
  <c r="AP191" i="1" s="1"/>
  <c r="R35" i="1"/>
  <c r="AR75" i="1"/>
  <c r="AP120" i="1"/>
  <c r="R38" i="1"/>
  <c r="R32" i="1"/>
  <c r="R33" i="1"/>
  <c r="AI40" i="1"/>
  <c r="AK40" i="1" s="1"/>
  <c r="AI22" i="1"/>
  <c r="AK22" i="1" s="1"/>
  <c r="AO146" i="1"/>
  <c r="AO187" i="1" s="1"/>
  <c r="AR64" i="1"/>
  <c r="AO103" i="1"/>
  <c r="AP121" i="1"/>
  <c r="AQ78" i="1"/>
  <c r="AP117" i="1"/>
  <c r="R45" i="1"/>
  <c r="S45" i="1" s="1"/>
  <c r="V45" i="1" s="1"/>
  <c r="AP83" i="1" s="1"/>
  <c r="AP154" i="1" s="1"/>
  <c r="AP195" i="1" s="1"/>
  <c r="AI45" i="1"/>
  <c r="AK45" i="1" s="1"/>
  <c r="AQ77" i="1"/>
  <c r="AQ79" i="1"/>
  <c r="AQ80" i="1"/>
  <c r="R23" i="1"/>
  <c r="S23" i="1" s="1"/>
  <c r="AB140" i="1"/>
  <c r="AB139" i="1"/>
  <c r="AB138" i="1"/>
  <c r="AB134" i="1"/>
  <c r="AB133" i="1"/>
  <c r="AB132" i="1"/>
  <c r="AB131" i="1"/>
  <c r="AB137" i="1"/>
  <c r="AB136" i="1"/>
  <c r="AG130" i="1"/>
  <c r="AV138" i="1"/>
  <c r="BB139" i="1"/>
  <c r="AV144" i="1"/>
  <c r="AQ142" i="1"/>
  <c r="AV146" i="1"/>
  <c r="AQ147" i="1"/>
  <c r="AL133" i="1"/>
  <c r="AL144" i="1"/>
  <c r="AV133" i="1"/>
  <c r="AQ134" i="1"/>
  <c r="BB131" i="1"/>
  <c r="AL147" i="1"/>
  <c r="AL134" i="1"/>
  <c r="AQ145" i="1"/>
  <c r="AQ143" i="1"/>
  <c r="AQ132" i="1"/>
  <c r="AL136" i="1"/>
  <c r="AQ135" i="1"/>
  <c r="AQ144" i="1"/>
  <c r="BB133" i="1"/>
  <c r="BB140" i="1"/>
  <c r="AV142" i="1"/>
  <c r="AV134" i="1"/>
  <c r="BB145" i="1"/>
  <c r="BB147" i="1"/>
  <c r="AV140" i="1"/>
  <c r="AQ138" i="1"/>
  <c r="AQ139" i="1"/>
  <c r="BB141" i="1"/>
  <c r="AL132" i="1"/>
  <c r="AL140" i="1"/>
  <c r="BB146" i="1"/>
  <c r="AV137" i="1"/>
  <c r="AL138" i="1"/>
  <c r="AL139" i="1"/>
  <c r="AQ137" i="1"/>
  <c r="AV141" i="1"/>
  <c r="AV135" i="1"/>
  <c r="AL137" i="1"/>
  <c r="AQ136" i="1"/>
  <c r="AV131" i="1"/>
  <c r="AL145" i="1"/>
  <c r="AV147" i="1"/>
  <c r="BB132" i="1"/>
  <c r="BB136" i="1"/>
  <c r="AL146" i="1"/>
  <c r="AL131" i="1"/>
  <c r="AV136" i="1"/>
  <c r="BB138" i="1"/>
  <c r="BB144" i="1"/>
  <c r="AQ133" i="1"/>
  <c r="BB143" i="1"/>
  <c r="AV139" i="1"/>
  <c r="AQ141" i="1"/>
  <c r="AQ140" i="1"/>
  <c r="AV143" i="1"/>
  <c r="AL141" i="1"/>
  <c r="AV132" i="1"/>
  <c r="AL142" i="1"/>
  <c r="AV145" i="1"/>
  <c r="BB135" i="1"/>
  <c r="AL143" i="1"/>
  <c r="AQ131" i="1"/>
  <c r="BB137" i="1"/>
  <c r="BB142" i="1"/>
  <c r="AG141" i="1"/>
  <c r="S35" i="1"/>
  <c r="AK35" i="1"/>
  <c r="S36" i="1"/>
  <c r="AK36" i="1"/>
  <c r="AG139" i="1"/>
  <c r="S28" i="1"/>
  <c r="AK28" i="1"/>
  <c r="S34" i="1"/>
  <c r="AK34" i="1"/>
  <c r="S29" i="1"/>
  <c r="AK29" i="1"/>
  <c r="S27" i="1"/>
  <c r="AF213" i="1" s="1"/>
  <c r="AK27" i="1"/>
  <c r="S30" i="1"/>
  <c r="AK30" i="1"/>
  <c r="BB134" i="1"/>
  <c r="AG142" i="1"/>
  <c r="AG131" i="1"/>
  <c r="AG132" i="1"/>
  <c r="AL135" i="1"/>
  <c r="AG147" i="1"/>
  <c r="S24" i="1"/>
  <c r="AK24" i="1"/>
  <c r="AG144" i="1"/>
  <c r="S37" i="1"/>
  <c r="AK37" i="1"/>
  <c r="S22" i="1"/>
  <c r="S25" i="1"/>
  <c r="AK25" i="1"/>
  <c r="S32" i="1"/>
  <c r="AK32" i="1"/>
  <c r="AG138" i="1"/>
  <c r="S33" i="1"/>
  <c r="AK33" i="1"/>
  <c r="AG133" i="1"/>
  <c r="S38" i="1"/>
  <c r="AK38" i="1"/>
  <c r="AK23" i="1"/>
  <c r="AG136" i="1"/>
  <c r="AG134" i="1"/>
  <c r="AG143" i="1"/>
  <c r="AG145" i="1"/>
  <c r="AG146" i="1"/>
  <c r="S26" i="1"/>
  <c r="AK26" i="1"/>
  <c r="AG137" i="1"/>
  <c r="S31" i="1"/>
  <c r="AK31" i="1"/>
  <c r="AG135" i="1"/>
  <c r="AG140" i="1"/>
  <c r="AB130" i="1"/>
  <c r="V21" i="1"/>
  <c r="AI208" i="1" l="1"/>
  <c r="AC208" i="1"/>
  <c r="AO212" i="1"/>
  <c r="AC212" i="1"/>
  <c r="AL210" i="1"/>
  <c r="AC210" i="1"/>
  <c r="AL209" i="1"/>
  <c r="AC209" i="1"/>
  <c r="AO211" i="1"/>
  <c r="AC211" i="1"/>
  <c r="AK59" i="1"/>
  <c r="AP59" i="1"/>
  <c r="AQ146" i="1"/>
  <c r="AP122" i="1"/>
  <c r="AQ83" i="1"/>
  <c r="AA59" i="1"/>
  <c r="AF59" i="1"/>
  <c r="V25" i="1"/>
  <c r="V24" i="1"/>
  <c r="AU62" i="1" s="1"/>
  <c r="V27" i="1"/>
  <c r="AP65" i="1" s="1"/>
  <c r="V34" i="1"/>
  <c r="AP72" i="1" s="1"/>
  <c r="V35" i="1"/>
  <c r="AP73" i="1" s="1"/>
  <c r="V38" i="1"/>
  <c r="AP76" i="1" s="1"/>
  <c r="V33" i="1"/>
  <c r="AP71" i="1" s="1"/>
  <c r="V37" i="1"/>
  <c r="AP75" i="1" s="1"/>
  <c r="V31" i="1"/>
  <c r="V26" i="1"/>
  <c r="V23" i="1"/>
  <c r="V32" i="1"/>
  <c r="AP70" i="1" s="1"/>
  <c r="V22" i="1"/>
  <c r="V30" i="1"/>
  <c r="AP68" i="1" s="1"/>
  <c r="V29" i="1"/>
  <c r="AP67" i="1" s="1"/>
  <c r="V28" i="1"/>
  <c r="AP66" i="1" s="1"/>
  <c r="V36" i="1"/>
  <c r="AP74" i="1" s="1"/>
  <c r="BA63" i="1" l="1"/>
  <c r="AF63" i="1"/>
  <c r="AF102" i="1" s="1"/>
  <c r="AP64" i="1"/>
  <c r="BA64" i="1"/>
  <c r="AK61" i="1"/>
  <c r="AU61" i="1"/>
  <c r="AK60" i="1"/>
  <c r="AP60" i="1"/>
  <c r="AK62" i="1"/>
  <c r="AP62" i="1"/>
  <c r="AP69" i="1"/>
  <c r="AA69" i="1"/>
  <c r="AK67" i="1"/>
  <c r="AA67" i="1"/>
  <c r="AK68" i="1"/>
  <c r="AA68" i="1"/>
  <c r="AA63" i="1"/>
  <c r="AA102" i="1" s="1"/>
  <c r="AP63" i="1"/>
  <c r="AA62" i="1"/>
  <c r="AA133" i="1" s="1"/>
  <c r="AA174" i="1" s="1"/>
  <c r="AF62" i="1"/>
  <c r="AF101" i="1" s="1"/>
  <c r="AA61" i="1"/>
  <c r="AB61" i="1" s="1"/>
  <c r="AF61" i="1"/>
  <c r="AA60" i="1"/>
  <c r="AB60" i="1" s="1"/>
  <c r="AF60" i="1"/>
  <c r="AK66" i="1"/>
  <c r="AA66" i="1"/>
  <c r="AK65" i="1"/>
  <c r="AA65" i="1"/>
  <c r="AF64" i="1"/>
  <c r="AF103" i="1" s="1"/>
  <c r="AA64" i="1"/>
  <c r="AF106" i="1"/>
  <c r="AG71" i="1"/>
  <c r="AG73" i="1"/>
  <c r="AG66" i="1"/>
  <c r="AF139" i="1"/>
  <c r="AF180" i="1" s="1"/>
  <c r="AF109" i="1"/>
  <c r="AF114" i="1"/>
  <c r="AF147" i="1"/>
  <c r="AF188" i="1" s="1"/>
  <c r="AF113" i="1"/>
  <c r="AF108" i="1"/>
  <c r="AF136" i="1"/>
  <c r="AF177" i="1" s="1"/>
  <c r="AF143" i="1"/>
  <c r="AF184" i="1" s="1"/>
  <c r="AU98" i="1"/>
  <c r="AU130" i="1"/>
  <c r="AU171" i="1" s="1"/>
  <c r="AV59" i="1"/>
  <c r="AK98" i="1"/>
  <c r="AK130" i="1"/>
  <c r="AK171" i="1" s="1"/>
  <c r="BA130" i="1"/>
  <c r="BA171" i="1" s="1"/>
  <c r="BA98" i="1"/>
  <c r="BB59" i="1"/>
  <c r="AP130" i="1"/>
  <c r="AP171" i="1" s="1"/>
  <c r="AP98" i="1"/>
  <c r="AQ59" i="1"/>
  <c r="AF98" i="1"/>
  <c r="AF130" i="1"/>
  <c r="AF171" i="1" s="1"/>
  <c r="AG59" i="1"/>
  <c r="AA98" i="1"/>
  <c r="AA130" i="1"/>
  <c r="AA171" i="1" s="1"/>
  <c r="AB59" i="1"/>
  <c r="AA106" i="1" l="1"/>
  <c r="AA138" i="1"/>
  <c r="AA179" i="1" s="1"/>
  <c r="AB67" i="1"/>
  <c r="AA107" i="1"/>
  <c r="AA139" i="1"/>
  <c r="AA180" i="1" s="1"/>
  <c r="AB68" i="1"/>
  <c r="AA108" i="1"/>
  <c r="AA140" i="1"/>
  <c r="AA181" i="1" s="1"/>
  <c r="AB69" i="1"/>
  <c r="AA134" i="1"/>
  <c r="AA175" i="1" s="1"/>
  <c r="AA100" i="1"/>
  <c r="AB63" i="1"/>
  <c r="AA101" i="1"/>
  <c r="AA132" i="1"/>
  <c r="AA173" i="1" s="1"/>
  <c r="AB62" i="1"/>
  <c r="AA131" i="1"/>
  <c r="AA172" i="1" s="1"/>
  <c r="AA99" i="1"/>
  <c r="AA105" i="1"/>
  <c r="AA137" i="1"/>
  <c r="AA178" i="1" s="1"/>
  <c r="AB66" i="1"/>
  <c r="AA104" i="1"/>
  <c r="AA136" i="1"/>
  <c r="AA177" i="1" s="1"/>
  <c r="AB65" i="1"/>
  <c r="AA103" i="1"/>
  <c r="AA135" i="1"/>
  <c r="AA176" i="1" s="1"/>
  <c r="AB64" i="1"/>
  <c r="AF135" i="1"/>
  <c r="AF176" i="1" s="1"/>
  <c r="AF134" i="1"/>
  <c r="AF175" i="1" s="1"/>
  <c r="AF110" i="1"/>
  <c r="AF137" i="1"/>
  <c r="AF178" i="1" s="1"/>
  <c r="AF142" i="1"/>
  <c r="AF183" i="1" s="1"/>
  <c r="AF138" i="1"/>
  <c r="AF179" i="1" s="1"/>
  <c r="AF105" i="1"/>
  <c r="AG67" i="1"/>
  <c r="AG63" i="1"/>
  <c r="AG75" i="1"/>
  <c r="AF115" i="1"/>
  <c r="AF146" i="1"/>
  <c r="AF187" i="1" s="1"/>
  <c r="AF107" i="1"/>
  <c r="AF112" i="1"/>
  <c r="AG68" i="1"/>
  <c r="AG76" i="1"/>
  <c r="AF144" i="1"/>
  <c r="AF185" i="1" s="1"/>
  <c r="AF111" i="1"/>
  <c r="AF104" i="1"/>
  <c r="AG69" i="1"/>
  <c r="AG74" i="1"/>
  <c r="AG72" i="1"/>
  <c r="AG70" i="1"/>
  <c r="AF140" i="1"/>
  <c r="AF181" i="1" s="1"/>
  <c r="AK101" i="1"/>
  <c r="AK133" i="1"/>
  <c r="AK174" i="1" s="1"/>
  <c r="AL62" i="1"/>
  <c r="AK102" i="1"/>
  <c r="AK134" i="1"/>
  <c r="AK175" i="1" s="1"/>
  <c r="AL63" i="1"/>
  <c r="BA131" i="1"/>
  <c r="BA172" i="1" s="1"/>
  <c r="BA99" i="1"/>
  <c r="BB60" i="1"/>
  <c r="BA145" i="1"/>
  <c r="BA186" i="1" s="1"/>
  <c r="BA113" i="1"/>
  <c r="BB74" i="1"/>
  <c r="AP146" i="1"/>
  <c r="AP187" i="1" s="1"/>
  <c r="AP114" i="1"/>
  <c r="AQ75" i="1"/>
  <c r="AP141" i="1"/>
  <c r="AP182" i="1" s="1"/>
  <c r="AP109" i="1"/>
  <c r="AQ70" i="1"/>
  <c r="AP137" i="1"/>
  <c r="AP178" i="1" s="1"/>
  <c r="AP105" i="1"/>
  <c r="AQ66" i="1"/>
  <c r="AU112" i="1"/>
  <c r="AU144" i="1"/>
  <c r="AU185" i="1" s="1"/>
  <c r="AV73" i="1"/>
  <c r="AP110" i="1"/>
  <c r="AP142" i="1"/>
  <c r="AP183" i="1" s="1"/>
  <c r="AQ71" i="1"/>
  <c r="AK100" i="1"/>
  <c r="AK132" i="1"/>
  <c r="AK173" i="1" s="1"/>
  <c r="AL61" i="1"/>
  <c r="AQ62" i="1"/>
  <c r="AP101" i="1"/>
  <c r="AP133" i="1"/>
  <c r="AP174" i="1" s="1"/>
  <c r="BA102" i="1"/>
  <c r="BA134" i="1"/>
  <c r="BA175" i="1" s="1"/>
  <c r="BB63" i="1"/>
  <c r="AK104" i="1"/>
  <c r="AK136" i="1"/>
  <c r="AK177" i="1" s="1"/>
  <c r="AL65" i="1"/>
  <c r="BA108" i="1"/>
  <c r="BA140" i="1"/>
  <c r="BA181" i="1" s="1"/>
  <c r="BB69" i="1"/>
  <c r="AP145" i="1"/>
  <c r="AP186" i="1" s="1"/>
  <c r="AP113" i="1"/>
  <c r="AQ74" i="1"/>
  <c r="AU115" i="1"/>
  <c r="AU147" i="1"/>
  <c r="AU188" i="1" s="1"/>
  <c r="AV76" i="1"/>
  <c r="AK114" i="1"/>
  <c r="AK146" i="1"/>
  <c r="AK187" i="1" s="1"/>
  <c r="AL75" i="1"/>
  <c r="AK103" i="1"/>
  <c r="AK135" i="1"/>
  <c r="AK176" i="1" s="1"/>
  <c r="AL64" i="1"/>
  <c r="AU109" i="1"/>
  <c r="AU141" i="1"/>
  <c r="AU182" i="1" s="1"/>
  <c r="AV70" i="1"/>
  <c r="AU139" i="1"/>
  <c r="AU180" i="1" s="1"/>
  <c r="AU107" i="1"/>
  <c r="AV68" i="1"/>
  <c r="BA105" i="1"/>
  <c r="BA137" i="1"/>
  <c r="BA178" i="1" s="1"/>
  <c r="BB66" i="1"/>
  <c r="AP144" i="1"/>
  <c r="AP185" i="1" s="1"/>
  <c r="AP112" i="1"/>
  <c r="AQ73" i="1"/>
  <c r="AK110" i="1"/>
  <c r="AK142" i="1"/>
  <c r="AK183" i="1" s="1"/>
  <c r="AL71" i="1"/>
  <c r="AP132" i="1"/>
  <c r="AP173" i="1" s="1"/>
  <c r="AP100" i="1"/>
  <c r="AQ61" i="1"/>
  <c r="AP138" i="1"/>
  <c r="AP179" i="1" s="1"/>
  <c r="AP106" i="1"/>
  <c r="AQ67" i="1"/>
  <c r="AF133" i="1"/>
  <c r="AF174" i="1" s="1"/>
  <c r="AG64" i="1"/>
  <c r="AF141" i="1"/>
  <c r="AF182" i="1" s="1"/>
  <c r="AG65" i="1"/>
  <c r="AF145" i="1"/>
  <c r="AF186" i="1" s="1"/>
  <c r="AU133" i="1"/>
  <c r="AU174" i="1" s="1"/>
  <c r="AU101" i="1"/>
  <c r="AV62" i="1"/>
  <c r="BA143" i="1"/>
  <c r="BA184" i="1" s="1"/>
  <c r="BA111" i="1"/>
  <c r="BB72" i="1"/>
  <c r="AP134" i="1"/>
  <c r="AP175" i="1" s="1"/>
  <c r="AP102" i="1"/>
  <c r="AQ63" i="1"/>
  <c r="AP136" i="1"/>
  <c r="AP177" i="1" s="1"/>
  <c r="AP104" i="1"/>
  <c r="AQ65" i="1"/>
  <c r="AK108" i="1"/>
  <c r="AK140" i="1"/>
  <c r="AK181" i="1" s="1"/>
  <c r="AL69" i="1"/>
  <c r="AP131" i="1"/>
  <c r="AP172" i="1" s="1"/>
  <c r="AP99" i="1"/>
  <c r="AQ60" i="1"/>
  <c r="AU113" i="1"/>
  <c r="AU145" i="1"/>
  <c r="AU186" i="1" s="1"/>
  <c r="AV74" i="1"/>
  <c r="AP147" i="1"/>
  <c r="AP188" i="1" s="1"/>
  <c r="AP115" i="1"/>
  <c r="AQ76" i="1"/>
  <c r="AU114" i="1"/>
  <c r="AU146" i="1"/>
  <c r="AU187" i="1" s="1"/>
  <c r="AV75" i="1"/>
  <c r="AV64" i="1"/>
  <c r="AU135" i="1"/>
  <c r="AU176" i="1" s="1"/>
  <c r="AU103" i="1"/>
  <c r="AK109" i="1"/>
  <c r="AK141" i="1"/>
  <c r="AK182" i="1" s="1"/>
  <c r="AL70" i="1"/>
  <c r="BA139" i="1"/>
  <c r="BA180" i="1" s="1"/>
  <c r="BA107" i="1"/>
  <c r="BB68" i="1"/>
  <c r="AK137" i="1"/>
  <c r="AK178" i="1" s="1"/>
  <c r="AK105" i="1"/>
  <c r="AL66" i="1"/>
  <c r="BA144" i="1"/>
  <c r="BA185" i="1" s="1"/>
  <c r="BA112" i="1"/>
  <c r="BB73" i="1"/>
  <c r="BA142" i="1"/>
  <c r="BA183" i="1" s="1"/>
  <c r="BA110" i="1"/>
  <c r="BB71" i="1"/>
  <c r="BA100" i="1"/>
  <c r="BA132" i="1"/>
  <c r="BA173" i="1" s="1"/>
  <c r="BB61" i="1"/>
  <c r="BA138" i="1"/>
  <c r="BA179" i="1" s="1"/>
  <c r="BA106" i="1"/>
  <c r="BB67" i="1"/>
  <c r="AU111" i="1"/>
  <c r="AU143" i="1"/>
  <c r="AU184" i="1" s="1"/>
  <c r="AV72" i="1"/>
  <c r="AU136" i="1"/>
  <c r="AU177" i="1" s="1"/>
  <c r="AU104" i="1"/>
  <c r="AV65" i="1"/>
  <c r="AP140" i="1"/>
  <c r="AP181" i="1" s="1"/>
  <c r="AP108" i="1"/>
  <c r="AQ69" i="1"/>
  <c r="BA115" i="1"/>
  <c r="BA147" i="1"/>
  <c r="BA188" i="1" s="1"/>
  <c r="BB76" i="1"/>
  <c r="AP135" i="1"/>
  <c r="AP176" i="1" s="1"/>
  <c r="AP103" i="1"/>
  <c r="AQ64" i="1"/>
  <c r="AP139" i="1"/>
  <c r="AP180" i="1" s="1"/>
  <c r="AP107" i="1"/>
  <c r="AQ68" i="1"/>
  <c r="AU138" i="1"/>
  <c r="AU179" i="1" s="1"/>
  <c r="AU106" i="1"/>
  <c r="AV67" i="1"/>
  <c r="AG62" i="1"/>
  <c r="AK111" i="1"/>
  <c r="AK143" i="1"/>
  <c r="AK184" i="1" s="1"/>
  <c r="AL72" i="1"/>
  <c r="BA101" i="1"/>
  <c r="BA133" i="1"/>
  <c r="BA174" i="1" s="1"/>
  <c r="BB62" i="1"/>
  <c r="AP143" i="1"/>
  <c r="AP184" i="1" s="1"/>
  <c r="AP111" i="1"/>
  <c r="AQ72" i="1"/>
  <c r="AU102" i="1"/>
  <c r="AU134" i="1"/>
  <c r="AU175" i="1" s="1"/>
  <c r="AV63" i="1"/>
  <c r="BA104" i="1"/>
  <c r="BA136" i="1"/>
  <c r="BA177" i="1" s="1"/>
  <c r="BB65" i="1"/>
  <c r="AU108" i="1"/>
  <c r="AU140" i="1"/>
  <c r="AU181" i="1" s="1"/>
  <c r="AV69" i="1"/>
  <c r="AK131" i="1"/>
  <c r="AK172" i="1" s="1"/>
  <c r="AK99" i="1"/>
  <c r="AL60" i="1"/>
  <c r="AK113" i="1"/>
  <c r="AK145" i="1"/>
  <c r="AK186" i="1" s="1"/>
  <c r="AL74" i="1"/>
  <c r="AK115" i="1"/>
  <c r="AK147" i="1"/>
  <c r="AK188" i="1" s="1"/>
  <c r="AL76" i="1"/>
  <c r="BB75" i="1"/>
  <c r="BA114" i="1"/>
  <c r="BA146" i="1"/>
  <c r="BA187" i="1" s="1"/>
  <c r="BA135" i="1"/>
  <c r="BA176" i="1" s="1"/>
  <c r="BA103" i="1"/>
  <c r="BB64" i="1"/>
  <c r="BA141" i="1"/>
  <c r="BA182" i="1" s="1"/>
  <c r="BA109" i="1"/>
  <c r="BB70" i="1"/>
  <c r="AK139" i="1"/>
  <c r="AK180" i="1" s="1"/>
  <c r="AK107" i="1"/>
  <c r="AL68" i="1"/>
  <c r="AU137" i="1"/>
  <c r="AU178" i="1" s="1"/>
  <c r="AU105" i="1"/>
  <c r="AV66" i="1"/>
  <c r="AK112" i="1"/>
  <c r="AK144" i="1"/>
  <c r="AK185" i="1" s="1"/>
  <c r="AL73" i="1"/>
  <c r="AU110" i="1"/>
  <c r="AU142" i="1"/>
  <c r="AU183" i="1" s="1"/>
  <c r="AV71" i="1"/>
  <c r="AK138" i="1"/>
  <c r="AK179" i="1" s="1"/>
  <c r="AK106" i="1"/>
  <c r="AL67" i="1"/>
  <c r="AV61" i="1"/>
  <c r="AU100" i="1"/>
  <c r="AU132" i="1"/>
  <c r="AU173" i="1" s="1"/>
  <c r="AU131" i="1"/>
  <c r="AU172" i="1" s="1"/>
  <c r="AV60" i="1"/>
  <c r="AU99" i="1"/>
  <c r="AF132" i="1"/>
  <c r="AF173" i="1" s="1"/>
  <c r="AF100" i="1"/>
  <c r="AG61" i="1"/>
  <c r="AF131" i="1"/>
  <c r="AF172" i="1" s="1"/>
  <c r="AF99" i="1"/>
  <c r="AG60" i="1"/>
  <c r="AJ59" i="1" l="1"/>
  <c r="AJ130" i="1"/>
  <c r="AL130" i="1"/>
  <c r="AJ171" i="1"/>
  <c r="AO82" i="1"/>
  <c r="AQ82" i="1"/>
  <c r="AR82" i="1"/>
  <c r="AO121" i="1"/>
  <c r="AO153" i="1"/>
  <c r="AO81" i="1"/>
  <c r="AO152" i="1"/>
  <c r="AO193" i="1"/>
  <c r="AQ152" i="1"/>
  <c r="AL59" i="1"/>
  <c r="AM59" i="1"/>
  <c r="AJ98" i="1"/>
  <c r="AQ81" i="1"/>
  <c r="AO120" i="1"/>
  <c r="AR81" i="1"/>
  <c r="AQ153" i="1"/>
  <c r="AO194" i="1"/>
  <c r="J30" i="1"/>
  <c r="J41" i="1"/>
  <c r="J28" i="1"/>
  <c r="J42" i="1"/>
  <c r="J44" i="1"/>
  <c r="J27" i="1"/>
  <c r="J31" i="1"/>
  <c r="J29" i="1"/>
  <c r="J43" i="1"/>
  <c r="A20" i="1"/>
  <c r="G20" i="1"/>
  <c r="H20" i="1" s="1"/>
  <c r="X20" i="1" s="1"/>
  <c r="G19" i="1"/>
  <c r="H19" i="1" s="1"/>
  <c r="G18" i="1"/>
  <c r="H18" i="1"/>
  <c r="A18" i="1" s="1"/>
  <c r="G17" i="1"/>
  <c r="H17" i="1"/>
  <c r="G16" i="1"/>
  <c r="H16" i="1" s="1"/>
  <c r="BC20" i="1" l="1"/>
  <c r="AS20" i="1"/>
  <c r="AT20" i="1" s="1"/>
  <c r="AV20" i="1" s="1"/>
  <c r="AZ20" i="1" s="1"/>
  <c r="CQ20" i="1"/>
  <c r="BW20" i="1"/>
  <c r="AW20" i="1"/>
  <c r="AY20" i="1" s="1"/>
  <c r="AO58" i="1"/>
  <c r="CG20" i="1"/>
  <c r="BB20" i="1"/>
  <c r="BL20" i="1"/>
  <c r="AD206" i="1"/>
  <c r="AD58" i="1"/>
  <c r="AJ206" i="1"/>
  <c r="CF20" i="1"/>
  <c r="Z206" i="1"/>
  <c r="BK20" i="1"/>
  <c r="BV20" i="1"/>
  <c r="AZ58" i="1"/>
  <c r="Z58" i="1"/>
  <c r="AF58" i="1"/>
  <c r="BA58" i="1"/>
  <c r="CK20" i="1"/>
  <c r="BG20" i="1"/>
  <c r="AM206" i="1"/>
  <c r="AC206" i="1"/>
  <c r="CE20" i="1"/>
  <c r="AE58" i="1"/>
  <c r="AT58" i="1"/>
  <c r="BM20" i="1"/>
  <c r="BQ20" i="1" s="1"/>
  <c r="CP20" i="1"/>
  <c r="CZ20" i="1"/>
  <c r="CO20" i="1"/>
  <c r="AL206" i="1"/>
  <c r="AA206" i="1"/>
  <c r="AO206" i="1"/>
  <c r="AP206" i="1"/>
  <c r="CA20" i="1"/>
  <c r="AA58" i="1"/>
  <c r="BA20" i="1"/>
  <c r="BU20" i="1"/>
  <c r="AP58" i="1"/>
  <c r="CU20" i="1"/>
  <c r="AI206" i="1"/>
  <c r="AU58" i="1"/>
  <c r="K18" i="1"/>
  <c r="O18" i="1" s="1"/>
  <c r="M18" i="1"/>
  <c r="L18" i="1"/>
  <c r="DI18" i="1"/>
  <c r="DH18" i="1"/>
  <c r="W18" i="1" s="1"/>
  <c r="Y18" i="1" s="1"/>
  <c r="AJ16" i="1"/>
  <c r="AL16" i="1" s="1"/>
  <c r="AO16" i="1"/>
  <c r="AQ16" i="1" s="1"/>
  <c r="AE16" i="1"/>
  <c r="AG16" i="1" s="1"/>
  <c r="Z11" i="1"/>
  <c r="X16" i="1"/>
  <c r="A16" i="1"/>
  <c r="AE19" i="1"/>
  <c r="AG19" i="1" s="1"/>
  <c r="AO19" i="1"/>
  <c r="AQ19" i="1" s="1"/>
  <c r="AJ19" i="1"/>
  <c r="AL19" i="1" s="1"/>
  <c r="A19" i="1"/>
  <c r="X19" i="1"/>
  <c r="AJ17" i="1"/>
  <c r="AL17" i="1" s="1"/>
  <c r="AO17" i="1"/>
  <c r="AQ17" i="1" s="1"/>
  <c r="BD8" i="1"/>
  <c r="AE17" i="1"/>
  <c r="AG17" i="1" s="1"/>
  <c r="K20" i="1"/>
  <c r="DH20" i="1"/>
  <c r="W20" i="1" s="1"/>
  <c r="Y20" i="1" s="1"/>
  <c r="DI20" i="1"/>
  <c r="L20" i="1"/>
  <c r="AJ18" i="1"/>
  <c r="AL18" i="1" s="1"/>
  <c r="AE18" i="1"/>
  <c r="AG18" i="1" s="1"/>
  <c r="AO18" i="1"/>
  <c r="AQ18" i="1" s="1"/>
  <c r="X18" i="1"/>
  <c r="M20" i="1"/>
  <c r="O20" i="1" s="1"/>
  <c r="X17" i="1"/>
  <c r="A17" i="1"/>
  <c r="AJ20" i="1"/>
  <c r="AL20" i="1" s="1"/>
  <c r="AE20" i="1"/>
  <c r="AG20" i="1" s="1"/>
  <c r="AO20" i="1"/>
  <c r="AQ20" i="1" s="1"/>
  <c r="P18" i="1" l="1"/>
  <c r="Q18" i="1"/>
  <c r="P20" i="1"/>
  <c r="Q20" i="1"/>
  <c r="AS18" i="1"/>
  <c r="AT18" i="1" s="1"/>
  <c r="AV18" i="1" s="1"/>
  <c r="CG18" i="1"/>
  <c r="BC18" i="1"/>
  <c r="CQ18" i="1"/>
  <c r="BW18" i="1"/>
  <c r="AW18" i="1"/>
  <c r="AY18" i="1" s="1"/>
  <c r="BL18" i="1"/>
  <c r="CA18" i="1"/>
  <c r="BQ18" i="1"/>
  <c r="BK18" i="1"/>
  <c r="BA18" i="1"/>
  <c r="CE18" i="1"/>
  <c r="CF18" i="1"/>
  <c r="BM18" i="1"/>
  <c r="AP56" i="1"/>
  <c r="AO204" i="1"/>
  <c r="CK18" i="1"/>
  <c r="CU18" i="1"/>
  <c r="AK56" i="1"/>
  <c r="AT56" i="1"/>
  <c r="AP204" i="1"/>
  <c r="AJ204" i="1"/>
  <c r="AF204" i="1"/>
  <c r="BV18" i="1"/>
  <c r="Z204" i="1"/>
  <c r="AA56" i="1"/>
  <c r="CZ18" i="1"/>
  <c r="AG204" i="1"/>
  <c r="BU18" i="1"/>
  <c r="BB18" i="1"/>
  <c r="BG18" i="1" s="1"/>
  <c r="CO18" i="1"/>
  <c r="Z56" i="1"/>
  <c r="AZ56" i="1"/>
  <c r="AJ56" i="1"/>
  <c r="BA56" i="1"/>
  <c r="AO56" i="1"/>
  <c r="AU56" i="1"/>
  <c r="AM204" i="1"/>
  <c r="AL204" i="1"/>
  <c r="AI204" i="1"/>
  <c r="AA204" i="1"/>
  <c r="CP18" i="1"/>
  <c r="AU97" i="1"/>
  <c r="AU129" i="1"/>
  <c r="AU170" i="1" s="1"/>
  <c r="AG58" i="1"/>
  <c r="AE129" i="1"/>
  <c r="AH58" i="1"/>
  <c r="AE97" i="1"/>
  <c r="AC58" i="1"/>
  <c r="Z97" i="1"/>
  <c r="Z129" i="1"/>
  <c r="AB58" i="1"/>
  <c r="CI20" i="1"/>
  <c r="CJ20" i="1"/>
  <c r="CN20" i="1" s="1"/>
  <c r="CL20" i="1"/>
  <c r="CM20" i="1"/>
  <c r="CH20" i="1"/>
  <c r="BY20" i="1"/>
  <c r="BZ20" i="1"/>
  <c r="CD20" i="1" s="1"/>
  <c r="BX20" i="1"/>
  <c r="CC20" i="1"/>
  <c r="CB20" i="1"/>
  <c r="K17" i="1"/>
  <c r="L17" i="1"/>
  <c r="O17" i="1" s="1"/>
  <c r="DH17" i="1"/>
  <c r="W17" i="1" s="1"/>
  <c r="Y17" i="1" s="1"/>
  <c r="DI17" i="1"/>
  <c r="M17" i="1"/>
  <c r="AS19" i="1"/>
  <c r="AT19" i="1" s="1"/>
  <c r="AV19" i="1" s="1"/>
  <c r="BM19" i="1"/>
  <c r="BW19" i="1"/>
  <c r="CQ19" i="1"/>
  <c r="CG19" i="1"/>
  <c r="AW19" i="1"/>
  <c r="AY19" i="1" s="1"/>
  <c r="AD205" i="1"/>
  <c r="BB19" i="1"/>
  <c r="AL205" i="1"/>
  <c r="AP205" i="1"/>
  <c r="Z205" i="1"/>
  <c r="AC205" i="1"/>
  <c r="BL19" i="1"/>
  <c r="CP19" i="1"/>
  <c r="AT57" i="1"/>
  <c r="BC19" i="1"/>
  <c r="AE57" i="1"/>
  <c r="CF19" i="1"/>
  <c r="AA205" i="1"/>
  <c r="CE19" i="1"/>
  <c r="BA19" i="1"/>
  <c r="CA19" i="1"/>
  <c r="CZ19" i="1"/>
  <c r="CU19" i="1"/>
  <c r="AU57" i="1"/>
  <c r="AA57" i="1"/>
  <c r="BA57" i="1"/>
  <c r="AO57" i="1"/>
  <c r="AO205" i="1"/>
  <c r="CO19" i="1"/>
  <c r="BK19" i="1"/>
  <c r="AJ205" i="1"/>
  <c r="AP57" i="1"/>
  <c r="AM205" i="1"/>
  <c r="BV19" i="1"/>
  <c r="AI205" i="1"/>
  <c r="Z57" i="1"/>
  <c r="AF57" i="1"/>
  <c r="BU19" i="1"/>
  <c r="CK19" i="1"/>
  <c r="AZ57" i="1"/>
  <c r="BG19" i="1"/>
  <c r="AD57" i="1"/>
  <c r="AZ97" i="1"/>
  <c r="BC58" i="1"/>
  <c r="AZ129" i="1"/>
  <c r="BB58" i="1"/>
  <c r="CW20" i="1"/>
  <c r="CR20" i="1"/>
  <c r="CS20" i="1" s="1"/>
  <c r="CV20" i="1"/>
  <c r="W19" i="1"/>
  <c r="Y19" i="1" s="1"/>
  <c r="DH19" i="1"/>
  <c r="DI19" i="1"/>
  <c r="M19" i="1"/>
  <c r="K19" i="1"/>
  <c r="O19" i="1" s="1"/>
  <c r="L19" i="1"/>
  <c r="AA129" i="1"/>
  <c r="AA170" i="1" s="1"/>
  <c r="AA97" i="1"/>
  <c r="BO20" i="1"/>
  <c r="BN20" i="1"/>
  <c r="BP20" i="1"/>
  <c r="BR20" i="1"/>
  <c r="BS20" i="1" s="1"/>
  <c r="BA129" i="1"/>
  <c r="BA170" i="1" s="1"/>
  <c r="BA97" i="1"/>
  <c r="AO129" i="1"/>
  <c r="AQ58" i="1"/>
  <c r="AR58" i="1"/>
  <c r="AO97" i="1"/>
  <c r="AW17" i="1"/>
  <c r="AY17" i="1" s="1"/>
  <c r="BC17" i="1"/>
  <c r="CQ17" i="1"/>
  <c r="BM17" i="1"/>
  <c r="AO55" i="1"/>
  <c r="AT55" i="1"/>
  <c r="AJ203" i="1"/>
  <c r="CP17" i="1"/>
  <c r="BK17" i="1"/>
  <c r="CU17" i="1"/>
  <c r="AU55" i="1"/>
  <c r="AJ55" i="1"/>
  <c r="AS17" i="1"/>
  <c r="AT17" i="1" s="1"/>
  <c r="AV17" i="1" s="1"/>
  <c r="AP203" i="1"/>
  <c r="BQ17" i="1"/>
  <c r="AF203" i="1"/>
  <c r="CO17" i="1"/>
  <c r="AL203" i="1"/>
  <c r="BV17" i="1"/>
  <c r="CA17" i="1"/>
  <c r="AP55" i="1"/>
  <c r="CG17" i="1"/>
  <c r="AA55" i="1"/>
  <c r="AI203" i="1"/>
  <c r="CZ17" i="1"/>
  <c r="BU17" i="1"/>
  <c r="CK17" i="1"/>
  <c r="AG203" i="1"/>
  <c r="CE17" i="1"/>
  <c r="AA203" i="1"/>
  <c r="BB17" i="1"/>
  <c r="BG17" i="1" s="1"/>
  <c r="Z55" i="1"/>
  <c r="AZ55" i="1"/>
  <c r="Z203" i="1"/>
  <c r="BA55" i="1"/>
  <c r="AK55" i="1"/>
  <c r="AO203" i="1"/>
  <c r="AM203" i="1"/>
  <c r="BW17" i="1"/>
  <c r="BL17" i="1"/>
  <c r="BA17" i="1"/>
  <c r="CF17" i="1"/>
  <c r="W16" i="1"/>
  <c r="Y16" i="1" s="1"/>
  <c r="O16" i="1"/>
  <c r="P16" i="1" s="1"/>
  <c r="DH16" i="1"/>
  <c r="DI16" i="1"/>
  <c r="L16" i="1"/>
  <c r="M16" i="1"/>
  <c r="K16" i="1"/>
  <c r="BC16" i="1"/>
  <c r="CQ16" i="1"/>
  <c r="BM16" i="1"/>
  <c r="AJ202" i="1"/>
  <c r="AW16" i="1"/>
  <c r="AY16" i="1" s="1"/>
  <c r="AP202" i="1"/>
  <c r="AI202" i="1"/>
  <c r="CG16" i="1"/>
  <c r="AG202" i="1"/>
  <c r="AF202" i="1"/>
  <c r="AL202" i="1"/>
  <c r="AT54" i="1"/>
  <c r="AC202" i="1"/>
  <c r="BQ16" i="1"/>
  <c r="CA16" i="1"/>
  <c r="BU16" i="1"/>
  <c r="CP16" i="1"/>
  <c r="AS16" i="1"/>
  <c r="AM202" i="1"/>
  <c r="BW16" i="1"/>
  <c r="AD54" i="1"/>
  <c r="CF16" i="1"/>
  <c r="BV16" i="1"/>
  <c r="AJ54" i="1"/>
  <c r="AD202" i="1"/>
  <c r="CO16" i="1"/>
  <c r="BG16" i="1"/>
  <c r="BA16" i="1"/>
  <c r="AP54" i="1"/>
  <c r="CU16" i="1"/>
  <c r="BA54" i="1"/>
  <c r="AU54" i="1"/>
  <c r="AF54" i="1"/>
  <c r="AO54" i="1"/>
  <c r="AE54" i="1"/>
  <c r="CK16" i="1"/>
  <c r="AK54" i="1"/>
  <c r="AZ54" i="1"/>
  <c r="BL16" i="1"/>
  <c r="BB16" i="1"/>
  <c r="AO202" i="1"/>
  <c r="H54" i="1" s="1"/>
  <c r="CE16" i="1"/>
  <c r="BK16" i="1"/>
  <c r="AP129" i="1"/>
  <c r="AP170" i="1" s="1"/>
  <c r="AP97" i="1"/>
  <c r="AT97" i="1"/>
  <c r="AT129" i="1"/>
  <c r="AV58" i="1"/>
  <c r="AW58" i="1"/>
  <c r="AF97" i="1"/>
  <c r="AF129" i="1"/>
  <c r="AF170" i="1" s="1"/>
  <c r="BD20" i="1"/>
  <c r="BE20" i="1"/>
  <c r="BF20" i="1"/>
  <c r="BJ20" i="1" s="1"/>
  <c r="BH20" i="1"/>
  <c r="BI20" i="1"/>
  <c r="P17" i="1" l="1"/>
  <c r="Q17" i="1"/>
  <c r="AD16" i="1"/>
  <c r="AF16" i="1" s="1"/>
  <c r="U16" i="1"/>
  <c r="AA202" i="1" s="1"/>
  <c r="P19" i="1"/>
  <c r="Q19" i="1"/>
  <c r="AH54" i="1"/>
  <c r="AG54" i="1"/>
  <c r="AV54" i="1"/>
  <c r="AT93" i="1"/>
  <c r="AW54" i="1"/>
  <c r="AW84" i="1" s="1"/>
  <c r="AT84" i="1"/>
  <c r="BI16" i="1"/>
  <c r="BD16" i="1"/>
  <c r="BF16" i="1"/>
  <c r="BJ16" i="1" s="1"/>
  <c r="BH16" i="1"/>
  <c r="BE16" i="1"/>
  <c r="AB57" i="1"/>
  <c r="AC57" i="1"/>
  <c r="Z128" i="1"/>
  <c r="Z96" i="1"/>
  <c r="AQ57" i="1"/>
  <c r="AO128" i="1"/>
  <c r="AR57" i="1"/>
  <c r="AO96" i="1"/>
  <c r="AK127" i="1"/>
  <c r="AK168" i="1" s="1"/>
  <c r="AK95" i="1"/>
  <c r="AZ93" i="1"/>
  <c r="BC54" i="1"/>
  <c r="BB54" i="1"/>
  <c r="AZ77" i="1"/>
  <c r="BA77" i="1"/>
  <c r="BA93" i="1"/>
  <c r="BZ16" i="1"/>
  <c r="CB16" i="1"/>
  <c r="BX16" i="1"/>
  <c r="BY16" i="1"/>
  <c r="CC16" i="1"/>
  <c r="H53" i="1"/>
  <c r="P52" i="1"/>
  <c r="Q16" i="1"/>
  <c r="AA94" i="1"/>
  <c r="AA126" i="1"/>
  <c r="AA167" i="1" s="1"/>
  <c r="BT20" i="1"/>
  <c r="AP96" i="1"/>
  <c r="AP128" i="1"/>
  <c r="AP169" i="1" s="1"/>
  <c r="BA96" i="1"/>
  <c r="BA128" i="1"/>
  <c r="BA169" i="1" s="1"/>
  <c r="AE128" i="1"/>
  <c r="AG57" i="1"/>
  <c r="AE96" i="1"/>
  <c r="AH57" i="1"/>
  <c r="BN19" i="1"/>
  <c r="BP19" i="1" s="1"/>
  <c r="BT19" i="1" s="1"/>
  <c r="DB19" i="1" s="1"/>
  <c r="J19" i="1" s="1"/>
  <c r="BR19" i="1"/>
  <c r="BS19" i="1"/>
  <c r="BO19" i="1"/>
  <c r="AB129" i="1"/>
  <c r="Z170" i="1"/>
  <c r="AU127" i="1"/>
  <c r="AU168" i="1" s="1"/>
  <c r="AU95" i="1"/>
  <c r="BB56" i="1"/>
  <c r="AZ95" i="1"/>
  <c r="AZ127" i="1"/>
  <c r="BC56" i="1"/>
  <c r="BD18" i="1"/>
  <c r="BF18" i="1"/>
  <c r="BJ18" i="1" s="1"/>
  <c r="BH18" i="1"/>
  <c r="BI18" i="1"/>
  <c r="BE18" i="1"/>
  <c r="AD20" i="1"/>
  <c r="AF20" i="1" s="1"/>
  <c r="U20" i="1"/>
  <c r="AG206" i="1" s="1"/>
  <c r="AU94" i="1"/>
  <c r="AU126" i="1"/>
  <c r="AU167" i="1" s="1"/>
  <c r="BO17" i="1"/>
  <c r="BS17" i="1"/>
  <c r="BR17" i="1"/>
  <c r="BN17" i="1"/>
  <c r="BP17" i="1" s="1"/>
  <c r="BT17" i="1" s="1"/>
  <c r="BY19" i="1"/>
  <c r="BX19" i="1"/>
  <c r="BZ19" i="1" s="1"/>
  <c r="CD19" i="1" s="1"/>
  <c r="CB19" i="1"/>
  <c r="CC19" i="1"/>
  <c r="CV18" i="1"/>
  <c r="CR18" i="1"/>
  <c r="CS18" i="1" s="1"/>
  <c r="CW18" i="1"/>
  <c r="F54" i="1"/>
  <c r="J54" i="1"/>
  <c r="AO84" i="1"/>
  <c r="AO93" i="1"/>
  <c r="AR54" i="1"/>
  <c r="AQ54" i="1"/>
  <c r="AJ93" i="1"/>
  <c r="AM54" i="1"/>
  <c r="AL54" i="1"/>
  <c r="P53" i="1"/>
  <c r="H52" i="1"/>
  <c r="BS16" i="1"/>
  <c r="BR16" i="1"/>
  <c r="BP16" i="1"/>
  <c r="BT16" i="1" s="1"/>
  <c r="BO16" i="1"/>
  <c r="BN16" i="1"/>
  <c r="AK126" i="1"/>
  <c r="AK167" i="1" s="1"/>
  <c r="AK94" i="1"/>
  <c r="BC55" i="1"/>
  <c r="AZ94" i="1"/>
  <c r="AZ126" i="1"/>
  <c r="BB55" i="1"/>
  <c r="AZ78" i="1"/>
  <c r="AZ79" i="1" s="1"/>
  <c r="CL17" i="1"/>
  <c r="CH17" i="1"/>
  <c r="CJ17" i="1"/>
  <c r="CN17" i="1" s="1"/>
  <c r="CI17" i="1"/>
  <c r="CM17" i="1"/>
  <c r="AZ17" i="1"/>
  <c r="AV55" i="1"/>
  <c r="AW55" i="1"/>
  <c r="AT94" i="1"/>
  <c r="AT126" i="1"/>
  <c r="CR17" i="1"/>
  <c r="CS17" i="1" s="1"/>
  <c r="CW17" i="1"/>
  <c r="CV17" i="1"/>
  <c r="AZ170" i="1"/>
  <c r="BB129" i="1"/>
  <c r="AA128" i="1"/>
  <c r="AA169" i="1" s="1"/>
  <c r="AA96" i="1"/>
  <c r="BF19" i="1"/>
  <c r="BJ19" i="1" s="1"/>
  <c r="BE19" i="1"/>
  <c r="BI19" i="1"/>
  <c r="BD19" i="1"/>
  <c r="BH19" i="1"/>
  <c r="CL19" i="1"/>
  <c r="CH19" i="1"/>
  <c r="CM19" i="1"/>
  <c r="CJ19" i="1"/>
  <c r="CN19" i="1" s="1"/>
  <c r="CI19" i="1"/>
  <c r="AZ19" i="1"/>
  <c r="AE170" i="1"/>
  <c r="AG129" i="1"/>
  <c r="AR56" i="1"/>
  <c r="AQ56" i="1"/>
  <c r="AO95" i="1"/>
  <c r="AO127" i="1"/>
  <c r="Z95" i="1"/>
  <c r="AC56" i="1"/>
  <c r="AB56" i="1"/>
  <c r="Z127" i="1"/>
  <c r="AA95" i="1"/>
  <c r="AA127" i="1"/>
  <c r="AA168" i="1" s="1"/>
  <c r="CI18" i="1"/>
  <c r="CT18" i="1"/>
  <c r="CM18" i="1"/>
  <c r="CH18" i="1"/>
  <c r="CJ18" i="1" s="1"/>
  <c r="CN18" i="1" s="1"/>
  <c r="CL18" i="1"/>
  <c r="AU84" i="1"/>
  <c r="AU89" i="1"/>
  <c r="AW89" i="1" s="1"/>
  <c r="AU93" i="1"/>
  <c r="AU87" i="1"/>
  <c r="AU88" i="1" s="1"/>
  <c r="CI16" i="1"/>
  <c r="CL16" i="1"/>
  <c r="CM16" i="1"/>
  <c r="CH16" i="1"/>
  <c r="CJ16" i="1" s="1"/>
  <c r="CN16" i="1" s="1"/>
  <c r="AQ129" i="1"/>
  <c r="AO170" i="1"/>
  <c r="AZ128" i="1"/>
  <c r="BC57" i="1"/>
  <c r="BB57" i="1"/>
  <c r="AZ96" i="1"/>
  <c r="AM56" i="1"/>
  <c r="AJ95" i="1"/>
  <c r="AL56" i="1"/>
  <c r="AJ127" i="1"/>
  <c r="BO18" i="1"/>
  <c r="BN18" i="1"/>
  <c r="BP18" i="1" s="1"/>
  <c r="BT18" i="1" s="1"/>
  <c r="BR18" i="1"/>
  <c r="BS18" i="1"/>
  <c r="AK93" i="1"/>
  <c r="AT170" i="1"/>
  <c r="AV129" i="1"/>
  <c r="AP87" i="1"/>
  <c r="AP88" i="1" s="1"/>
  <c r="AP93" i="1"/>
  <c r="AP84" i="1"/>
  <c r="AP89" i="1"/>
  <c r="AR89" i="1" s="1"/>
  <c r="AT16" i="1"/>
  <c r="AV16" i="1" s="1"/>
  <c r="AZ16" i="1" s="1"/>
  <c r="CZ16" i="1" s="1"/>
  <c r="J16" i="1" s="1"/>
  <c r="AW46" i="1"/>
  <c r="AY46" i="1" s="1"/>
  <c r="AZ46" i="1" s="1"/>
  <c r="P54" i="1"/>
  <c r="CR16" i="1"/>
  <c r="CS16" i="1" s="1"/>
  <c r="CW16" i="1"/>
  <c r="CV16" i="1"/>
  <c r="CC17" i="1"/>
  <c r="BY17" i="1"/>
  <c r="CB17" i="1"/>
  <c r="BX17" i="1"/>
  <c r="BZ17" i="1"/>
  <c r="CD17" i="1" s="1"/>
  <c r="BA78" i="1"/>
  <c r="BA94" i="1"/>
  <c r="BA126" i="1"/>
  <c r="BA167" i="1" s="1"/>
  <c r="Z94" i="1"/>
  <c r="AB55" i="1"/>
  <c r="AC55" i="1"/>
  <c r="Z126" i="1"/>
  <c r="AP94" i="1"/>
  <c r="AP126" i="1"/>
  <c r="AP167" i="1" s="1"/>
  <c r="AJ94" i="1"/>
  <c r="AM55" i="1"/>
  <c r="AJ126" i="1"/>
  <c r="AL55" i="1"/>
  <c r="AR55" i="1"/>
  <c r="AQ55" i="1"/>
  <c r="AO126" i="1"/>
  <c r="AO94" i="1"/>
  <c r="BI17" i="1"/>
  <c r="BD17" i="1"/>
  <c r="BF17" i="1"/>
  <c r="BJ17" i="1" s="1"/>
  <c r="BE17" i="1"/>
  <c r="BH17" i="1"/>
  <c r="AF128" i="1"/>
  <c r="AF169" i="1" s="1"/>
  <c r="AF96" i="1"/>
  <c r="BQ19" i="1"/>
  <c r="AU128" i="1"/>
  <c r="AU169" i="1" s="1"/>
  <c r="AU96" i="1"/>
  <c r="AT128" i="1"/>
  <c r="AT96" i="1"/>
  <c r="AW57" i="1"/>
  <c r="AV57" i="1"/>
  <c r="CR19" i="1"/>
  <c r="CS19" i="1" s="1"/>
  <c r="CW19" i="1"/>
  <c r="CV19" i="1"/>
  <c r="CT20" i="1"/>
  <c r="CX20" i="1" s="1"/>
  <c r="BA79" i="1"/>
  <c r="BA127" i="1"/>
  <c r="BA168" i="1" s="1"/>
  <c r="BA95" i="1"/>
  <c r="AT127" i="1"/>
  <c r="AT95" i="1"/>
  <c r="AV56" i="1"/>
  <c r="AW56" i="1"/>
  <c r="AP127" i="1"/>
  <c r="AP168" i="1" s="1"/>
  <c r="AP95" i="1"/>
  <c r="BX18" i="1"/>
  <c r="CC18" i="1"/>
  <c r="CB18" i="1"/>
  <c r="BY18" i="1"/>
  <c r="BZ18" i="1"/>
  <c r="AZ18" i="1"/>
  <c r="AD18" i="1"/>
  <c r="AF18" i="1" s="1"/>
  <c r="U18" i="1"/>
  <c r="AD204" i="1" s="1"/>
  <c r="AZ150" i="1" l="1"/>
  <c r="AZ191" i="1" s="1"/>
  <c r="AZ118" i="1"/>
  <c r="AJ57" i="1"/>
  <c r="N19" i="1"/>
  <c r="R19" i="1" s="1"/>
  <c r="S19" i="1" s="1"/>
  <c r="AF205" i="1" s="1"/>
  <c r="AT169" i="1"/>
  <c r="AV128" i="1"/>
  <c r="BA149" i="1"/>
  <c r="BA190" i="1" s="1"/>
  <c r="BA117" i="1"/>
  <c r="J52" i="1"/>
  <c r="F52" i="1"/>
  <c r="CD16" i="1"/>
  <c r="N54" i="1"/>
  <c r="R54" i="1"/>
  <c r="N16" i="1"/>
  <c r="R16" i="1" s="1"/>
  <c r="Z54" i="1"/>
  <c r="AT125" i="1"/>
  <c r="AU125" i="1"/>
  <c r="AT167" i="1"/>
  <c r="AV126" i="1"/>
  <c r="BB78" i="1"/>
  <c r="N53" i="1"/>
  <c r="R53" i="1"/>
  <c r="AI16" i="1"/>
  <c r="AK16" i="1" s="1"/>
  <c r="BC77" i="1"/>
  <c r="DA28" i="1"/>
  <c r="DC29" i="1"/>
  <c r="DC35" i="1"/>
  <c r="DA38" i="1"/>
  <c r="DC24" i="1"/>
  <c r="DB31" i="1"/>
  <c r="DC43" i="1"/>
  <c r="DC31" i="1"/>
  <c r="DB27" i="1"/>
  <c r="DD34" i="1"/>
  <c r="DE28" i="1"/>
  <c r="DB35" i="1"/>
  <c r="DE32" i="1"/>
  <c r="DB28" i="1"/>
  <c r="DB21" i="1"/>
  <c r="DE22" i="1"/>
  <c r="DB29" i="1"/>
  <c r="DB36" i="1"/>
  <c r="DB32" i="1"/>
  <c r="DC22" i="1"/>
  <c r="DB41" i="1"/>
  <c r="DA23" i="1"/>
  <c r="DC33" i="1"/>
  <c r="DD25" i="1"/>
  <c r="DE33" i="1"/>
  <c r="DA26" i="1"/>
  <c r="DE35" i="1"/>
  <c r="DC21" i="1"/>
  <c r="DD39" i="1"/>
  <c r="DE29" i="1"/>
  <c r="DC40" i="1"/>
  <c r="DE39" i="1"/>
  <c r="DE42" i="1"/>
  <c r="DA32" i="1"/>
  <c r="DE36" i="1"/>
  <c r="DD13" i="1"/>
  <c r="DA31" i="1"/>
  <c r="DC45" i="1"/>
  <c r="DA34" i="1"/>
  <c r="DD33" i="1"/>
  <c r="DC39" i="1"/>
  <c r="DC38" i="1"/>
  <c r="DC44" i="1"/>
  <c r="DA29" i="1"/>
  <c r="DD35" i="1"/>
  <c r="DE41" i="1"/>
  <c r="DC37" i="1"/>
  <c r="DA39" i="1"/>
  <c r="DC41" i="1"/>
  <c r="DA33" i="1"/>
  <c r="DD36" i="1"/>
  <c r="DC30" i="1"/>
  <c r="DD27" i="1"/>
  <c r="DB37" i="1"/>
  <c r="DA40" i="1"/>
  <c r="DD29" i="1"/>
  <c r="DD23" i="1"/>
  <c r="DD28" i="1"/>
  <c r="DB33" i="1"/>
  <c r="DE38" i="1"/>
  <c r="DB42" i="1"/>
  <c r="DD22" i="1"/>
  <c r="DC26" i="1"/>
  <c r="DD32" i="1"/>
  <c r="DE27" i="1"/>
  <c r="DA21" i="1"/>
  <c r="DE23" i="1"/>
  <c r="DB38" i="1"/>
  <c r="DB44" i="1"/>
  <c r="DE25" i="1"/>
  <c r="DA30" i="1"/>
  <c r="DE43" i="1"/>
  <c r="DD45" i="1"/>
  <c r="DB39" i="1"/>
  <c r="DB40" i="1"/>
  <c r="DE45" i="1"/>
  <c r="DE37" i="1"/>
  <c r="DB24" i="1"/>
  <c r="DD26" i="1"/>
  <c r="DE44" i="1"/>
  <c r="DB22" i="1"/>
  <c r="DD31" i="1"/>
  <c r="DC25" i="1"/>
  <c r="DB26" i="1"/>
  <c r="DD43" i="1"/>
  <c r="DC27" i="1"/>
  <c r="DB30" i="1"/>
  <c r="DE34" i="1"/>
  <c r="DD30" i="1"/>
  <c r="DE21" i="1"/>
  <c r="DC42" i="1"/>
  <c r="DA42" i="1"/>
  <c r="DC28" i="1"/>
  <c r="DD37" i="1"/>
  <c r="DA41" i="1"/>
  <c r="DB25" i="1"/>
  <c r="DA44" i="1"/>
  <c r="DE30" i="1"/>
  <c r="DA35" i="1"/>
  <c r="DD24" i="1"/>
  <c r="DC32" i="1"/>
  <c r="DE26" i="1"/>
  <c r="DD21" i="1"/>
  <c r="DD40" i="1"/>
  <c r="DB45" i="1"/>
  <c r="DD41" i="1"/>
  <c r="DA43" i="1"/>
  <c r="DD44" i="1"/>
  <c r="DB43" i="1"/>
  <c r="DE31" i="1"/>
  <c r="DE40" i="1"/>
  <c r="DC34" i="1"/>
  <c r="DD38" i="1"/>
  <c r="DA36" i="1"/>
  <c r="DA22" i="1"/>
  <c r="DB34" i="1"/>
  <c r="DA37" i="1"/>
  <c r="DB23" i="1"/>
  <c r="DD42" i="1"/>
  <c r="DE24" i="1"/>
  <c r="DA27" i="1"/>
  <c r="DC36" i="1"/>
  <c r="DC23" i="1"/>
  <c r="DA25" i="1"/>
  <c r="DA45" i="1"/>
  <c r="DA24" i="1"/>
  <c r="DA20" i="1"/>
  <c r="DD20" i="1"/>
  <c r="DC20" i="1"/>
  <c r="DE20" i="1"/>
  <c r="DB17" i="1"/>
  <c r="DE19" i="1"/>
  <c r="DD16" i="1"/>
  <c r="DC16" i="1"/>
  <c r="DA16" i="1"/>
  <c r="DB18" i="1"/>
  <c r="DE18" i="1"/>
  <c r="DC19" i="1"/>
  <c r="DC18" i="1"/>
  <c r="DE17" i="1"/>
  <c r="DD17" i="1"/>
  <c r="DA19" i="1"/>
  <c r="DD19" i="1"/>
  <c r="DC17" i="1"/>
  <c r="DB16" i="1"/>
  <c r="DD18" i="1"/>
  <c r="DE16" i="1"/>
  <c r="Z168" i="1"/>
  <c r="AB127" i="1"/>
  <c r="AO168" i="1"/>
  <c r="AQ127" i="1"/>
  <c r="BC78" i="1"/>
  <c r="DA18" i="1"/>
  <c r="J18" i="1" s="1"/>
  <c r="BB127" i="1"/>
  <c r="AZ168" i="1"/>
  <c r="BA80" i="1"/>
  <c r="P49" i="1"/>
  <c r="T49" i="1"/>
  <c r="DA17" i="1"/>
  <c r="J17" i="1" s="1"/>
  <c r="AQ126" i="1"/>
  <c r="AO167" i="1"/>
  <c r="AL126" i="1"/>
  <c r="AJ167" i="1"/>
  <c r="Z167" i="1"/>
  <c r="AB126" i="1"/>
  <c r="AO125" i="1"/>
  <c r="AJ168" i="1"/>
  <c r="AL127" i="1"/>
  <c r="AZ169" i="1"/>
  <c r="BB128" i="1"/>
  <c r="AZ167" i="1"/>
  <c r="BB126" i="1"/>
  <c r="AQ84" i="1"/>
  <c r="DB20" i="1"/>
  <c r="J20" i="1" s="1"/>
  <c r="R52" i="1"/>
  <c r="N52" i="1"/>
  <c r="AZ116" i="1"/>
  <c r="AZ148" i="1"/>
  <c r="AZ189" i="1" s="1"/>
  <c r="AZ81" i="1"/>
  <c r="AV84" i="1"/>
  <c r="BA118" i="1"/>
  <c r="BA150" i="1"/>
  <c r="BA191" i="1" s="1"/>
  <c r="AZ117" i="1"/>
  <c r="AZ149" i="1"/>
  <c r="AZ190" i="1" s="1"/>
  <c r="AO169" i="1"/>
  <c r="AQ128" i="1"/>
  <c r="AT168" i="1"/>
  <c r="AV127" i="1"/>
  <c r="CD18" i="1"/>
  <c r="AZ80" i="1"/>
  <c r="CT16" i="1"/>
  <c r="CX16" i="1" s="1"/>
  <c r="CX18" i="1"/>
  <c r="CT19" i="1"/>
  <c r="CX19" i="1" s="1"/>
  <c r="CT17" i="1"/>
  <c r="CX17" i="1" s="1"/>
  <c r="AR84" i="1"/>
  <c r="BC79" i="1"/>
  <c r="AE169" i="1"/>
  <c r="AG128" i="1"/>
  <c r="F53" i="1"/>
  <c r="J53" i="1"/>
  <c r="BA148" i="1"/>
  <c r="BA189" i="1" s="1"/>
  <c r="BA116" i="1"/>
  <c r="BA81" i="1"/>
  <c r="BA82" i="1" s="1"/>
  <c r="BB77" i="1"/>
  <c r="AB128" i="1"/>
  <c r="Z169" i="1"/>
  <c r="AD19" i="1"/>
  <c r="AF19" i="1" s="1"/>
  <c r="U19" i="1"/>
  <c r="AG205" i="1" s="1"/>
  <c r="AD17" i="1"/>
  <c r="AF17" i="1" s="1"/>
  <c r="U17" i="1"/>
  <c r="AD203" i="1" s="1"/>
  <c r="BA153" i="1" l="1"/>
  <c r="BA194" i="1" s="1"/>
  <c r="BA121" i="1"/>
  <c r="BA83" i="1"/>
  <c r="BA84" i="1"/>
  <c r="AZ152" i="1"/>
  <c r="AZ193" i="1" s="1"/>
  <c r="AZ120" i="1"/>
  <c r="R49" i="1"/>
  <c r="N49" i="1"/>
  <c r="P51" i="1"/>
  <c r="T51" i="1"/>
  <c r="AZ82" i="1"/>
  <c r="BB79" i="1"/>
  <c r="BA151" i="1"/>
  <c r="BA192" i="1" s="1"/>
  <c r="BA119" i="1"/>
  <c r="AT166" i="1"/>
  <c r="AV125" i="1"/>
  <c r="AT197" i="1" s="1"/>
  <c r="S16" i="1"/>
  <c r="AJ96" i="1"/>
  <c r="AJ128" i="1"/>
  <c r="AM57" i="1"/>
  <c r="AU155" i="1"/>
  <c r="AU156" i="1" s="1"/>
  <c r="D53" i="1" s="1"/>
  <c r="AU166" i="1"/>
  <c r="AU157" i="1"/>
  <c r="AW157" i="1" s="1"/>
  <c r="Z125" i="1"/>
  <c r="AC54" i="1"/>
  <c r="AC84" i="1" s="1"/>
  <c r="Z93" i="1"/>
  <c r="Z84" i="1"/>
  <c r="AI19" i="1"/>
  <c r="AK19" i="1" s="1"/>
  <c r="AQ125" i="1"/>
  <c r="AO197" i="1" s="1"/>
  <c r="AO166" i="1"/>
  <c r="N17" i="1"/>
  <c r="AD55" i="1"/>
  <c r="AE55" i="1"/>
  <c r="BC80" i="1"/>
  <c r="N20" i="1"/>
  <c r="AJ58" i="1"/>
  <c r="AJ84" i="1" s="1"/>
  <c r="N18" i="1"/>
  <c r="AE56" i="1"/>
  <c r="AD56" i="1"/>
  <c r="T50" i="1"/>
  <c r="P50" i="1"/>
  <c r="BA120" i="1"/>
  <c r="BA152" i="1"/>
  <c r="BA193" i="1" s="1"/>
  <c r="AZ151" i="1"/>
  <c r="AZ192" i="1" s="1"/>
  <c r="AZ119" i="1"/>
  <c r="V19" i="1"/>
  <c r="AK57" i="1" s="1"/>
  <c r="AL57" i="1" s="1"/>
  <c r="BC82" i="1" l="1"/>
  <c r="BC83" i="1" s="1"/>
  <c r="BC81" i="1"/>
  <c r="BC84" i="1" s="1"/>
  <c r="AK128" i="1"/>
  <c r="AK169" i="1" s="1"/>
  <c r="AK96" i="1"/>
  <c r="AE127" i="1"/>
  <c r="AH56" i="1"/>
  <c r="AE95" i="1"/>
  <c r="Z202" i="1"/>
  <c r="V16" i="1"/>
  <c r="AA54" i="1" s="1"/>
  <c r="AZ121" i="1"/>
  <c r="AZ153" i="1"/>
  <c r="AZ194" i="1" s="1"/>
  <c r="BB80" i="1"/>
  <c r="AE94" i="1"/>
  <c r="AE126" i="1"/>
  <c r="AH55" i="1"/>
  <c r="AH84" i="1" s="1"/>
  <c r="AE84" i="1"/>
  <c r="Z166" i="1"/>
  <c r="AB125" i="1"/>
  <c r="Z197" i="1" s="1"/>
  <c r="AJ97" i="1"/>
  <c r="AJ129" i="1"/>
  <c r="AM58" i="1"/>
  <c r="AM84" i="1" s="1"/>
  <c r="N50" i="1"/>
  <c r="R50" i="1"/>
  <c r="R18" i="1"/>
  <c r="S18" i="1" s="1"/>
  <c r="AI18" i="1"/>
  <c r="AK18" i="1" s="1"/>
  <c r="R20" i="1"/>
  <c r="S20" i="1" s="1"/>
  <c r="AI20" i="1"/>
  <c r="AK20" i="1" s="1"/>
  <c r="R17" i="1"/>
  <c r="AI17" i="1"/>
  <c r="AK17" i="1" s="1"/>
  <c r="AL128" i="1"/>
  <c r="AJ169" i="1"/>
  <c r="R51" i="1"/>
  <c r="N51" i="1"/>
  <c r="BA154" i="1"/>
  <c r="BA195" i="1" s="1"/>
  <c r="BA122" i="1"/>
  <c r="AZ83" i="1"/>
  <c r="AF206" i="1" l="1"/>
  <c r="V20" i="1"/>
  <c r="AK58" i="1" s="1"/>
  <c r="AJ170" i="1"/>
  <c r="AL129" i="1"/>
  <c r="AA93" i="1"/>
  <c r="AA89" i="1"/>
  <c r="AC89" i="1" s="1"/>
  <c r="AA84" i="1"/>
  <c r="AA125" i="1"/>
  <c r="AA87" i="1"/>
  <c r="AA88" i="1" s="1"/>
  <c r="AB54" i="1"/>
  <c r="AB84" i="1" s="1"/>
  <c r="H49" i="1"/>
  <c r="L49" i="1"/>
  <c r="AC204" i="1"/>
  <c r="V18" i="1"/>
  <c r="AF56" i="1" s="1"/>
  <c r="AG126" i="1"/>
  <c r="AE167" i="1"/>
  <c r="AG127" i="1"/>
  <c r="AE168" i="1"/>
  <c r="BB81" i="1"/>
  <c r="BB82" i="1" s="1"/>
  <c r="AZ122" i="1"/>
  <c r="AZ154" i="1"/>
  <c r="AZ195" i="1" s="1"/>
  <c r="AZ84" i="1"/>
  <c r="BA89" i="1"/>
  <c r="BC89" i="1" s="1"/>
  <c r="S17" i="1"/>
  <c r="Z14" i="1"/>
  <c r="BA87" i="1"/>
  <c r="BA88" i="1" s="1"/>
  <c r="E49" i="1" l="1"/>
  <c r="AK97" i="1"/>
  <c r="AK129" i="1"/>
  <c r="AK170" i="1" s="1"/>
  <c r="AK84" i="1"/>
  <c r="AK89" i="1"/>
  <c r="AM89" i="1" s="1"/>
  <c r="AK87" i="1"/>
  <c r="AK88" i="1" s="1"/>
  <c r="AL58" i="1"/>
  <c r="AL84" i="1" s="1"/>
  <c r="AC203" i="1"/>
  <c r="V17" i="1"/>
  <c r="AF55" i="1" s="1"/>
  <c r="H51" i="1"/>
  <c r="L51" i="1"/>
  <c r="BA125" i="1"/>
  <c r="AZ125" i="1"/>
  <c r="J49" i="1"/>
  <c r="F49" i="1"/>
  <c r="AA166" i="1"/>
  <c r="AA157" i="1"/>
  <c r="AC157" i="1" s="1"/>
  <c r="AA155" i="1"/>
  <c r="AA156" i="1" s="1"/>
  <c r="D49" i="1" s="1"/>
  <c r="BB83" i="1"/>
  <c r="AF127" i="1"/>
  <c r="AF168" i="1" s="1"/>
  <c r="AF95" i="1"/>
  <c r="AG56" i="1"/>
  <c r="BB84" i="1"/>
  <c r="AZ166" i="1" l="1"/>
  <c r="BB125" i="1"/>
  <c r="AZ197" i="1" s="1"/>
  <c r="J51" i="1"/>
  <c r="F51" i="1"/>
  <c r="AF126" i="1"/>
  <c r="AF167" i="1" s="1"/>
  <c r="AF94" i="1"/>
  <c r="AF84" i="1"/>
  <c r="AF89" i="1"/>
  <c r="AH89" i="1" s="1"/>
  <c r="AF87" i="1"/>
  <c r="AF88" i="1" s="1"/>
  <c r="AG55" i="1"/>
  <c r="AG84" i="1" s="1"/>
  <c r="E51" i="1"/>
  <c r="AK125" i="1"/>
  <c r="AP125" i="1"/>
  <c r="AJ125" i="1"/>
  <c r="BA166" i="1"/>
  <c r="BA157" i="1"/>
  <c r="BC157" i="1" s="1"/>
  <c r="BA155" i="1"/>
  <c r="BA156" i="1" s="1"/>
  <c r="D54" i="1" s="1"/>
  <c r="H50" i="1"/>
  <c r="L50" i="1"/>
  <c r="AP155" i="1" l="1"/>
  <c r="AP156" i="1" s="1"/>
  <c r="D52" i="1" s="1"/>
  <c r="AP166" i="1"/>
  <c r="AP157" i="1"/>
  <c r="AR157" i="1" s="1"/>
  <c r="E50" i="1"/>
  <c r="AE125" i="1"/>
  <c r="AF125" i="1"/>
  <c r="F50" i="1"/>
  <c r="J50" i="1"/>
  <c r="AL125" i="1"/>
  <c r="AJ197" i="1" s="1"/>
  <c r="AJ166" i="1"/>
  <c r="AK157" i="1"/>
  <c r="AM157" i="1" s="1"/>
  <c r="AK155" i="1"/>
  <c r="AK156" i="1" s="1"/>
  <c r="D51" i="1" s="1"/>
  <c r="AK166" i="1"/>
  <c r="AF157" i="1" l="1"/>
  <c r="AH157" i="1" s="1"/>
  <c r="AF166" i="1"/>
  <c r="AF155" i="1"/>
  <c r="AF156" i="1" s="1"/>
  <c r="D50" i="1" s="1"/>
  <c r="AE166" i="1"/>
  <c r="AG125" i="1"/>
  <c r="AE19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E152" authorId="0" shapeId="0" xr:uid="{00000000-0006-0000-0400-000001000000}">
      <text>
        <r>
          <rPr>
            <b/>
            <sz val="9"/>
            <color indexed="81"/>
            <rFont val="Tahoma"/>
            <family val="2"/>
          </rPr>
          <t>Admin:</t>
        </r>
        <r>
          <rPr>
            <sz val="9"/>
            <color indexed="81"/>
            <rFont val="Tahoma"/>
            <family val="2"/>
          </rPr>
          <t xml:space="preserve">
Siempre es cero</t>
        </r>
      </text>
    </comment>
    <comment ref="E169" authorId="0" shapeId="0" xr:uid="{00000000-0006-0000-0400-000002000000}">
      <text>
        <r>
          <rPr>
            <b/>
            <sz val="9"/>
            <color indexed="81"/>
            <rFont val="Tahoma"/>
            <family val="2"/>
          </rPr>
          <t>Admin:</t>
        </r>
        <r>
          <rPr>
            <sz val="9"/>
            <color indexed="81"/>
            <rFont val="Tahoma"/>
            <family val="2"/>
          </rPr>
          <t xml:space="preserve">
Siempre es cero</t>
        </r>
      </text>
    </comment>
    <comment ref="E187" authorId="0" shapeId="0" xr:uid="{00000000-0006-0000-0400-000003000000}">
      <text>
        <r>
          <rPr>
            <b/>
            <sz val="9"/>
            <color indexed="81"/>
            <rFont val="Tahoma"/>
            <family val="2"/>
          </rPr>
          <t>Admin:</t>
        </r>
        <r>
          <rPr>
            <sz val="9"/>
            <color indexed="81"/>
            <rFont val="Tahoma"/>
            <family val="2"/>
          </rPr>
          <t xml:space="preserve">
Siempre es cero</t>
        </r>
      </text>
    </comment>
    <comment ref="E204" authorId="0" shapeId="0" xr:uid="{00000000-0006-0000-0400-000004000000}">
      <text>
        <r>
          <rPr>
            <b/>
            <sz val="9"/>
            <color indexed="81"/>
            <rFont val="Tahoma"/>
            <family val="2"/>
          </rPr>
          <t>Admin:</t>
        </r>
        <r>
          <rPr>
            <sz val="9"/>
            <color indexed="81"/>
            <rFont val="Tahoma"/>
            <family val="2"/>
          </rPr>
          <t xml:space="preserve">
Siempre es cero</t>
        </r>
      </text>
    </comment>
    <comment ref="E221" authorId="0" shapeId="0" xr:uid="{00000000-0006-0000-0400-000005000000}">
      <text>
        <r>
          <rPr>
            <b/>
            <sz val="9"/>
            <color indexed="81"/>
            <rFont val="Tahoma"/>
            <family val="2"/>
          </rPr>
          <t>Admin:</t>
        </r>
        <r>
          <rPr>
            <sz val="9"/>
            <color indexed="81"/>
            <rFont val="Tahoma"/>
            <family val="2"/>
          </rPr>
          <t xml:space="preserve">
Siempre es cero</t>
        </r>
      </text>
    </comment>
    <comment ref="E238" authorId="0" shapeId="0" xr:uid="{00000000-0006-0000-0400-000006000000}">
      <text>
        <r>
          <rPr>
            <b/>
            <sz val="9"/>
            <color indexed="81"/>
            <rFont val="Tahoma"/>
            <family val="2"/>
          </rPr>
          <t>Admin:</t>
        </r>
        <r>
          <rPr>
            <sz val="9"/>
            <color indexed="81"/>
            <rFont val="Tahoma"/>
            <family val="2"/>
          </rPr>
          <t xml:space="preserve">
Siempre es cero</t>
        </r>
      </text>
    </comment>
  </commentList>
</comments>
</file>

<file path=xl/sharedStrings.xml><?xml version="1.0" encoding="utf-8"?>
<sst xmlns="http://schemas.openxmlformats.org/spreadsheetml/2006/main" count="1138" uniqueCount="172">
  <si>
    <t>Proyecto:</t>
  </si>
  <si>
    <t>Perforación:</t>
  </si>
  <si>
    <t>Elaboró:</t>
  </si>
  <si>
    <t>Revisó:</t>
  </si>
  <si>
    <t>Fecha:</t>
  </si>
  <si>
    <t>Energía en campo (%):</t>
  </si>
  <si>
    <t>Estrato</t>
  </si>
  <si>
    <t>Desde</t>
  </si>
  <si>
    <t>Hasta</t>
  </si>
  <si>
    <t>Punto medio</t>
  </si>
  <si>
    <t>Factores de correción</t>
  </si>
  <si>
    <t>Profundidad (m)</t>
  </si>
  <si>
    <t>NF:</t>
  </si>
  <si>
    <t># de estratos:</t>
  </si>
  <si>
    <t>ф sondeo (mm):</t>
  </si>
  <si>
    <t>x</t>
  </si>
  <si>
    <t>y</t>
  </si>
  <si>
    <t>xy</t>
  </si>
  <si>
    <t>x2</t>
  </si>
  <si>
    <t>m</t>
  </si>
  <si>
    <t>ф</t>
  </si>
  <si>
    <t>c</t>
  </si>
  <si>
    <t>b</t>
  </si>
  <si>
    <t>ф'</t>
  </si>
  <si>
    <t>E1</t>
  </si>
  <si>
    <t>Nspt</t>
  </si>
  <si>
    <t>p</t>
  </si>
  <si>
    <t>E2</t>
  </si>
  <si>
    <t>Arena saturada</t>
  </si>
  <si>
    <t>Arena seca, suelta a firme</t>
  </si>
  <si>
    <t>Arena densa a dura</t>
  </si>
  <si>
    <t>Arena con contenido de gravas</t>
  </si>
  <si>
    <t>Arena limosa y/o arcillosa</t>
  </si>
  <si>
    <t>Limos, suelos finogranulares</t>
  </si>
  <si>
    <t>Resultados regresión</t>
  </si>
  <si>
    <t>N° Revisión</t>
  </si>
  <si>
    <t>Comentarios</t>
  </si>
  <si>
    <t>Autor</t>
  </si>
  <si>
    <t>Fecha verificación</t>
  </si>
  <si>
    <t>Fecha aprobación</t>
  </si>
  <si>
    <t xml:space="preserve">Procedimiento de cálculo: </t>
  </si>
  <si>
    <t>Profundidad final (m):</t>
  </si>
  <si>
    <t>N155</t>
  </si>
  <si>
    <t>N160</t>
  </si>
  <si>
    <t>Ncampo</t>
  </si>
  <si>
    <t>E (kPa)</t>
  </si>
  <si>
    <t>τ (kPa)</t>
  </si>
  <si>
    <t>σ' (kPa)</t>
  </si>
  <si>
    <t>ф' (°)</t>
  </si>
  <si>
    <t>E</t>
  </si>
  <si>
    <t>σ</t>
  </si>
  <si>
    <t>Promedio</t>
  </si>
  <si>
    <t>Es (kPa)</t>
  </si>
  <si>
    <t>ф' eq (°)</t>
  </si>
  <si>
    <t>E3</t>
  </si>
  <si>
    <t>E4</t>
  </si>
  <si>
    <t>E5</t>
  </si>
  <si>
    <t>E6</t>
  </si>
  <si>
    <t>Descripción</t>
  </si>
  <si>
    <t>JRB</t>
  </si>
  <si>
    <t>σ' (kPa) 1</t>
  </si>
  <si>
    <t>σ' (kPa) 2</t>
  </si>
  <si>
    <t>σ' (kPa) 3</t>
  </si>
  <si>
    <t>σ' (kPa) 4</t>
  </si>
  <si>
    <t>σ' (kPa) 5</t>
  </si>
  <si>
    <t>σ' (kPa) 6</t>
  </si>
  <si>
    <t>Formulación:</t>
  </si>
  <si>
    <t>Kishida</t>
  </si>
  <si>
    <t>C' (kPa)</t>
  </si>
  <si>
    <t>N55</t>
  </si>
  <si>
    <t>Min X</t>
  </si>
  <si>
    <t>Xmin</t>
  </si>
  <si>
    <t>INSTRUCCIONES</t>
  </si>
  <si>
    <t>Prof. Inicial (m)</t>
  </si>
  <si>
    <t>Prof. Final (m)</t>
  </si>
  <si>
    <t>σ (kPa) 1</t>
  </si>
  <si>
    <t>σ (kPa) 2</t>
  </si>
  <si>
    <t>σ (kPa) 3</t>
  </si>
  <si>
    <t>σ (kPa) 4</t>
  </si>
  <si>
    <t>σ (kPa) 5</t>
  </si>
  <si>
    <t>σ (kPa) 6</t>
  </si>
  <si>
    <t>P1</t>
  </si>
  <si>
    <t>σ (kPa) Condicion 1</t>
  </si>
  <si>
    <t>σ (kPa) Condicion 2</t>
  </si>
  <si>
    <t>υ (kPa) Condicion 1</t>
  </si>
  <si>
    <t>υ (kPa) Condicion 2</t>
  </si>
  <si>
    <t xml:space="preserve">υ (kPa) </t>
  </si>
  <si>
    <t>P2</t>
  </si>
  <si>
    <t>P2*</t>
  </si>
  <si>
    <t>NF*</t>
  </si>
  <si>
    <t>P3*</t>
  </si>
  <si>
    <t>P3</t>
  </si>
  <si>
    <t>P4</t>
  </si>
  <si>
    <t>P4*</t>
  </si>
  <si>
    <t>P5</t>
  </si>
  <si>
    <t>P5*</t>
  </si>
  <si>
    <t>P6</t>
  </si>
  <si>
    <t>P6*</t>
  </si>
  <si>
    <t>60 a 120</t>
  </si>
  <si>
    <r>
      <t>ϒ</t>
    </r>
    <r>
      <rPr>
        <b/>
        <vertAlign val="subscript"/>
        <sz val="8"/>
        <rFont val="Arial"/>
        <family val="2"/>
      </rPr>
      <t xml:space="preserve">h </t>
    </r>
    <r>
      <rPr>
        <b/>
        <sz val="8"/>
        <rFont val="Arial"/>
        <family val="2"/>
      </rPr>
      <t>(kN/m</t>
    </r>
    <r>
      <rPr>
        <b/>
        <vertAlign val="superscript"/>
        <sz val="8"/>
        <rFont val="Arial"/>
        <family val="2"/>
      </rPr>
      <t>3</t>
    </r>
    <r>
      <rPr>
        <b/>
        <sz val="8"/>
        <rFont val="Arial"/>
        <family val="2"/>
      </rPr>
      <t>)</t>
    </r>
  </si>
  <si>
    <r>
      <t>ϒ</t>
    </r>
    <r>
      <rPr>
        <b/>
        <vertAlign val="subscript"/>
        <sz val="8"/>
        <rFont val="Arial"/>
        <family val="2"/>
      </rPr>
      <t>sat</t>
    </r>
    <r>
      <rPr>
        <b/>
        <sz val="8"/>
        <rFont val="Arial"/>
        <family val="2"/>
      </rPr>
      <t xml:space="preserve"> (kN/m</t>
    </r>
    <r>
      <rPr>
        <b/>
        <vertAlign val="superscript"/>
        <sz val="8"/>
        <rFont val="Arial"/>
        <family val="2"/>
      </rPr>
      <t>3</t>
    </r>
    <r>
      <rPr>
        <b/>
        <sz val="8"/>
        <rFont val="Arial"/>
        <family val="2"/>
      </rPr>
      <t>)</t>
    </r>
  </si>
  <si>
    <r>
      <t>N</t>
    </r>
    <r>
      <rPr>
        <b/>
        <vertAlign val="subscript"/>
        <sz val="8"/>
        <color theme="1"/>
        <rFont val="Arial"/>
        <family val="2"/>
      </rPr>
      <t>spt</t>
    </r>
    <r>
      <rPr>
        <b/>
        <sz val="8"/>
        <color theme="1"/>
        <rFont val="Arial"/>
        <family val="2"/>
      </rPr>
      <t xml:space="preserve"> (campo)</t>
    </r>
  </si>
  <si>
    <r>
      <t>C</t>
    </r>
    <r>
      <rPr>
        <b/>
        <vertAlign val="subscript"/>
        <sz val="8"/>
        <color theme="1"/>
        <rFont val="Arial"/>
        <family val="2"/>
      </rPr>
      <t>B</t>
    </r>
  </si>
  <si>
    <r>
      <t>C</t>
    </r>
    <r>
      <rPr>
        <b/>
        <vertAlign val="subscript"/>
        <sz val="8"/>
        <color theme="1"/>
        <rFont val="Arial"/>
        <family val="2"/>
      </rPr>
      <t>S</t>
    </r>
  </si>
  <si>
    <r>
      <t>C</t>
    </r>
    <r>
      <rPr>
        <b/>
        <vertAlign val="subscript"/>
        <sz val="8"/>
        <color theme="1"/>
        <rFont val="Arial"/>
        <family val="2"/>
      </rPr>
      <t>R</t>
    </r>
  </si>
  <si>
    <t>Numero de perforaciones</t>
  </si>
  <si>
    <t>CONTROLADOR</t>
  </si>
  <si>
    <t>Estratos</t>
  </si>
  <si>
    <t>Numero de estratos</t>
  </si>
  <si>
    <t>Pendiente</t>
  </si>
  <si>
    <t>Ceq</t>
  </si>
  <si>
    <r>
      <rPr>
        <b/>
        <sz val="10"/>
        <rFont val="Calibri"/>
        <family val="2"/>
      </rPr>
      <t>φ</t>
    </r>
    <r>
      <rPr>
        <b/>
        <sz val="10"/>
        <rFont val="Arial"/>
        <family val="2"/>
      </rPr>
      <t xml:space="preserve"> </t>
    </r>
    <r>
      <rPr>
        <b/>
        <vertAlign val="subscript"/>
        <sz val="10"/>
        <rFont val="Arial"/>
        <family val="2"/>
      </rPr>
      <t>Kishida</t>
    </r>
  </si>
  <si>
    <r>
      <rPr>
        <b/>
        <sz val="10"/>
        <color theme="1"/>
        <rFont val="Calibri"/>
        <family val="2"/>
      </rPr>
      <t>σ</t>
    </r>
    <r>
      <rPr>
        <b/>
        <sz val="10"/>
        <color theme="1"/>
        <rFont val="Arial"/>
        <family val="2"/>
      </rPr>
      <t>'</t>
    </r>
    <r>
      <rPr>
        <b/>
        <vertAlign val="subscript"/>
        <sz val="10"/>
        <color theme="1"/>
        <rFont val="Arial"/>
        <family val="2"/>
      </rPr>
      <t>v</t>
    </r>
    <r>
      <rPr>
        <b/>
        <sz val="10"/>
        <color theme="1"/>
        <rFont val="Arial"/>
        <family val="2"/>
      </rPr>
      <t xml:space="preserve"> </t>
    </r>
  </si>
  <si>
    <t>t Kishida</t>
  </si>
  <si>
    <r>
      <t xml:space="preserve">t </t>
    </r>
    <r>
      <rPr>
        <b/>
        <vertAlign val="subscript"/>
        <sz val="10"/>
        <rFont val="Arial"/>
        <family val="2"/>
      </rPr>
      <t xml:space="preserve">efectivo </t>
    </r>
    <r>
      <rPr>
        <b/>
        <sz val="10"/>
        <rFont val="Arial"/>
        <family val="2"/>
      </rPr>
      <t>kishida</t>
    </r>
  </si>
  <si>
    <t xml:space="preserve">c' </t>
  </si>
  <si>
    <r>
      <rPr>
        <b/>
        <sz val="10"/>
        <rFont val="Calibri"/>
        <family val="2"/>
      </rPr>
      <t>φ</t>
    </r>
    <r>
      <rPr>
        <b/>
        <sz val="10"/>
        <rFont val="Arial"/>
        <family val="2"/>
      </rPr>
      <t>' ef</t>
    </r>
  </si>
  <si>
    <t>[kPa]</t>
  </si>
  <si>
    <t>[º]</t>
  </si>
  <si>
    <t xml:space="preserve">D.Estandar </t>
  </si>
  <si>
    <t>Lim. Inferior</t>
  </si>
  <si>
    <t>Lim. Superior</t>
  </si>
  <si>
    <t>Código estrato</t>
  </si>
  <si>
    <r>
      <t>A continuación se muestra el procedimiento de Alvaro Gonzalez presente en el manual de cimentaciones INVIAS, describiendo el método para obtener  los parametros de resistencia del suelo φ' y C'. .A diferencia de lo propuesto por Alvaro Gonzalez, en esta memoria de calculo si se tienen en cuenta las correcciones por longitud de la barilla (C</t>
    </r>
    <r>
      <rPr>
        <vertAlign val="subscript"/>
        <sz val="11"/>
        <color theme="1"/>
        <rFont val="Arial"/>
        <family val="2"/>
      </rPr>
      <t>R)</t>
    </r>
    <r>
      <rPr>
        <sz val="11"/>
        <color theme="1"/>
        <rFont val="Arial"/>
        <family val="2"/>
      </rPr>
      <t xml:space="preserve"> y diametro de la perforación (C</t>
    </r>
    <r>
      <rPr>
        <vertAlign val="subscript"/>
        <sz val="11"/>
        <color theme="1"/>
        <rFont val="Arial"/>
        <family val="2"/>
      </rPr>
      <t>B</t>
    </r>
    <r>
      <rPr>
        <sz val="11"/>
        <color theme="1"/>
        <rFont val="Arial"/>
        <family val="2"/>
      </rPr>
      <t xml:space="preserve">).  Se aconseja  calcular  para una energía del 45% que es la recomendada para Colombia.  Por ultimo se muestran las correlaciones para el cálculo del modulo de elasticidad (E) del texto de Bowles.  </t>
    </r>
  </si>
  <si>
    <r>
      <rPr>
        <b/>
        <sz val="12"/>
        <color theme="1"/>
        <rFont val="Arial"/>
        <family val="2"/>
      </rPr>
      <t>1.</t>
    </r>
    <r>
      <rPr>
        <sz val="11"/>
        <color theme="1"/>
        <rFont val="Arial"/>
        <family val="2"/>
      </rPr>
      <t xml:space="preserve"> En hoja base ingrese el número de perforaciones y número de estratos, luego debe diligenciar la tabla “Estratos” con todas las capas de suelo encontradas en la exploración geotécnica tratando de mantener un orden lógico (el más superficial primero). Encima de cada estrato hay un código que le identificara en cada una de las perforaciones realizadas. Una vez diligenciados estos datos, accione el botón “Crear perforaciones” y se crearan hojas en orden consecutivo hasta el número de perforaciones indicadas. Si no indica los datos correctos en este paso, debe iniciar de nuevo con una hoja virgen para no generar errores más adelante. No elimine ninguna hoja del archivo. </t>
    </r>
  </si>
  <si>
    <r>
      <rPr>
        <b/>
        <sz val="12"/>
        <color theme="1"/>
        <rFont val="Arial"/>
        <family val="2"/>
      </rPr>
      <t>2.</t>
    </r>
    <r>
      <rPr>
        <sz val="11"/>
        <color theme="1"/>
        <rFont val="Arial"/>
        <family val="2"/>
      </rPr>
      <t xml:space="preserve"> Finalizado el paso anterior deberá llenar los datos correspondientes a cada perforación en las hojas nombras de manera consecutiva con números alusios a la perforación. En la parte superior se encuentra la primera línea que contiene el nivel freático (NF), numero de estratos (# de estratos), diámetro del sondeo (ф sondeo (mm)) y longitud de varilla (L. Barilla (m)), estos dos últimos aparecen como listas desplegables. Notará que todos los datos de entrada tienen color de fuente rojo. Si no se encuentra nivel freático (NF), ingresar una profundidad que supere la de los datos a calcular para que no afecte el esfuerzo efectivo. En la casilla formulación aparecen los métodos del JRB y Kishida para calcular el ángulo de fricción; en el primero se calcula la corrección por confinamiento (Cn), mediante Skempton y da valores generalmente más bajos y nunca por encima de 2, mientras que el método de Kishida, usando el Cn de Seed-Idriss (Marcuson), es el recomendado por Álvaro González da valores un poco mayores.</t>
    </r>
  </si>
  <si>
    <r>
      <rPr>
        <b/>
        <sz val="12"/>
        <color theme="1"/>
        <rFont val="Arial"/>
        <family val="2"/>
      </rPr>
      <t>3.</t>
    </r>
    <r>
      <rPr>
        <sz val="11"/>
        <color theme="1"/>
        <rFont val="Arial"/>
        <family val="2"/>
      </rPr>
      <t xml:space="preserve"> En el recuadro que se encuentra en la parte inferior de los datos mencionados en el numeral 1, allí deberá digitar: el número del estrato asociado a la “Hoja base”, nombre del estrato (exactamente igual a como se ingresó en “Hoja base”), profundidad inicial, profundidad final, peso específico húmedo y peso específico saturado.</t>
    </r>
  </si>
  <si>
    <r>
      <rPr>
        <b/>
        <sz val="12"/>
        <color theme="1"/>
        <rFont val="Arial"/>
        <family val="2"/>
      </rPr>
      <t>4</t>
    </r>
    <r>
      <rPr>
        <sz val="11"/>
        <color theme="1"/>
        <rFont val="Arial"/>
        <family val="2"/>
      </rPr>
      <t>. En la misma página encontrará un recuadro que contiene el procedimiento de cálculo mencionado en la hoja de "base teórica" de este archivo. La columna estrato se llena automáticamente.</t>
    </r>
  </si>
  <si>
    <r>
      <rPr>
        <b/>
        <sz val="12"/>
        <color theme="1"/>
        <rFont val="Arial"/>
        <family val="2"/>
      </rPr>
      <t>5</t>
    </r>
    <r>
      <rPr>
        <sz val="11"/>
        <color theme="1"/>
        <rFont val="Arial"/>
        <family val="2"/>
      </rPr>
      <t>. En el mismo recuadro mencionado en el numeral 3, tendrá que ingresar la profundidad inicial del ensayo, en la casilla "Desde". También debe llenar el campo de la columna "descripción" en el que se muestran las opciones como lista desplegable y por último debe digitar el número de golpes en campo en la casilla "NSPT (campo)", una vez ocupados estos campos, el resto de la tabla se llenará automáticamente.</t>
    </r>
  </si>
  <si>
    <r>
      <rPr>
        <b/>
        <sz val="12"/>
        <color theme="1"/>
        <rFont val="Arial"/>
        <family val="2"/>
      </rPr>
      <t>6.</t>
    </r>
    <r>
      <rPr>
        <sz val="11"/>
        <color theme="1"/>
        <rFont val="Arial"/>
        <family val="2"/>
      </rPr>
      <t xml:space="preserve"> En el mismo recuadro mencionado en el numeral 3, tendrá que ingresar la profundidad inicial del ensayo, en la casilla "Desde". También debe llenar el campo de la columna "descripción" en el que se muestran las opciones como lista desplegable y por último debe digitar el número de golpes en campo en la casilla "NSPT (campo)", una vez ocupados estos campos, el resto de la tabla se llenará automáticamente.</t>
    </r>
  </si>
  <si>
    <r>
      <rPr>
        <b/>
        <sz val="12"/>
        <color theme="1"/>
        <rFont val="Arial"/>
        <family val="2"/>
      </rPr>
      <t>7</t>
    </r>
    <r>
      <rPr>
        <sz val="11"/>
        <color theme="1"/>
        <rFont val="Arial"/>
        <family val="2"/>
      </rPr>
      <t xml:space="preserve">. Cuando se hayan llenado todos los datos correspondientes a las perforaciones debe dirigirse a la hoja “Elección parámetros” y accionar el botón “Calcular”. En la tabla de la página 1, aparecerán los datos de esfuerzo efectivo y cortante para cada uno de los estratos ingresados. En las siguientes hojas encontrará los datos de regresión lineal donde debe anotar la pendiente de la tendencia e iterar los valores de “C” y “φ' ” de acuerdo con el criterio geotécnico. </t>
    </r>
  </si>
  <si>
    <t>Realizar el resumen para calcular el modulo de elasticidad</t>
  </si>
  <si>
    <t>Daniela J</t>
  </si>
  <si>
    <t>Realizar los calculos para definir el tipo de suelo por medio de los golpes del SPT</t>
  </si>
  <si>
    <t>NOTA:</t>
  </si>
  <si>
    <r>
      <t xml:space="preserve">1. </t>
    </r>
    <r>
      <rPr>
        <sz val="11"/>
        <color theme="1"/>
        <rFont val="Arial"/>
        <family val="2"/>
      </rPr>
      <t>Ingrese solo las perforaciones que contienen golpes</t>
    </r>
  </si>
  <si>
    <r>
      <rPr>
        <b/>
        <sz val="11"/>
        <color theme="1"/>
        <rFont val="Arial"/>
        <family val="2"/>
      </rPr>
      <t xml:space="preserve">2. </t>
    </r>
    <r>
      <rPr>
        <sz val="11"/>
        <color theme="1"/>
        <rFont val="Arial"/>
        <family val="2"/>
      </rPr>
      <t xml:space="preserve">Si es necesario cambiar el nombre de las hojas realicelo después de haber realizado absolutamente todos los calculos. </t>
    </r>
  </si>
  <si>
    <t xml:space="preserve">Poner en las instrucciones que no se debe cambiar el orden de las hojas porque se daña la plantilla </t>
  </si>
  <si>
    <t>Andres R</t>
  </si>
  <si>
    <t>N45</t>
  </si>
  <si>
    <r>
      <t>N</t>
    </r>
    <r>
      <rPr>
        <b/>
        <vertAlign val="subscript"/>
        <sz val="8"/>
        <color theme="1"/>
        <rFont val="Arial"/>
        <family val="2"/>
      </rPr>
      <t>1</t>
    </r>
    <r>
      <rPr>
        <b/>
        <sz val="8"/>
        <color theme="1"/>
        <rFont val="Arial"/>
        <family val="2"/>
      </rPr>
      <t>45</t>
    </r>
  </si>
  <si>
    <r>
      <rPr>
        <b/>
        <sz val="11"/>
        <color theme="1"/>
        <rFont val="Arial"/>
        <family val="2"/>
      </rPr>
      <t xml:space="preserve">3. </t>
    </r>
    <r>
      <rPr>
        <sz val="11"/>
        <color theme="1"/>
        <rFont val="Arial"/>
        <family val="2"/>
      </rPr>
      <t>NO cambiar el orden de las hojas del libro</t>
    </r>
  </si>
  <si>
    <t>N60</t>
  </si>
  <si>
    <t>Luis David Agudelo</t>
  </si>
  <si>
    <t>Se corrige N45 y se anexa N60 para el cálculo de parámetros sísmicos. Se emite V1</t>
  </si>
  <si>
    <t>IP (%)</t>
  </si>
  <si>
    <t>Nubes de puntos esfuerzos</t>
  </si>
  <si>
    <t>Nubes de puntos modulos de elasticidad</t>
  </si>
  <si>
    <t>Resumen módulos de elasticidad</t>
  </si>
  <si>
    <t>Lim inf (kPa)</t>
  </si>
  <si>
    <t>Prom (kPa)</t>
  </si>
  <si>
    <t>Lim sup (kPa)</t>
  </si>
  <si>
    <t>Se emite V2 con resumen de modulo de elasticidad</t>
  </si>
  <si>
    <t>Realizar calculo de "Su" en funciòn de "IP"</t>
  </si>
  <si>
    <t>Comportamiento</t>
  </si>
  <si>
    <t>Valor</t>
  </si>
  <si>
    <t xml:space="preserve">Arriba </t>
  </si>
  <si>
    <t>Abajo</t>
  </si>
  <si>
    <t>Interpolado</t>
  </si>
  <si>
    <t>Su (kPa)</t>
  </si>
  <si>
    <t>Resumen módulos cohesión no drenada</t>
  </si>
  <si>
    <t>Drenado</t>
  </si>
  <si>
    <t>No drenado</t>
  </si>
  <si>
    <t>Se realiza cálculo de "Su" en función de "IP"</t>
  </si>
  <si>
    <t>No se aprueba</t>
  </si>
  <si>
    <t>Ceniza Volcánica</t>
  </si>
  <si>
    <t>H-VI Migmatita Puente P</t>
  </si>
  <si>
    <t>H-V Migmatita de Puente P</t>
  </si>
  <si>
    <t>CP-00633 Casa Las Palmas</t>
  </si>
  <si>
    <t>Gerardo Bastidas</t>
  </si>
  <si>
    <t>Santiago Perez</t>
  </si>
  <si>
    <t>CP-00630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</si>
</sst>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
  </numFmts>
  <fonts count="38" x14ac:knownFonts="1">
    <font>
      <sz val="11"/>
      <color theme="1"/>
      <name val="Calibri"/>
      <family val="2"/>
      <scheme val="minor"/>
    </font>
    <font>
      <sz val="8"/>
      <color theme="1"/>
      <name val="Arial"/>
      <family val="2"/>
    </font>
    <font>
      <sz val="8"/>
      <name val="Arial"/>
      <family val="2"/>
    </font>
    <font>
      <sz val="8"/>
      <color theme="0"/>
      <name val="Arial"/>
      <family val="2"/>
    </font>
    <font>
      <b/>
      <sz val="8"/>
      <name val="Arial"/>
      <family val="2"/>
    </font>
    <font>
      <b/>
      <sz val="8"/>
      <color theme="1"/>
      <name val="Arial"/>
      <family val="2"/>
    </font>
    <font>
      <b/>
      <sz val="8"/>
      <color rgb="FFFF0000"/>
      <name val="Arial"/>
      <family val="2"/>
    </font>
    <font>
      <sz val="8"/>
      <color rgb="FF7AD400"/>
      <name val="Arial"/>
      <family val="2"/>
    </font>
    <font>
      <sz val="8"/>
      <color rgb="FFFF0000"/>
      <name val="Arial"/>
      <family val="2"/>
    </font>
    <font>
      <b/>
      <sz val="7"/>
      <color rgb="FFFF0000"/>
      <name val="Arial"/>
      <family val="2"/>
    </font>
    <font>
      <b/>
      <vertAlign val="subscript"/>
      <sz val="8"/>
      <name val="Arial"/>
      <family val="2"/>
    </font>
    <font>
      <b/>
      <vertAlign val="superscript"/>
      <sz val="8"/>
      <name val="Arial"/>
      <family val="2"/>
    </font>
    <font>
      <b/>
      <vertAlign val="subscript"/>
      <sz val="8"/>
      <color theme="1"/>
      <name val="Arial"/>
      <family val="2"/>
    </font>
    <font>
      <sz val="9"/>
      <name val="Arial"/>
      <family val="2"/>
    </font>
    <font>
      <b/>
      <sz val="9"/>
      <color rgb="FFFF0000"/>
      <name val="Arial"/>
      <family val="2"/>
    </font>
    <font>
      <b/>
      <sz val="11"/>
      <color theme="1"/>
      <name val="Arial"/>
      <family val="2"/>
    </font>
    <font>
      <b/>
      <sz val="11"/>
      <color rgb="FF202124"/>
      <name val="Arial"/>
      <family val="2"/>
    </font>
    <font>
      <sz val="7"/>
      <name val="Arial"/>
      <family val="2"/>
    </font>
    <font>
      <sz val="11"/>
      <color theme="1"/>
      <name val="Arial"/>
      <family val="2"/>
    </font>
    <font>
      <b/>
      <sz val="10"/>
      <color theme="1"/>
      <name val="Arial"/>
      <family val="2"/>
    </font>
    <font>
      <b/>
      <sz val="10"/>
      <name val="Arial"/>
      <family val="2"/>
    </font>
    <font>
      <b/>
      <sz val="10"/>
      <name val="Calibri"/>
      <family val="2"/>
    </font>
    <font>
      <b/>
      <vertAlign val="subscript"/>
      <sz val="10"/>
      <name val="Arial"/>
      <family val="2"/>
    </font>
    <font>
      <b/>
      <sz val="10"/>
      <color theme="1"/>
      <name val="Calibri"/>
      <family val="2"/>
    </font>
    <font>
      <b/>
      <vertAlign val="subscript"/>
      <sz val="10"/>
      <color theme="1"/>
      <name val="Arial"/>
      <family val="2"/>
    </font>
    <font>
      <b/>
      <sz val="9"/>
      <color indexed="81"/>
      <name val="Tahoma"/>
      <family val="2"/>
    </font>
    <font>
      <sz val="9"/>
      <color indexed="81"/>
      <name val="Tahoma"/>
      <family val="2"/>
    </font>
    <font>
      <sz val="9"/>
      <color theme="1"/>
      <name val="Arial"/>
      <family val="2"/>
    </font>
    <font>
      <sz val="11"/>
      <color theme="0"/>
      <name val="Arial"/>
      <family val="2"/>
    </font>
    <font>
      <sz val="11"/>
      <color rgb="FF000000"/>
      <name val="Arial Black"/>
      <family val="2"/>
    </font>
    <font>
      <sz val="10"/>
      <color rgb="FF000000"/>
      <name val="Arial Black"/>
      <family val="2"/>
    </font>
    <font>
      <b/>
      <sz val="11"/>
      <color rgb="FFFF0000"/>
      <name val="Arial"/>
      <family val="2"/>
    </font>
    <font>
      <vertAlign val="subscript"/>
      <sz val="11"/>
      <color theme="1"/>
      <name val="Arial"/>
      <family val="2"/>
    </font>
    <font>
      <b/>
      <sz val="12"/>
      <color theme="1"/>
      <name val="Arial"/>
      <family val="2"/>
    </font>
    <font>
      <b/>
      <sz val="7"/>
      <name val="Arial"/>
      <family val="2"/>
    </font>
    <font>
      <b/>
      <sz val="8"/>
      <color theme="0"/>
      <name val="Arial"/>
      <family val="2"/>
    </font>
    <font>
      <sz val="11"/>
      <color theme="0"/>
      <name val="Calibri"/>
      <family val="2"/>
      <scheme val="minor"/>
    </font>
    <font>
      <sz val="11"/>
      <name val="Arial"/>
      <family val="2"/>
    </font>
  </fonts>
  <fills count="4">
    <fill>
      <patternFill patternType="none"/>
    </fill>
    <fill>
      <patternFill patternType="gray125"/>
    </fill>
    <fill>
      <patternFill patternType="solid">
        <fgColor rgb="FFEF8B17"/>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67">
    <xf numFmtId="0" fontId="0" fillId="0" borderId="0" xfId="0"/>
    <xf numFmtId="0" fontId="1" fillId="0" borderId="0" xfId="0" applyFont="1" applyProtection="1">
      <protection hidden="1"/>
    </xf>
    <xf numFmtId="0" fontId="2" fillId="0" borderId="0" xfId="0" applyFont="1" applyProtection="1">
      <protection hidden="1"/>
    </xf>
    <xf numFmtId="0" fontId="3" fillId="0" borderId="0" xfId="0" applyFont="1" applyProtection="1">
      <protection hidden="1"/>
    </xf>
    <xf numFmtId="0" fontId="4" fillId="0" borderId="0" xfId="0" applyFont="1" applyAlignment="1" applyProtection="1">
      <alignment horizontal="right"/>
      <protection locked="0"/>
    </xf>
    <xf numFmtId="0" fontId="1" fillId="0" borderId="0" xfId="0" applyFont="1" applyProtection="1">
      <protection locked="0"/>
    </xf>
    <xf numFmtId="0" fontId="6" fillId="0" borderId="6" xfId="0" applyFont="1" applyBorder="1" applyProtection="1">
      <protection locked="0"/>
    </xf>
    <xf numFmtId="0" fontId="6" fillId="0" borderId="6" xfId="0" applyFont="1" applyBorder="1" applyAlignment="1" applyProtection="1">
      <alignment horizontal="center" vertical="center"/>
      <protection locked="0"/>
    </xf>
    <xf numFmtId="0" fontId="2" fillId="0" borderId="0" xfId="0" applyFont="1" applyProtection="1">
      <protection locked="0"/>
    </xf>
    <xf numFmtId="0" fontId="7" fillId="0" borderId="0" xfId="0" applyFont="1" applyProtection="1">
      <protection locked="0"/>
    </xf>
    <xf numFmtId="0" fontId="8" fillId="0" borderId="0" xfId="0" applyFont="1" applyProtection="1">
      <protection locked="0"/>
    </xf>
    <xf numFmtId="0" fontId="8" fillId="0" borderId="0" xfId="0" applyFont="1" applyProtection="1">
      <protection hidden="1"/>
    </xf>
    <xf numFmtId="0" fontId="7" fillId="0" borderId="0" xfId="0" applyFont="1" applyProtection="1">
      <protection hidden="1"/>
    </xf>
    <xf numFmtId="0" fontId="2" fillId="0" borderId="0" xfId="0" applyFont="1" applyAlignment="1" applyProtection="1">
      <alignment horizontal="center" vertical="center"/>
      <protection hidden="1"/>
    </xf>
    <xf numFmtId="0" fontId="1" fillId="0" borderId="0" xfId="0" applyFont="1" applyAlignment="1" applyProtection="1">
      <alignment horizontal="center" vertical="center"/>
      <protection hidden="1"/>
    </xf>
    <xf numFmtId="0" fontId="4" fillId="0" borderId="0" xfId="0" applyFont="1" applyAlignment="1" applyProtection="1">
      <alignment vertical="center"/>
      <protection hidden="1"/>
    </xf>
    <xf numFmtId="0" fontId="4" fillId="2"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5" fillId="2" borderId="1" xfId="0" applyFont="1" applyFill="1" applyBorder="1" applyAlignment="1" applyProtection="1">
      <alignment horizontal="center" vertical="center" wrapText="1"/>
      <protection hidden="1"/>
    </xf>
    <xf numFmtId="0" fontId="5" fillId="2" borderId="1" xfId="0" applyFont="1" applyFill="1" applyBorder="1" applyAlignment="1" applyProtection="1">
      <alignment horizontal="center" vertical="center"/>
      <protection hidden="1"/>
    </xf>
    <xf numFmtId="0" fontId="4" fillId="0" borderId="0" xfId="0" applyFont="1" applyAlignment="1" applyProtection="1">
      <alignment horizontal="center" vertical="center" wrapText="1"/>
      <protection hidden="1"/>
    </xf>
    <xf numFmtId="0" fontId="13" fillId="0" borderId="1" xfId="0" applyFont="1" applyBorder="1" applyAlignment="1" applyProtection="1">
      <alignment horizontal="center" vertical="center"/>
      <protection hidden="1"/>
    </xf>
    <xf numFmtId="2" fontId="14" fillId="0" borderId="1" xfId="0" applyNumberFormat="1" applyFont="1" applyBorder="1" applyAlignment="1" applyProtection="1">
      <alignment horizontal="center" vertical="center"/>
      <protection locked="0"/>
    </xf>
    <xf numFmtId="2" fontId="2" fillId="0" borderId="1" xfId="0" applyNumberFormat="1" applyFont="1" applyBorder="1" applyAlignment="1" applyProtection="1">
      <alignment horizontal="center" vertical="center"/>
      <protection hidden="1"/>
    </xf>
    <xf numFmtId="2" fontId="1" fillId="0" borderId="1" xfId="0" applyNumberFormat="1" applyFont="1" applyBorder="1" applyAlignment="1" applyProtection="1">
      <alignment horizontal="center" vertical="center"/>
      <protection hidden="1"/>
    </xf>
    <xf numFmtId="0" fontId="14" fillId="0" borderId="1" xfId="0" applyFont="1" applyBorder="1" applyAlignment="1" applyProtection="1">
      <alignment horizontal="center" vertical="center"/>
      <protection locked="0"/>
    </xf>
    <xf numFmtId="2" fontId="1" fillId="0" borderId="1" xfId="0" applyNumberFormat="1" applyFont="1" applyBorder="1" applyAlignment="1" applyProtection="1">
      <alignment horizontal="center"/>
      <protection hidden="1"/>
    </xf>
    <xf numFmtId="1" fontId="1" fillId="0" borderId="1" xfId="0" applyNumberFormat="1" applyFont="1" applyBorder="1" applyAlignment="1" applyProtection="1">
      <alignment horizontal="center" vertical="center"/>
      <protection hidden="1"/>
    </xf>
    <xf numFmtId="0" fontId="5" fillId="0" borderId="9" xfId="0" applyFont="1" applyBorder="1" applyProtection="1">
      <protection hidden="1"/>
    </xf>
    <xf numFmtId="0" fontId="5" fillId="2" borderId="1" xfId="0" applyFont="1" applyFill="1" applyBorder="1" applyAlignment="1" applyProtection="1">
      <alignment vertical="center" wrapText="1"/>
      <protection hidden="1"/>
    </xf>
    <xf numFmtId="0" fontId="1" fillId="0" borderId="1" xfId="0" applyFont="1" applyBorder="1" applyAlignment="1" applyProtection="1">
      <alignment horizontal="center" vertical="center"/>
      <protection hidden="1"/>
    </xf>
    <xf numFmtId="0" fontId="1" fillId="0" borderId="0" xfId="0" applyFont="1" applyAlignment="1" applyProtection="1">
      <alignment horizontal="center"/>
      <protection hidden="1"/>
    </xf>
    <xf numFmtId="2" fontId="1" fillId="0" borderId="1" xfId="0" applyNumberFormat="1" applyFont="1" applyBorder="1" applyAlignment="1" applyProtection="1">
      <alignment vertical="center"/>
      <protection hidden="1"/>
    </xf>
    <xf numFmtId="0" fontId="4" fillId="2"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18" fillId="0" borderId="0" xfId="0" applyFont="1" applyAlignment="1">
      <alignment horizontal="center" vertical="center"/>
    </xf>
    <xf numFmtId="0" fontId="15" fillId="2" borderId="1" xfId="0" applyFont="1" applyFill="1" applyBorder="1" applyAlignment="1">
      <alignment horizontal="center" vertical="center"/>
    </xf>
    <xf numFmtId="0" fontId="15" fillId="0" borderId="1" xfId="0" applyFont="1" applyBorder="1" applyAlignment="1">
      <alignment horizontal="center" vertical="center" wrapText="1"/>
    </xf>
    <xf numFmtId="0" fontId="18" fillId="0" borderId="0" xfId="0" applyFont="1"/>
    <xf numFmtId="0" fontId="5" fillId="0" borderId="1" xfId="0" applyFont="1" applyBorder="1" applyAlignment="1" applyProtection="1">
      <alignment horizontal="right"/>
      <protection hidden="1"/>
    </xf>
    <xf numFmtId="0" fontId="4" fillId="0" borderId="0" xfId="0" applyFont="1" applyAlignment="1" applyProtection="1">
      <alignment horizontal="right" vertical="center"/>
      <protection hidden="1"/>
    </xf>
    <xf numFmtId="0" fontId="4" fillId="0" borderId="0" xfId="0" applyFont="1" applyAlignment="1" applyProtection="1">
      <alignment horizontal="center"/>
      <protection hidden="1"/>
    </xf>
    <xf numFmtId="0" fontId="5" fillId="0" borderId="0" xfId="0" applyFont="1" applyAlignment="1" applyProtection="1">
      <alignment horizontal="right"/>
      <protection hidden="1"/>
    </xf>
    <xf numFmtId="0" fontId="5" fillId="0" borderId="0" xfId="0" applyFont="1" applyAlignment="1" applyProtection="1">
      <alignment horizontal="center"/>
      <protection hidden="1"/>
    </xf>
    <xf numFmtId="0" fontId="18" fillId="0" borderId="0" xfId="0" applyFont="1" applyAlignment="1">
      <alignment horizontal="center"/>
    </xf>
    <xf numFmtId="0" fontId="19" fillId="2" borderId="1" xfId="0" applyFont="1" applyFill="1" applyBorder="1" applyAlignment="1">
      <alignment horizontal="center" vertical="center"/>
    </xf>
    <xf numFmtId="0" fontId="20" fillId="2" borderId="1" xfId="0" applyFont="1" applyFill="1" applyBorder="1" applyAlignment="1">
      <alignment horizontal="center" vertical="center"/>
    </xf>
    <xf numFmtId="0" fontId="27" fillId="3" borderId="1" xfId="0" applyFont="1" applyFill="1" applyBorder="1" applyAlignment="1">
      <alignment horizontal="center"/>
    </xf>
    <xf numFmtId="165" fontId="13" fillId="3" borderId="1" xfId="0" applyNumberFormat="1" applyFont="1" applyFill="1" applyBorder="1" applyAlignment="1">
      <alignment horizontal="center" vertical="center"/>
    </xf>
    <xf numFmtId="165" fontId="14" fillId="3" borderId="1" xfId="0" applyNumberFormat="1" applyFont="1" applyFill="1" applyBorder="1" applyAlignment="1">
      <alignment horizontal="center" vertical="center"/>
    </xf>
    <xf numFmtId="2" fontId="13" fillId="3" borderId="1" xfId="0" applyNumberFormat="1" applyFont="1" applyFill="1" applyBorder="1" applyAlignment="1">
      <alignment horizontal="center" vertical="center"/>
    </xf>
    <xf numFmtId="2" fontId="27" fillId="3" borderId="1" xfId="0" applyNumberFormat="1" applyFont="1" applyFill="1" applyBorder="1" applyAlignment="1">
      <alignment horizontal="center" vertical="center"/>
    </xf>
    <xf numFmtId="2" fontId="14" fillId="3" borderId="1" xfId="0" applyNumberFormat="1" applyFont="1" applyFill="1" applyBorder="1" applyAlignment="1">
      <alignment horizontal="center" vertical="center"/>
    </xf>
    <xf numFmtId="2" fontId="1" fillId="0" borderId="1" xfId="0" applyNumberFormat="1" applyFont="1" applyBorder="1" applyAlignment="1">
      <alignment horizontal="center"/>
    </xf>
    <xf numFmtId="0" fontId="31" fillId="0" borderId="1" xfId="0" applyFont="1" applyBorder="1" applyAlignment="1">
      <alignment horizontal="center" vertical="center"/>
    </xf>
    <xf numFmtId="0" fontId="18" fillId="0" borderId="0" xfId="0" applyFont="1" applyAlignment="1">
      <alignment vertical="top" wrapText="1"/>
    </xf>
    <xf numFmtId="0" fontId="18" fillId="0" borderId="0" xfId="0" applyFont="1" applyAlignment="1">
      <alignment wrapText="1"/>
    </xf>
    <xf numFmtId="0" fontId="15" fillId="0" borderId="0" xfId="0" applyFont="1"/>
    <xf numFmtId="0" fontId="18" fillId="0" borderId="0" xfId="0" applyFont="1" applyAlignment="1">
      <alignment vertical="center"/>
    </xf>
    <xf numFmtId="0" fontId="15" fillId="2" borderId="1" xfId="0" applyFont="1" applyFill="1" applyBorder="1" applyAlignment="1">
      <alignment horizontal="center"/>
    </xf>
    <xf numFmtId="2" fontId="6" fillId="0" borderId="1" xfId="0" applyNumberFormat="1" applyFont="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18" fillId="3" borderId="1" xfId="0" applyFont="1" applyFill="1" applyBorder="1" applyAlignment="1">
      <alignment horizontal="center"/>
    </xf>
    <xf numFmtId="1" fontId="18" fillId="3" borderId="1" xfId="0" applyNumberFormat="1" applyFont="1" applyFill="1" applyBorder="1" applyAlignment="1">
      <alignment horizontal="center"/>
    </xf>
    <xf numFmtId="0" fontId="6" fillId="0" borderId="1" xfId="0" applyFont="1" applyBorder="1" applyAlignment="1">
      <alignment horizontal="center" vertical="center"/>
    </xf>
    <xf numFmtId="0" fontId="18" fillId="0" borderId="1" xfId="0" applyFont="1" applyBorder="1"/>
    <xf numFmtId="0" fontId="28" fillId="0" borderId="0" xfId="0" applyFont="1" applyAlignment="1">
      <alignment horizontal="center" vertical="center"/>
    </xf>
    <xf numFmtId="0" fontId="3" fillId="0" borderId="0" xfId="0" applyFont="1" applyAlignment="1" applyProtection="1">
      <alignment horizontal="center"/>
      <protection hidden="1"/>
    </xf>
    <xf numFmtId="0" fontId="3" fillId="0" borderId="0" xfId="0" applyFont="1" applyAlignment="1" applyProtection="1">
      <alignment horizontal="center" vertical="center"/>
      <protection hidden="1"/>
    </xf>
    <xf numFmtId="0" fontId="37" fillId="0" borderId="0" xfId="0" applyFont="1" applyAlignment="1">
      <alignment horizontal="center" vertical="center"/>
    </xf>
    <xf numFmtId="0" fontId="3" fillId="0" borderId="0" xfId="0" applyFont="1" applyAlignment="1" applyProtection="1">
      <alignment horizontal="left"/>
      <protection hidden="1"/>
    </xf>
    <xf numFmtId="2" fontId="3" fillId="0" borderId="0" xfId="0" applyNumberFormat="1" applyFont="1" applyAlignment="1" applyProtection="1">
      <alignment horizontal="center"/>
      <protection hidden="1"/>
    </xf>
    <xf numFmtId="1" fontId="3" fillId="0" borderId="0" xfId="0" applyNumberFormat="1" applyFont="1" applyAlignment="1" applyProtection="1">
      <alignment horizontal="center"/>
      <protection hidden="1"/>
    </xf>
    <xf numFmtId="164" fontId="3" fillId="0" borderId="0" xfId="0" applyNumberFormat="1" applyFont="1" applyProtection="1">
      <protection hidden="1"/>
    </xf>
    <xf numFmtId="0" fontId="35" fillId="0" borderId="0" xfId="0" applyFont="1" applyAlignment="1" applyProtection="1">
      <alignment horizontal="center" vertical="center" wrapText="1"/>
      <protection hidden="1"/>
    </xf>
    <xf numFmtId="0" fontId="35" fillId="0" borderId="0" xfId="0" applyFont="1" applyAlignment="1" applyProtection="1">
      <alignment vertical="center" wrapText="1"/>
      <protection hidden="1"/>
    </xf>
    <xf numFmtId="0" fontId="35" fillId="0" borderId="0" xfId="0" applyFont="1" applyAlignment="1" applyProtection="1">
      <alignment horizontal="center" vertical="center"/>
      <protection hidden="1"/>
    </xf>
    <xf numFmtId="1" fontId="3" fillId="0" borderId="0" xfId="0" applyNumberFormat="1" applyFont="1" applyProtection="1">
      <protection hidden="1"/>
    </xf>
    <xf numFmtId="2" fontId="3" fillId="0" borderId="0" xfId="0" applyNumberFormat="1" applyFont="1" applyProtection="1">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2" fontId="3" fillId="0" borderId="0" xfId="0" applyNumberFormat="1" applyFont="1" applyAlignment="1" applyProtection="1">
      <alignment vertical="center" wrapText="1"/>
      <protection hidden="1"/>
    </xf>
    <xf numFmtId="0" fontId="35" fillId="0" borderId="0" xfId="0" applyFont="1" applyAlignment="1" applyProtection="1">
      <alignment vertical="center"/>
      <protection hidden="1"/>
    </xf>
    <xf numFmtId="0" fontId="3" fillId="0" borderId="0" xfId="0" applyFont="1" applyAlignment="1" applyProtection="1">
      <alignment vertical="center"/>
      <protection hidden="1"/>
    </xf>
    <xf numFmtId="0" fontId="36" fillId="0" borderId="0" xfId="0" applyFont="1" applyAlignment="1">
      <alignment horizontal="center"/>
    </xf>
    <xf numFmtId="2" fontId="36" fillId="0" borderId="0" xfId="0" applyNumberFormat="1" applyFont="1" applyAlignment="1">
      <alignment horizontal="center"/>
    </xf>
    <xf numFmtId="14" fontId="27" fillId="0" borderId="5" xfId="0" applyNumberFormat="1" applyFont="1" applyBorder="1" applyAlignment="1">
      <alignment horizontal="center" vertical="center"/>
    </xf>
    <xf numFmtId="0" fontId="27" fillId="0" borderId="7" xfId="0" applyFont="1" applyBorder="1" applyAlignment="1">
      <alignment horizontal="center" vertical="center"/>
    </xf>
    <xf numFmtId="0" fontId="27" fillId="0" borderId="1" xfId="0" applyFont="1" applyBorder="1" applyAlignment="1">
      <alignment horizontal="center" vertical="center"/>
    </xf>
    <xf numFmtId="0" fontId="27" fillId="0" borderId="1" xfId="0" applyFont="1" applyBorder="1" applyAlignment="1">
      <alignment horizontal="justify" vertical="center" wrapText="1"/>
    </xf>
    <xf numFmtId="0" fontId="27" fillId="0" borderId="8" xfId="0" applyFont="1" applyBorder="1" applyAlignment="1">
      <alignment horizontal="center" vertical="center"/>
    </xf>
    <xf numFmtId="0" fontId="27" fillId="0" borderId="10" xfId="0" applyFont="1" applyBorder="1" applyAlignment="1">
      <alignment horizontal="center" vertical="center"/>
    </xf>
    <xf numFmtId="0" fontId="27" fillId="0" borderId="11" xfId="0" applyFont="1" applyBorder="1" applyAlignment="1">
      <alignment horizontal="center" vertical="center"/>
    </xf>
    <xf numFmtId="0" fontId="27" fillId="0" borderId="13" xfId="0" applyFont="1" applyBorder="1" applyAlignment="1">
      <alignment horizontal="center" vertical="center"/>
    </xf>
    <xf numFmtId="0" fontId="27" fillId="0" borderId="5" xfId="0" applyFont="1" applyBorder="1" applyAlignment="1">
      <alignment horizontal="center" vertical="center"/>
    </xf>
    <xf numFmtId="0" fontId="27" fillId="0" borderId="8" xfId="0" applyFont="1" applyBorder="1" applyAlignment="1">
      <alignment horizontal="justify" vertical="center" wrapText="1"/>
    </xf>
    <xf numFmtId="0" fontId="27" fillId="0" borderId="9" xfId="0" applyFont="1" applyBorder="1" applyAlignment="1">
      <alignment horizontal="justify" vertical="center" wrapText="1"/>
    </xf>
    <xf numFmtId="0" fontId="27" fillId="0" borderId="10" xfId="0" applyFont="1" applyBorder="1" applyAlignment="1">
      <alignment horizontal="justify" vertical="center" wrapText="1"/>
    </xf>
    <xf numFmtId="0" fontId="27" fillId="0" borderId="11" xfId="0" applyFont="1" applyBorder="1" applyAlignment="1">
      <alignment horizontal="justify" vertical="center" wrapText="1"/>
    </xf>
    <xf numFmtId="0" fontId="27" fillId="0" borderId="12" xfId="0" applyFont="1" applyBorder="1" applyAlignment="1">
      <alignment horizontal="justify" vertical="center" wrapText="1"/>
    </xf>
    <xf numFmtId="0" fontId="27" fillId="0" borderId="13" xfId="0" applyFont="1" applyBorder="1" applyAlignment="1">
      <alignment horizontal="justify" vertical="center" wrapText="1"/>
    </xf>
    <xf numFmtId="0" fontId="15" fillId="0" borderId="2" xfId="0" applyFont="1" applyBorder="1" applyAlignment="1">
      <alignment horizontal="center" vertical="center" wrapText="1"/>
    </xf>
    <xf numFmtId="0" fontId="15" fillId="0" borderId="4" xfId="0" applyFont="1" applyBorder="1" applyAlignment="1">
      <alignment horizontal="center" vertical="center" wrapText="1"/>
    </xf>
    <xf numFmtId="0" fontId="15" fillId="0" borderId="1" xfId="0" applyFont="1" applyBorder="1" applyAlignment="1">
      <alignment horizontal="center" vertical="center" wrapText="1"/>
    </xf>
    <xf numFmtId="0" fontId="18" fillId="0" borderId="0" xfId="0" applyFont="1" applyAlignment="1">
      <alignment horizontal="justify" vertical="top" wrapText="1"/>
    </xf>
    <xf numFmtId="0" fontId="18" fillId="0" borderId="0" xfId="0" applyFont="1" applyAlignment="1">
      <alignment horizontal="justify"/>
    </xf>
    <xf numFmtId="0" fontId="18" fillId="0" borderId="0" xfId="0" applyFont="1" applyAlignment="1">
      <alignment horizontal="justify" wrapText="1"/>
    </xf>
    <xf numFmtId="0" fontId="15" fillId="0" borderId="0" xfId="0" applyFont="1" applyAlignment="1">
      <alignment horizontal="center"/>
    </xf>
    <xf numFmtId="0" fontId="15" fillId="2" borderId="1" xfId="0" applyFont="1" applyFill="1" applyBorder="1" applyAlignment="1">
      <alignment horizontal="center" vertical="center"/>
    </xf>
    <xf numFmtId="1" fontId="1" fillId="0" borderId="2" xfId="0" applyNumberFormat="1" applyFont="1" applyBorder="1" applyAlignment="1">
      <alignment horizontal="center"/>
    </xf>
    <xf numFmtId="1" fontId="1" fillId="0" borderId="4" xfId="0" applyNumberFormat="1" applyFont="1" applyBorder="1" applyAlignment="1">
      <alignment horizontal="center"/>
    </xf>
    <xf numFmtId="0" fontId="19" fillId="2" borderId="1" xfId="0" applyFont="1" applyFill="1" applyBorder="1" applyAlignment="1">
      <alignment horizontal="center" vertical="center"/>
    </xf>
    <xf numFmtId="0" fontId="19" fillId="2" borderId="5" xfId="0" applyFont="1" applyFill="1" applyBorder="1" applyAlignment="1">
      <alignment horizontal="center" vertical="center"/>
    </xf>
    <xf numFmtId="0" fontId="19" fillId="2" borderId="7" xfId="0" applyFont="1" applyFill="1" applyBorder="1" applyAlignment="1">
      <alignment horizontal="center" vertical="center"/>
    </xf>
    <xf numFmtId="0" fontId="15" fillId="2" borderId="1" xfId="0" applyFont="1" applyFill="1" applyBorder="1" applyAlignment="1">
      <alignment horizontal="center"/>
    </xf>
    <xf numFmtId="0" fontId="15" fillId="2" borderId="2" xfId="0" applyFont="1" applyFill="1" applyBorder="1" applyAlignment="1">
      <alignment horizontal="center"/>
    </xf>
    <xf numFmtId="0" fontId="15" fillId="2" borderId="4" xfId="0" applyFont="1" applyFill="1" applyBorder="1" applyAlignment="1">
      <alignment horizontal="center"/>
    </xf>
    <xf numFmtId="0" fontId="5" fillId="0" borderId="1" xfId="0" applyFont="1" applyBorder="1" applyAlignment="1" applyProtection="1">
      <alignment horizontal="center"/>
      <protection hidden="1"/>
    </xf>
    <xf numFmtId="14" fontId="18" fillId="0" borderId="1" xfId="0" applyNumberFormat="1" applyFont="1" applyBorder="1" applyAlignment="1">
      <alignment horizontal="center"/>
    </xf>
    <xf numFmtId="0" fontId="18" fillId="0" borderId="1" xfId="0" applyFont="1" applyBorder="1" applyAlignment="1">
      <alignment horizontal="center"/>
    </xf>
    <xf numFmtId="0" fontId="4" fillId="0" borderId="1" xfId="0" applyFont="1" applyBorder="1" applyAlignment="1" applyProtection="1">
      <alignment horizontal="right" vertical="center"/>
      <protection hidden="1"/>
    </xf>
    <xf numFmtId="0" fontId="4" fillId="0" borderId="1" xfId="0" applyFont="1" applyBorder="1" applyAlignment="1" applyProtection="1">
      <alignment horizontal="center"/>
      <protection hidden="1"/>
    </xf>
    <xf numFmtId="0" fontId="5" fillId="2" borderId="2" xfId="0" applyFont="1" applyFill="1" applyBorder="1" applyAlignment="1" applyProtection="1">
      <alignment horizontal="center" vertical="center"/>
      <protection hidden="1"/>
    </xf>
    <xf numFmtId="0" fontId="5" fillId="2" borderId="4" xfId="0" applyFont="1" applyFill="1" applyBorder="1" applyAlignment="1" applyProtection="1">
      <alignment horizontal="center" vertical="center"/>
      <protection hidden="1"/>
    </xf>
    <xf numFmtId="0" fontId="15" fillId="2" borderId="3" xfId="0" applyFont="1" applyFill="1" applyBorder="1" applyAlignment="1">
      <alignment horizontal="center"/>
    </xf>
    <xf numFmtId="0" fontId="3" fillId="0" borderId="12" xfId="0" applyFont="1" applyBorder="1" applyAlignment="1" applyProtection="1">
      <alignment horizontal="center"/>
      <protection locked="0"/>
    </xf>
    <xf numFmtId="2" fontId="1" fillId="0" borderId="1" xfId="0" applyNumberFormat="1" applyFont="1" applyBorder="1" applyAlignment="1" applyProtection="1">
      <alignment horizontal="center" vertical="center"/>
      <protection hidden="1"/>
    </xf>
    <xf numFmtId="2" fontId="1" fillId="0" borderId="2" xfId="0" applyNumberFormat="1" applyFont="1" applyBorder="1" applyAlignment="1" applyProtection="1">
      <alignment horizontal="center"/>
      <protection hidden="1"/>
    </xf>
    <xf numFmtId="2" fontId="1" fillId="0" borderId="4" xfId="0" applyNumberFormat="1" applyFont="1" applyBorder="1" applyAlignment="1" applyProtection="1">
      <alignment horizontal="center"/>
      <protection hidden="1"/>
    </xf>
    <xf numFmtId="0" fontId="6" fillId="0" borderId="1" xfId="0" applyFont="1" applyBorder="1" applyAlignment="1" applyProtection="1">
      <alignment horizontal="center" vertical="center"/>
      <protection locked="0"/>
    </xf>
    <xf numFmtId="0" fontId="5" fillId="2" borderId="1" xfId="0" applyFont="1" applyFill="1" applyBorder="1" applyAlignment="1" applyProtection="1">
      <alignment horizontal="center" vertical="center" wrapText="1"/>
      <protection hidden="1"/>
    </xf>
    <xf numFmtId="2" fontId="34" fillId="0" borderId="2" xfId="0" applyNumberFormat="1" applyFont="1" applyBorder="1" applyAlignment="1" applyProtection="1">
      <alignment horizontal="center" vertical="center"/>
      <protection hidden="1"/>
    </xf>
    <xf numFmtId="2" fontId="34" fillId="0" borderId="4" xfId="0" applyNumberFormat="1" applyFont="1" applyBorder="1" applyAlignment="1" applyProtection="1">
      <alignment horizontal="center" vertical="center"/>
      <protection hidden="1"/>
    </xf>
    <xf numFmtId="0" fontId="5" fillId="2" borderId="1" xfId="0" applyFont="1" applyFill="1" applyBorder="1" applyAlignment="1" applyProtection="1">
      <alignment horizontal="center" vertical="center"/>
      <protection hidden="1"/>
    </xf>
    <xf numFmtId="0" fontId="1" fillId="0" borderId="0" xfId="0" applyFont="1" applyAlignment="1" applyProtection="1">
      <alignment horizontal="center"/>
      <protection hidden="1"/>
    </xf>
    <xf numFmtId="0" fontId="6" fillId="0" borderId="1" xfId="0" applyFont="1" applyBorder="1" applyAlignment="1" applyProtection="1">
      <alignment horizontal="center"/>
      <protection locked="0"/>
    </xf>
    <xf numFmtId="0" fontId="17" fillId="0" borderId="2" xfId="0" applyFont="1" applyBorder="1" applyAlignment="1" applyProtection="1">
      <alignment horizontal="center" vertical="center"/>
      <protection hidden="1"/>
    </xf>
    <xf numFmtId="0" fontId="17" fillId="0" borderId="4" xfId="0" applyFont="1" applyBorder="1" applyAlignment="1" applyProtection="1">
      <alignment horizontal="center" vertical="center"/>
      <protection hidden="1"/>
    </xf>
    <xf numFmtId="0" fontId="5" fillId="2" borderId="2" xfId="0" applyFont="1" applyFill="1" applyBorder="1" applyAlignment="1" applyProtection="1">
      <alignment horizontal="center"/>
      <protection hidden="1"/>
    </xf>
    <xf numFmtId="0" fontId="5" fillId="2" borderId="3" xfId="0" applyFont="1" applyFill="1" applyBorder="1" applyAlignment="1" applyProtection="1">
      <alignment horizontal="center"/>
      <protection hidden="1"/>
    </xf>
    <xf numFmtId="0" fontId="5" fillId="2" borderId="4" xfId="0" applyFont="1" applyFill="1" applyBorder="1" applyAlignment="1" applyProtection="1">
      <alignment horizontal="center"/>
      <protection hidden="1"/>
    </xf>
    <xf numFmtId="0" fontId="5" fillId="0" borderId="0" xfId="0" applyFont="1" applyAlignment="1" applyProtection="1">
      <alignment horizontal="center"/>
      <protection locked="0"/>
    </xf>
    <xf numFmtId="2" fontId="6" fillId="0" borderId="6" xfId="0" applyNumberFormat="1" applyFont="1" applyBorder="1" applyAlignment="1" applyProtection="1">
      <alignment horizontal="center" vertical="center"/>
      <protection locked="0"/>
    </xf>
    <xf numFmtId="0" fontId="16" fillId="2" borderId="1" xfId="0" applyFont="1" applyFill="1" applyBorder="1" applyAlignment="1" applyProtection="1">
      <alignment horizontal="center" vertical="center"/>
      <protection hidden="1"/>
    </xf>
    <xf numFmtId="0" fontId="5" fillId="0" borderId="1" xfId="0" applyFont="1" applyBorder="1" applyAlignment="1" applyProtection="1">
      <alignment horizontal="center" vertical="center" wrapText="1"/>
      <protection hidden="1"/>
    </xf>
    <xf numFmtId="0" fontId="5"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protection locked="0"/>
    </xf>
    <xf numFmtId="0" fontId="1" fillId="0" borderId="1"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5" fillId="0" borderId="0" xfId="0" applyFont="1" applyAlignment="1" applyProtection="1">
      <alignment horizontal="right"/>
      <protection locked="0"/>
    </xf>
    <xf numFmtId="0" fontId="1" fillId="0" borderId="0" xfId="0" applyFont="1" applyAlignment="1" applyProtection="1">
      <alignment horizontal="right"/>
      <protection locked="0"/>
    </xf>
    <xf numFmtId="0" fontId="2" fillId="0" borderId="2"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4" xfId="0" applyFont="1" applyBorder="1" applyAlignment="1" applyProtection="1">
      <alignment horizontal="center"/>
      <protection locked="0"/>
    </xf>
    <xf numFmtId="0" fontId="5" fillId="0" borderId="2" xfId="0" applyFont="1" applyBorder="1" applyAlignment="1" applyProtection="1">
      <alignment horizontal="center"/>
      <protection hidden="1"/>
    </xf>
    <xf numFmtId="0" fontId="5" fillId="0" borderId="4" xfId="0" applyFont="1" applyBorder="1" applyAlignment="1" applyProtection="1">
      <alignment horizontal="center"/>
      <protection hidden="1"/>
    </xf>
    <xf numFmtId="0" fontId="1" fillId="0" borderId="2"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4" xfId="0" applyFont="1" applyBorder="1" applyAlignment="1" applyProtection="1">
      <alignment horizontal="center"/>
      <protection locked="0"/>
    </xf>
    <xf numFmtId="2" fontId="6"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pplyProtection="1">
      <alignment horizontal="center"/>
      <protection locked="0"/>
    </xf>
    <xf numFmtId="0" fontId="34" fillId="0" borderId="2" xfId="0" applyFont="1" applyBorder="1" applyAlignment="1" applyProtection="1">
      <alignment horizontal="center" vertical="center"/>
      <protection hidden="1"/>
    </xf>
    <xf numFmtId="0" fontId="34" fillId="0" borderId="4" xfId="0" applyFont="1" applyBorder="1" applyAlignment="1" applyProtection="1">
      <alignment horizontal="center" vertical="center"/>
      <protection hidden="1"/>
    </xf>
    <xf numFmtId="0" fontId="5" fillId="2" borderId="3" xfId="0" applyFont="1" applyFill="1" applyBorder="1" applyAlignment="1" applyProtection="1">
      <alignment horizontal="center" vertical="center"/>
      <protection hidden="1"/>
    </xf>
    <xf numFmtId="0" fontId="35" fillId="0" borderId="0" xfId="0" applyFont="1" applyAlignment="1" applyProtection="1">
      <alignment horizontal="center"/>
      <protection hidden="1"/>
    </xf>
    <xf numFmtId="0" fontId="36" fillId="0" borderId="0" xfId="0" applyFont="1" applyAlignment="1">
      <alignment horizontal="center"/>
    </xf>
  </cellXfs>
  <cellStyles count="1">
    <cellStyle name="Normal" xfId="0" builtinId="0"/>
  </cellStyles>
  <dxfs count="26">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EF8B17"/>
      <color rgb="FFDF6C0A"/>
      <color rgb="FF007934"/>
      <color rgb="FF7AD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parámetros'!$A$6:$B$6</c:f>
              <c:strCache>
                <c:ptCount val="1"/>
                <c:pt idx="0">
                  <c:v>Ceniza Volcánica</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intercept val="0"/>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parámetros'!$A$8:$A$47</c:f>
              <c:numCache>
                <c:formatCode>0.00</c:formatCode>
                <c:ptCount val="40"/>
                <c:pt idx="0">
                  <c:v>22.662546249999998</c:v>
                </c:pt>
                <c:pt idx="1">
                  <c:v>22.662546249999998</c:v>
                </c:pt>
              </c:numCache>
            </c:numRef>
          </c:xVal>
          <c:yVal>
            <c:numRef>
              <c:f>'Elección parámetros'!$B$8:$B$47</c:f>
              <c:numCache>
                <c:formatCode>0.00</c:formatCode>
                <c:ptCount val="40"/>
                <c:pt idx="0">
                  <c:v>12.90282175822845</c:v>
                </c:pt>
                <c:pt idx="1">
                  <c:v>13.725752190606521</c:v>
                </c:pt>
              </c:numCache>
            </c:numRef>
          </c:yVal>
          <c:smooth val="0"/>
          <c:extLst>
            <c:ext xmlns:c16="http://schemas.microsoft.com/office/drawing/2014/chart" uri="{C3380CC4-5D6E-409C-BE32-E72D297353CC}">
              <c16:uniqueId val="{00000000-11F3-452D-B964-C912CB85431F}"/>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parámetros'!$C$6:$D$6</c:f>
              <c:strCache>
                <c:ptCount val="1"/>
                <c:pt idx="0">
                  <c:v>H-VI Migmatita Puente P</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intercept val="0"/>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parámetros'!$C$8:$C$47</c:f>
              <c:numCache>
                <c:formatCode>0.00</c:formatCode>
                <c:ptCount val="40"/>
                <c:pt idx="0">
                  <c:v>58.792749999999998</c:v>
                </c:pt>
                <c:pt idx="1">
                  <c:v>68.982749999999996</c:v>
                </c:pt>
                <c:pt idx="2">
                  <c:v>41.9375</c:v>
                </c:pt>
                <c:pt idx="3">
                  <c:v>62.887548750000001</c:v>
                </c:pt>
                <c:pt idx="4">
                  <c:v>82.387499999999989</c:v>
                </c:pt>
              </c:numCache>
            </c:numRef>
          </c:xVal>
          <c:yVal>
            <c:numRef>
              <c:f>'Elección parámetros'!$D$8:$D$47</c:f>
              <c:numCache>
                <c:formatCode>0.00</c:formatCode>
                <c:ptCount val="40"/>
                <c:pt idx="0">
                  <c:v>25.125989135609316</c:v>
                </c:pt>
                <c:pt idx="1">
                  <c:v>32.48149170590721</c:v>
                </c:pt>
                <c:pt idx="2">
                  <c:v>24.368833334483558</c:v>
                </c:pt>
                <c:pt idx="3">
                  <c:v>32.973277203351429</c:v>
                </c:pt>
                <c:pt idx="4">
                  <c:v>49.353779400896194</c:v>
                </c:pt>
              </c:numCache>
            </c:numRef>
          </c:yVal>
          <c:smooth val="0"/>
          <c:extLst>
            <c:ext xmlns:c16="http://schemas.microsoft.com/office/drawing/2014/chart" uri="{C3380CC4-5D6E-409C-BE32-E72D297353CC}">
              <c16:uniqueId val="{00000000-ECF2-414E-8028-879F63413833}"/>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parámetros'!$E$6:$F$6</c:f>
              <c:strCache>
                <c:ptCount val="1"/>
                <c:pt idx="0">
                  <c:v>H-V Migmatita de Puente P</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intercept val="0"/>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parámetros'!$E$8:$E$47</c:f>
              <c:numCache>
                <c:formatCode>0.00</c:formatCode>
                <c:ptCount val="40"/>
                <c:pt idx="0">
                  <c:v>76.460249999999988</c:v>
                </c:pt>
                <c:pt idx="2">
                  <c:v>74.724999999999994</c:v>
                </c:pt>
                <c:pt idx="3">
                  <c:v>106.72499999999999</c:v>
                </c:pt>
                <c:pt idx="4">
                  <c:v>115.175</c:v>
                </c:pt>
              </c:numCache>
            </c:numRef>
          </c:xVal>
          <c:yVal>
            <c:numRef>
              <c:f>'Elección parámetros'!$F$8:$F$47</c:f>
              <c:numCache>
                <c:formatCode>0.00</c:formatCode>
                <c:ptCount val="40"/>
                <c:pt idx="0">
                  <c:v>60.451899428613352</c:v>
                </c:pt>
                <c:pt idx="2">
                  <c:v>57.088463216926925</c:v>
                </c:pt>
                <c:pt idx="3">
                  <c:v>90.015045688480413</c:v>
                </c:pt>
                <c:pt idx="4">
                  <c:v>107.92551518949604</c:v>
                </c:pt>
              </c:numCache>
            </c:numRef>
          </c:yVal>
          <c:smooth val="0"/>
          <c:extLst>
            <c:ext xmlns:c16="http://schemas.microsoft.com/office/drawing/2014/chart" uri="{C3380CC4-5D6E-409C-BE32-E72D297353CC}">
              <c16:uniqueId val="{00000000-E4EF-48CC-8625-333B0D88ED5C}"/>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parámetros'!$G$6:$H$6</c:f>
              <c:strCache>
                <c:ptCount val="1"/>
                <c:pt idx="0">
                  <c:v> </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parámetros'!$G$8:$G$47</c:f>
              <c:numCache>
                <c:formatCode>0.00</c:formatCode>
                <c:ptCount val="40"/>
              </c:numCache>
            </c:numRef>
          </c:xVal>
          <c:yVal>
            <c:numRef>
              <c:f>'Elección parámetros'!$H$8:$H$47</c:f>
              <c:numCache>
                <c:formatCode>0.00</c:formatCode>
                <c:ptCount val="40"/>
              </c:numCache>
            </c:numRef>
          </c:yVal>
          <c:smooth val="0"/>
          <c:extLst>
            <c:ext xmlns:c16="http://schemas.microsoft.com/office/drawing/2014/chart" uri="{C3380CC4-5D6E-409C-BE32-E72D297353CC}">
              <c16:uniqueId val="{00000000-E90F-4978-AC24-E6A54F15348D}"/>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parámetros'!$I$6:$J$6</c:f>
              <c:strCache>
                <c:ptCount val="1"/>
                <c:pt idx="0">
                  <c:v> </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parámetros'!$I$8:$I$47</c:f>
              <c:numCache>
                <c:formatCode>0.00</c:formatCode>
                <c:ptCount val="40"/>
              </c:numCache>
            </c:numRef>
          </c:xVal>
          <c:yVal>
            <c:numRef>
              <c:f>'Elección parámetros'!$J$8:$J$47</c:f>
              <c:numCache>
                <c:formatCode>0.00</c:formatCode>
                <c:ptCount val="40"/>
              </c:numCache>
            </c:numRef>
          </c:yVal>
          <c:smooth val="0"/>
          <c:extLst>
            <c:ext xmlns:c16="http://schemas.microsoft.com/office/drawing/2014/chart" uri="{C3380CC4-5D6E-409C-BE32-E72D297353CC}">
              <c16:uniqueId val="{00000000-5167-44E7-8EC1-55795F57EDA2}"/>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lineMarker"/>
        <c:varyColors val="0"/>
        <c:ser>
          <c:idx val="0"/>
          <c:order val="0"/>
          <c:tx>
            <c:strRef>
              <c:f>'Elección parámetros'!$K$6:$L$6</c:f>
              <c:strCache>
                <c:ptCount val="1"/>
                <c:pt idx="0">
                  <c:v> </c:v>
                </c:pt>
              </c:strCache>
            </c:strRef>
          </c:tx>
          <c:spPr>
            <a:ln w="25400" cap="rnd">
              <a:noFill/>
              <a:round/>
            </a:ln>
            <a:effectLst/>
          </c:spPr>
          <c:marker>
            <c:symbol val="circle"/>
            <c:size val="5"/>
            <c:spPr>
              <a:solidFill>
                <a:srgbClr val="FF0000"/>
              </a:solidFill>
              <a:ln w="9525">
                <a:solidFill>
                  <a:schemeClr val="accent1"/>
                </a:solidFill>
              </a:ln>
              <a:effectLst/>
            </c:spPr>
          </c:marker>
          <c:trendline>
            <c:spPr>
              <a:ln w="19050" cap="rnd">
                <a:solidFill>
                  <a:schemeClr val="bg1">
                    <a:lumMod val="50000"/>
                  </a:schemeClr>
                </a:solidFill>
                <a:prstDash val="sysDot"/>
              </a:ln>
              <a:effectLst/>
            </c:spPr>
            <c:trendlineType val="linear"/>
            <c:dispRSqr val="1"/>
            <c:dispEq val="1"/>
            <c:trendlineLbl>
              <c:layout>
                <c:manualLayout>
                  <c:x val="-0.34830803793272497"/>
                  <c:y val="-1.3269841269841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rendlineLbl>
          </c:trendline>
          <c:xVal>
            <c:numRef>
              <c:f>'Elección parámetros'!$K$8:$K$47</c:f>
              <c:numCache>
                <c:formatCode>0.00</c:formatCode>
                <c:ptCount val="40"/>
              </c:numCache>
            </c:numRef>
          </c:xVal>
          <c:yVal>
            <c:numRef>
              <c:f>'Elección parámetros'!$L$8:$L$47</c:f>
              <c:numCache>
                <c:formatCode>0.00</c:formatCode>
                <c:ptCount val="40"/>
              </c:numCache>
            </c:numRef>
          </c:yVal>
          <c:smooth val="0"/>
          <c:extLst>
            <c:ext xmlns:c16="http://schemas.microsoft.com/office/drawing/2014/chart" uri="{C3380CC4-5D6E-409C-BE32-E72D297353CC}">
              <c16:uniqueId val="{00000000-8424-4C8A-B417-DF2442FE8795}"/>
            </c:ext>
          </c:extLst>
        </c:ser>
        <c:dLbls>
          <c:showLegendKey val="0"/>
          <c:showVal val="0"/>
          <c:showCatName val="0"/>
          <c:showSerName val="0"/>
          <c:showPercent val="0"/>
          <c:showBubbleSize val="0"/>
        </c:dLbls>
        <c:axId val="1133907552"/>
        <c:axId val="1133910880"/>
      </c:scatterChart>
      <c:valAx>
        <c:axId val="113390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baseline="0">
                    <a:effectLst/>
                    <a:latin typeface="Arial" panose="020B0604020202020204" pitchFamily="34" charset="0"/>
                    <a:cs typeface="Arial" panose="020B0604020202020204" pitchFamily="34" charset="0"/>
                  </a:rPr>
                  <a:t>σ' </a:t>
                </a:r>
                <a:r>
                  <a:rPr lang="en-US" sz="1000" b="1" i="0" baseline="0">
                    <a:effectLst/>
                    <a:latin typeface="Arial" panose="020B0604020202020204" pitchFamily="34" charset="0"/>
                    <a:cs typeface="Arial" panose="020B0604020202020204" pitchFamily="34" charset="0"/>
                  </a:rPr>
                  <a:t>[kPa]</a:t>
                </a:r>
                <a:endParaRPr lang="en-US" sz="1000">
                  <a:effectLst/>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10880"/>
        <c:crosses val="autoZero"/>
        <c:crossBetween val="midCat"/>
      </c:valAx>
      <c:valAx>
        <c:axId val="1133910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l-GR" sz="1000" b="1" i="0" u="none" strike="noStrike" baseline="0">
                    <a:effectLst/>
                    <a:latin typeface="Arial" panose="020B0604020202020204" pitchFamily="34" charset="0"/>
                    <a:cs typeface="Arial" panose="020B0604020202020204" pitchFamily="34" charset="0"/>
                  </a:rPr>
                  <a:t>τ</a:t>
                </a:r>
                <a:r>
                  <a:rPr lang="es-MX" sz="1000" b="1" i="0" u="none" strike="noStrike" baseline="0">
                    <a:effectLst/>
                    <a:latin typeface="Arial" panose="020B0604020202020204" pitchFamily="34" charset="0"/>
                    <a:cs typeface="Arial" panose="020B0604020202020204" pitchFamily="34" charset="0"/>
                  </a:rPr>
                  <a:t> [kPa]</a:t>
                </a:r>
                <a:endParaRPr lang="en-US"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3907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146957</xdr:colOff>
      <xdr:row>11</xdr:row>
      <xdr:rowOff>119239</xdr:rowOff>
    </xdr:from>
    <xdr:to>
      <xdr:col>6</xdr:col>
      <xdr:colOff>1337582</xdr:colOff>
      <xdr:row>25</xdr:row>
      <xdr:rowOff>119282</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6957" y="2786239"/>
          <a:ext cx="6089196" cy="3429043"/>
        </a:xfrm>
        <a:prstGeom prst="rect">
          <a:avLst/>
        </a:prstGeom>
      </xdr:spPr>
    </xdr:pic>
    <xdr:clientData/>
  </xdr:twoCellAnchor>
  <xdr:twoCellAnchor editAs="oneCell">
    <xdr:from>
      <xdr:col>0</xdr:col>
      <xdr:colOff>485322</xdr:colOff>
      <xdr:row>27</xdr:row>
      <xdr:rowOff>24946</xdr:rowOff>
    </xdr:from>
    <xdr:to>
      <xdr:col>6</xdr:col>
      <xdr:colOff>985040</xdr:colOff>
      <xdr:row>44</xdr:row>
      <xdr:rowOff>151947</xdr:rowOff>
    </xdr:to>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stretch>
          <a:fillRect/>
        </a:stretch>
      </xdr:blipFill>
      <xdr:spPr>
        <a:xfrm>
          <a:off x="485322" y="4866821"/>
          <a:ext cx="5071718" cy="3095626"/>
        </a:xfrm>
        <a:prstGeom prst="rect">
          <a:avLst/>
        </a:prstGeom>
      </xdr:spPr>
    </xdr:pic>
    <xdr:clientData/>
  </xdr:twoCellAnchor>
  <xdr:twoCellAnchor editAs="oneCell">
    <xdr:from>
      <xdr:col>0</xdr:col>
      <xdr:colOff>596446</xdr:colOff>
      <xdr:row>49</xdr:row>
      <xdr:rowOff>92982</xdr:rowOff>
    </xdr:from>
    <xdr:to>
      <xdr:col>6</xdr:col>
      <xdr:colOff>1221684</xdr:colOff>
      <xdr:row>65</xdr:row>
      <xdr:rowOff>172357</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3"/>
        <a:srcRect b="2910"/>
        <a:stretch/>
      </xdr:blipFill>
      <xdr:spPr>
        <a:xfrm>
          <a:off x="596446" y="8776607"/>
          <a:ext cx="5197238" cy="2873375"/>
        </a:xfrm>
        <a:prstGeom prst="rect">
          <a:avLst/>
        </a:prstGeom>
      </xdr:spPr>
    </xdr:pic>
    <xdr:clientData/>
  </xdr:twoCellAnchor>
  <xdr:twoCellAnchor editAs="oneCell">
    <xdr:from>
      <xdr:col>0</xdr:col>
      <xdr:colOff>492125</xdr:colOff>
      <xdr:row>77</xdr:row>
      <xdr:rowOff>158999</xdr:rowOff>
    </xdr:from>
    <xdr:to>
      <xdr:col>6</xdr:col>
      <xdr:colOff>1138465</xdr:colOff>
      <xdr:row>96</xdr:row>
      <xdr:rowOff>101911</xdr:rowOff>
    </xdr:to>
    <xdr:pic>
      <xdr:nvPicPr>
        <xdr:cNvPr id="18" name="Imagen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
        <a:stretch>
          <a:fillRect/>
        </a:stretch>
      </xdr:blipFill>
      <xdr:spPr>
        <a:xfrm>
          <a:off x="492125" y="13732124"/>
          <a:ext cx="5218340" cy="3260787"/>
        </a:xfrm>
        <a:prstGeom prst="rect">
          <a:avLst/>
        </a:prstGeom>
      </xdr:spPr>
    </xdr:pic>
    <xdr:clientData/>
  </xdr:twoCellAnchor>
  <xdr:twoCellAnchor editAs="oneCell">
    <xdr:from>
      <xdr:col>1</xdr:col>
      <xdr:colOff>610508</xdr:colOff>
      <xdr:row>97</xdr:row>
      <xdr:rowOff>155575</xdr:rowOff>
    </xdr:from>
    <xdr:to>
      <xdr:col>6</xdr:col>
      <xdr:colOff>661699</xdr:colOff>
      <xdr:row>112</xdr:row>
      <xdr:rowOff>116576</xdr:rowOff>
    </xdr:to>
    <xdr:pic>
      <xdr:nvPicPr>
        <xdr:cNvPr id="19" name="Imagen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5"/>
        <a:stretch>
          <a:fillRect/>
        </a:stretch>
      </xdr:blipFill>
      <xdr:spPr>
        <a:xfrm>
          <a:off x="1372508" y="17221200"/>
          <a:ext cx="3861191" cy="2580376"/>
        </a:xfrm>
        <a:prstGeom prst="rect">
          <a:avLst/>
        </a:prstGeom>
      </xdr:spPr>
    </xdr:pic>
    <xdr:clientData/>
  </xdr:twoCellAnchor>
  <xdr:twoCellAnchor editAs="oneCell">
    <xdr:from>
      <xdr:col>0</xdr:col>
      <xdr:colOff>504824</xdr:colOff>
      <xdr:row>113</xdr:row>
      <xdr:rowOff>165100</xdr:rowOff>
    </xdr:from>
    <xdr:to>
      <xdr:col>6</xdr:col>
      <xdr:colOff>1123530</xdr:colOff>
      <xdr:row>135</xdr:row>
      <xdr:rowOff>163368</xdr:rowOff>
    </xdr:to>
    <xdr:pic>
      <xdr:nvPicPr>
        <xdr:cNvPr id="20" name="Imagen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6"/>
        <a:stretch>
          <a:fillRect/>
        </a:stretch>
      </xdr:blipFill>
      <xdr:spPr>
        <a:xfrm>
          <a:off x="504824" y="20024725"/>
          <a:ext cx="5190706" cy="3840018"/>
        </a:xfrm>
        <a:prstGeom prst="rect">
          <a:avLst/>
        </a:prstGeom>
      </xdr:spPr>
    </xdr:pic>
    <xdr:clientData/>
  </xdr:twoCellAnchor>
  <xdr:twoCellAnchor editAs="oneCell">
    <xdr:from>
      <xdr:col>0</xdr:col>
      <xdr:colOff>550429</xdr:colOff>
      <xdr:row>146</xdr:row>
      <xdr:rowOff>77932</xdr:rowOff>
    </xdr:from>
    <xdr:to>
      <xdr:col>6</xdr:col>
      <xdr:colOff>1113698</xdr:colOff>
      <xdr:row>165</xdr:row>
      <xdr:rowOff>54199</xdr:rowOff>
    </xdr:to>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7"/>
        <a:stretch>
          <a:fillRect/>
        </a:stretch>
      </xdr:blipFill>
      <xdr:spPr>
        <a:xfrm>
          <a:off x="550429" y="25700182"/>
          <a:ext cx="5135269" cy="3294142"/>
        </a:xfrm>
        <a:prstGeom prst="rect">
          <a:avLst/>
        </a:prstGeom>
      </xdr:spPr>
    </xdr:pic>
    <xdr:clientData/>
  </xdr:twoCellAnchor>
  <xdr:twoCellAnchor editAs="oneCell">
    <xdr:from>
      <xdr:col>1</xdr:col>
      <xdr:colOff>66675</xdr:colOff>
      <xdr:row>165</xdr:row>
      <xdr:rowOff>15586</xdr:rowOff>
    </xdr:from>
    <xdr:to>
      <xdr:col>6</xdr:col>
      <xdr:colOff>1389557</xdr:colOff>
      <xdr:row>173</xdr:row>
      <xdr:rowOff>128758</xdr:rowOff>
    </xdr:to>
    <xdr:pic>
      <xdr:nvPicPr>
        <xdr:cNvPr id="22" name="Imagen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8"/>
        <a:stretch>
          <a:fillRect/>
        </a:stretch>
      </xdr:blipFill>
      <xdr:spPr>
        <a:xfrm>
          <a:off x="885825" y="40849261"/>
          <a:ext cx="5418632" cy="2094372"/>
        </a:xfrm>
        <a:prstGeom prst="rect">
          <a:avLst/>
        </a:prstGeom>
      </xdr:spPr>
    </xdr:pic>
    <xdr:clientData/>
  </xdr:twoCellAnchor>
  <xdr:twoCellAnchor editAs="oneCell">
    <xdr:from>
      <xdr:col>2</xdr:col>
      <xdr:colOff>315421</xdr:colOff>
      <xdr:row>165</xdr:row>
      <xdr:rowOff>100444</xdr:rowOff>
    </xdr:from>
    <xdr:to>
      <xdr:col>6</xdr:col>
      <xdr:colOff>1064203</xdr:colOff>
      <xdr:row>166</xdr:row>
      <xdr:rowOff>147255</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rotWithShape="1">
        <a:blip xmlns:r="http://schemas.openxmlformats.org/officeDocument/2006/relationships" r:embed="rId9"/>
        <a:srcRect t="10694"/>
        <a:stretch/>
      </xdr:blipFill>
      <xdr:spPr>
        <a:xfrm>
          <a:off x="1953721" y="40934119"/>
          <a:ext cx="4025382" cy="294461"/>
        </a:xfrm>
        <a:prstGeom prst="rect">
          <a:avLst/>
        </a:prstGeom>
      </xdr:spPr>
    </xdr:pic>
    <xdr:clientData/>
  </xdr:twoCellAnchor>
  <xdr:twoCellAnchor editAs="oneCell">
    <xdr:from>
      <xdr:col>1</xdr:col>
      <xdr:colOff>752475</xdr:colOff>
      <xdr:row>174</xdr:row>
      <xdr:rowOff>226125</xdr:rowOff>
    </xdr:from>
    <xdr:to>
      <xdr:col>6</xdr:col>
      <xdr:colOff>838201</xdr:colOff>
      <xdr:row>176</xdr:row>
      <xdr:rowOff>9557</xdr:rowOff>
    </xdr:to>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rotWithShape="1">
        <a:blip xmlns:r="http://schemas.openxmlformats.org/officeDocument/2006/relationships" r:embed="rId10"/>
        <a:srcRect t="17392"/>
        <a:stretch/>
      </xdr:blipFill>
      <xdr:spPr>
        <a:xfrm>
          <a:off x="1571625" y="43288650"/>
          <a:ext cx="4181476" cy="243807"/>
        </a:xfrm>
        <a:prstGeom prst="rect">
          <a:avLst/>
        </a:prstGeom>
      </xdr:spPr>
    </xdr:pic>
    <xdr:clientData/>
  </xdr:twoCellAnchor>
  <xdr:twoCellAnchor editAs="oneCell">
    <xdr:from>
      <xdr:col>0</xdr:col>
      <xdr:colOff>682625</xdr:colOff>
      <xdr:row>178</xdr:row>
      <xdr:rowOff>14288</xdr:rowOff>
    </xdr:from>
    <xdr:to>
      <xdr:col>6</xdr:col>
      <xdr:colOff>1329634</xdr:colOff>
      <xdr:row>191</xdr:row>
      <xdr:rowOff>42456</xdr:rowOff>
    </xdr:to>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1"/>
        <a:stretch>
          <a:fillRect/>
        </a:stretch>
      </xdr:blipFill>
      <xdr:spPr>
        <a:xfrm>
          <a:off x="682625" y="31224538"/>
          <a:ext cx="5219009" cy="2298293"/>
        </a:xfrm>
        <a:prstGeom prst="rect">
          <a:avLst/>
        </a:prstGeom>
      </xdr:spPr>
    </xdr:pic>
    <xdr:clientData/>
  </xdr:twoCellAnchor>
  <xdr:twoCellAnchor editAs="oneCell">
    <xdr:from>
      <xdr:col>0</xdr:col>
      <xdr:colOff>762000</xdr:colOff>
      <xdr:row>198</xdr:row>
      <xdr:rowOff>71438</xdr:rowOff>
    </xdr:from>
    <xdr:to>
      <xdr:col>6</xdr:col>
      <xdr:colOff>1132815</xdr:colOff>
      <xdr:row>205</xdr:row>
      <xdr:rowOff>10911</xdr:rowOff>
    </xdr:to>
    <xdr:pic>
      <xdr:nvPicPr>
        <xdr:cNvPr id="26" name="Imagen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762000" y="47196376"/>
          <a:ext cx="5228565" cy="1561898"/>
        </a:xfrm>
        <a:prstGeom prst="rect">
          <a:avLst/>
        </a:prstGeom>
      </xdr:spPr>
    </xdr:pic>
    <xdr:clientData/>
  </xdr:twoCellAnchor>
  <xdr:twoCellAnchor editAs="oneCell">
    <xdr:from>
      <xdr:col>1</xdr:col>
      <xdr:colOff>214313</xdr:colOff>
      <xdr:row>207</xdr:row>
      <xdr:rowOff>119063</xdr:rowOff>
    </xdr:from>
    <xdr:to>
      <xdr:col>6</xdr:col>
      <xdr:colOff>604277</xdr:colOff>
      <xdr:row>212</xdr:row>
      <xdr:rowOff>10976</xdr:rowOff>
    </xdr:to>
    <xdr:pic>
      <xdr:nvPicPr>
        <xdr:cNvPr id="27" name="Imagen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3"/>
        <a:stretch>
          <a:fillRect/>
        </a:stretch>
      </xdr:blipFill>
      <xdr:spPr>
        <a:xfrm>
          <a:off x="1023938" y="49387126"/>
          <a:ext cx="4438089" cy="1057138"/>
        </a:xfrm>
        <a:prstGeom prst="rect">
          <a:avLst/>
        </a:prstGeom>
      </xdr:spPr>
    </xdr:pic>
    <xdr:clientData/>
  </xdr:twoCellAnchor>
  <xdr:twoCellAnchor editAs="oneCell">
    <xdr:from>
      <xdr:col>2</xdr:col>
      <xdr:colOff>187325</xdr:colOff>
      <xdr:row>66</xdr:row>
      <xdr:rowOff>171450</xdr:rowOff>
    </xdr:from>
    <xdr:to>
      <xdr:col>5</xdr:col>
      <xdr:colOff>406065</xdr:colOff>
      <xdr:row>77</xdr:row>
      <xdr:rowOff>123490</xdr:rowOff>
    </xdr:to>
    <xdr:pic>
      <xdr:nvPicPr>
        <xdr:cNvPr id="28" name="Imagen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4"/>
        <a:stretch>
          <a:fillRect/>
        </a:stretch>
      </xdr:blipFill>
      <xdr:spPr>
        <a:xfrm>
          <a:off x="1711325" y="11823700"/>
          <a:ext cx="2504740" cy="1872915"/>
        </a:xfrm>
        <a:prstGeom prst="rect">
          <a:avLst/>
        </a:prstGeom>
      </xdr:spPr>
    </xdr:pic>
    <xdr:clientData/>
  </xdr:twoCellAnchor>
  <xdr:twoCellAnchor editAs="oneCell">
    <xdr:from>
      <xdr:col>0</xdr:col>
      <xdr:colOff>447675</xdr:colOff>
      <xdr:row>215</xdr:row>
      <xdr:rowOff>152400</xdr:rowOff>
    </xdr:from>
    <xdr:to>
      <xdr:col>6</xdr:col>
      <xdr:colOff>1256639</xdr:colOff>
      <xdr:row>223</xdr:row>
      <xdr:rowOff>152400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5"/>
        <a:stretch>
          <a:fillRect/>
        </a:stretch>
      </xdr:blipFill>
      <xdr:spPr>
        <a:xfrm>
          <a:off x="447675" y="39166800"/>
          <a:ext cx="5723864"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1</xdr:row>
          <xdr:rowOff>152400</xdr:rowOff>
        </xdr:from>
        <xdr:to>
          <xdr:col>7</xdr:col>
          <xdr:colOff>371475</xdr:colOff>
          <xdr:row>3</xdr:row>
          <xdr:rowOff>19050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3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Crear perforaciones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7143</xdr:colOff>
      <xdr:row>155</xdr:row>
      <xdr:rowOff>1</xdr:rowOff>
    </xdr:from>
    <xdr:to>
      <xdr:col>8</xdr:col>
      <xdr:colOff>738187</xdr:colOff>
      <xdr:row>167</xdr:row>
      <xdr:rowOff>1</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7143</xdr:colOff>
      <xdr:row>172</xdr:row>
      <xdr:rowOff>1</xdr:rowOff>
    </xdr:from>
    <xdr:to>
      <xdr:col>8</xdr:col>
      <xdr:colOff>738187</xdr:colOff>
      <xdr:row>184</xdr:row>
      <xdr:rowOff>1</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7143</xdr:colOff>
      <xdr:row>190</xdr:row>
      <xdr:rowOff>1</xdr:rowOff>
    </xdr:from>
    <xdr:to>
      <xdr:col>8</xdr:col>
      <xdr:colOff>738187</xdr:colOff>
      <xdr:row>202</xdr:row>
      <xdr:rowOff>1</xdr:rowOff>
    </xdr:to>
    <xdr:graphicFrame macro="">
      <xdr:nvGraphicFramePr>
        <xdr:cNvPr id="10" name="Gráfico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7143</xdr:colOff>
      <xdr:row>207</xdr:row>
      <xdr:rowOff>1</xdr:rowOff>
    </xdr:from>
    <xdr:to>
      <xdr:col>8</xdr:col>
      <xdr:colOff>738187</xdr:colOff>
      <xdr:row>219</xdr:row>
      <xdr:rowOff>1</xdr:rowOff>
    </xdr:to>
    <xdr:graphicFrame macro="">
      <xdr:nvGraphicFramePr>
        <xdr:cNvPr id="11" name="Gráfico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7143</xdr:colOff>
      <xdr:row>224</xdr:row>
      <xdr:rowOff>1</xdr:rowOff>
    </xdr:from>
    <xdr:to>
      <xdr:col>8</xdr:col>
      <xdr:colOff>738187</xdr:colOff>
      <xdr:row>236</xdr:row>
      <xdr:rowOff>1</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7143</xdr:colOff>
      <xdr:row>241</xdr:row>
      <xdr:rowOff>1</xdr:rowOff>
    </xdr:from>
    <xdr:to>
      <xdr:col>8</xdr:col>
      <xdr:colOff>738187</xdr:colOff>
      <xdr:row>253</xdr:row>
      <xdr:rowOff>1</xdr:rowOff>
    </xdr:to>
    <xdr:graphicFrame macro="">
      <xdr:nvGraphicFramePr>
        <xdr:cNvPr id="13" name="Gráfico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219075</xdr:colOff>
          <xdr:row>3</xdr:row>
          <xdr:rowOff>47625</xdr:rowOff>
        </xdr:from>
        <xdr:to>
          <xdr:col>6</xdr:col>
          <xdr:colOff>581025</xdr:colOff>
          <xdr:row>5</xdr:row>
          <xdr:rowOff>142875</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400-00001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Calcular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19050</xdr:colOff>
          <xdr:row>45</xdr:row>
          <xdr:rowOff>28575</xdr:rowOff>
        </xdr:from>
        <xdr:to>
          <xdr:col>22</xdr:col>
          <xdr:colOff>371475</xdr:colOff>
          <xdr:row>47</xdr:row>
          <xdr:rowOff>95250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Graficar regresión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47</xdr:row>
          <xdr:rowOff>123825</xdr:rowOff>
        </xdr:from>
        <xdr:to>
          <xdr:col>22</xdr:col>
          <xdr:colOff>381000</xdr:colOff>
          <xdr:row>50</xdr:row>
          <xdr:rowOff>57150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Graficar 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19050</xdr:colOff>
          <xdr:row>45</xdr:row>
          <xdr:rowOff>28575</xdr:rowOff>
        </xdr:from>
        <xdr:to>
          <xdr:col>22</xdr:col>
          <xdr:colOff>371475</xdr:colOff>
          <xdr:row>47</xdr:row>
          <xdr:rowOff>95250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Graficar regresión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47</xdr:row>
          <xdr:rowOff>123825</xdr:rowOff>
        </xdr:from>
        <xdr:to>
          <xdr:col>22</xdr:col>
          <xdr:colOff>381000</xdr:colOff>
          <xdr:row>50</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6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Graficar 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19050</xdr:colOff>
          <xdr:row>45</xdr:row>
          <xdr:rowOff>28575</xdr:rowOff>
        </xdr:from>
        <xdr:to>
          <xdr:col>22</xdr:col>
          <xdr:colOff>371475</xdr:colOff>
          <xdr:row>47</xdr:row>
          <xdr:rowOff>95250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700-000001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Graficar regresión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47</xdr:row>
          <xdr:rowOff>123825</xdr:rowOff>
        </xdr:from>
        <xdr:to>
          <xdr:col>22</xdr:col>
          <xdr:colOff>381000</xdr:colOff>
          <xdr:row>50</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7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Graficar N</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Escala de grises">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8.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45"/>
  <sheetViews>
    <sheetView view="pageLayout" zoomScaleNormal="100" workbookViewId="0">
      <selection activeCell="H4" sqref="H4:H5"/>
    </sheetView>
  </sheetViews>
  <sheetFormatPr defaultColWidth="11.42578125" defaultRowHeight="14.25" x14ac:dyDescent="0.25"/>
  <cols>
    <col min="1" max="1" width="10.140625" style="58" customWidth="1"/>
    <col min="2" max="2" width="11.42578125" style="58"/>
    <col min="3" max="3" width="11" style="58" customWidth="1"/>
    <col min="4" max="5" width="11.42578125" style="58"/>
    <col min="6" max="6" width="10.85546875" style="58" customWidth="1"/>
    <col min="7" max="7" width="13.5703125" style="58" customWidth="1"/>
    <col min="8" max="8" width="12.85546875" style="58" customWidth="1"/>
    <col min="9" max="16384" width="11.42578125" style="58"/>
  </cols>
  <sheetData>
    <row r="1" spans="1:8" ht="30" x14ac:dyDescent="0.25">
      <c r="A1" s="37" t="s">
        <v>35</v>
      </c>
      <c r="B1" s="103" t="s">
        <v>36</v>
      </c>
      <c r="C1" s="103"/>
      <c r="D1" s="103"/>
      <c r="E1" s="101" t="s">
        <v>37</v>
      </c>
      <c r="F1" s="102"/>
      <c r="G1" s="37" t="s">
        <v>38</v>
      </c>
      <c r="H1" s="37" t="s">
        <v>39</v>
      </c>
    </row>
    <row r="2" spans="1:8" x14ac:dyDescent="0.25">
      <c r="A2" s="94">
        <v>1</v>
      </c>
      <c r="B2" s="95" t="s">
        <v>131</v>
      </c>
      <c r="C2" s="96"/>
      <c r="D2" s="97"/>
      <c r="E2" s="90" t="s">
        <v>132</v>
      </c>
      <c r="F2" s="91"/>
      <c r="G2" s="86">
        <v>45107</v>
      </c>
      <c r="H2" s="86">
        <v>45195</v>
      </c>
    </row>
    <row r="3" spans="1:8" x14ac:dyDescent="0.25">
      <c r="A3" s="87"/>
      <c r="B3" s="98"/>
      <c r="C3" s="99"/>
      <c r="D3" s="100"/>
      <c r="E3" s="92"/>
      <c r="F3" s="93"/>
      <c r="G3" s="87"/>
      <c r="H3" s="87"/>
    </row>
    <row r="4" spans="1:8" x14ac:dyDescent="0.25">
      <c r="A4" s="94">
        <v>2</v>
      </c>
      <c r="B4" s="95" t="s">
        <v>133</v>
      </c>
      <c r="C4" s="96"/>
      <c r="D4" s="97"/>
      <c r="E4" s="90" t="s">
        <v>132</v>
      </c>
      <c r="F4" s="91"/>
      <c r="G4" s="86">
        <v>45107</v>
      </c>
      <c r="H4" s="86" t="s">
        <v>164</v>
      </c>
    </row>
    <row r="5" spans="1:8" x14ac:dyDescent="0.25">
      <c r="A5" s="87"/>
      <c r="B5" s="98"/>
      <c r="C5" s="99"/>
      <c r="D5" s="100"/>
      <c r="E5" s="92"/>
      <c r="F5" s="93"/>
      <c r="G5" s="87"/>
      <c r="H5" s="87"/>
    </row>
    <row r="6" spans="1:8" x14ac:dyDescent="0.25">
      <c r="A6" s="94">
        <v>3</v>
      </c>
      <c r="B6" s="95" t="s">
        <v>137</v>
      </c>
      <c r="C6" s="96"/>
      <c r="D6" s="97"/>
      <c r="E6" s="90" t="s">
        <v>138</v>
      </c>
      <c r="F6" s="91"/>
      <c r="G6" s="86">
        <v>45120</v>
      </c>
      <c r="H6" s="86">
        <v>45153</v>
      </c>
    </row>
    <row r="7" spans="1:8" ht="27.75" customHeight="1" x14ac:dyDescent="0.25">
      <c r="A7" s="87"/>
      <c r="B7" s="98"/>
      <c r="C7" s="99"/>
      <c r="D7" s="100"/>
      <c r="E7" s="92"/>
      <c r="F7" s="93"/>
      <c r="G7" s="87"/>
      <c r="H7" s="87"/>
    </row>
    <row r="8" spans="1:8" x14ac:dyDescent="0.25">
      <c r="A8" s="94">
        <v>4</v>
      </c>
      <c r="B8" s="95" t="s">
        <v>144</v>
      </c>
      <c r="C8" s="96"/>
      <c r="D8" s="97"/>
      <c r="E8" s="90" t="s">
        <v>143</v>
      </c>
      <c r="F8" s="91"/>
      <c r="G8" s="86">
        <v>45180</v>
      </c>
      <c r="H8" s="86">
        <v>45180</v>
      </c>
    </row>
    <row r="9" spans="1:8" x14ac:dyDescent="0.25">
      <c r="A9" s="87"/>
      <c r="B9" s="98"/>
      <c r="C9" s="99"/>
      <c r="D9" s="100"/>
      <c r="E9" s="92"/>
      <c r="F9" s="93"/>
      <c r="G9" s="87"/>
      <c r="H9" s="87"/>
    </row>
    <row r="10" spans="1:8" x14ac:dyDescent="0.25">
      <c r="A10" s="94">
        <v>5</v>
      </c>
      <c r="B10" s="95" t="s">
        <v>152</v>
      </c>
      <c r="C10" s="96"/>
      <c r="D10" s="97"/>
      <c r="E10" s="90" t="s">
        <v>143</v>
      </c>
      <c r="F10" s="91"/>
      <c r="G10" s="86">
        <v>45195</v>
      </c>
      <c r="H10" s="86">
        <v>45195</v>
      </c>
    </row>
    <row r="11" spans="1:8" x14ac:dyDescent="0.25">
      <c r="A11" s="87"/>
      <c r="B11" s="98"/>
      <c r="C11" s="99"/>
      <c r="D11" s="100"/>
      <c r="E11" s="92"/>
      <c r="F11" s="93"/>
      <c r="G11" s="87"/>
      <c r="H11" s="87"/>
    </row>
    <row r="12" spans="1:8" x14ac:dyDescent="0.25">
      <c r="A12" s="94">
        <v>6</v>
      </c>
      <c r="B12" s="95" t="s">
        <v>153</v>
      </c>
      <c r="C12" s="96"/>
      <c r="D12" s="97"/>
      <c r="E12" s="90" t="s">
        <v>143</v>
      </c>
      <c r="F12" s="91"/>
      <c r="G12" s="86">
        <v>45195</v>
      </c>
      <c r="H12" s="86">
        <v>45195</v>
      </c>
    </row>
    <row r="13" spans="1:8" x14ac:dyDescent="0.25">
      <c r="A13" s="87"/>
      <c r="B13" s="98"/>
      <c r="C13" s="99"/>
      <c r="D13" s="100"/>
      <c r="E13" s="92"/>
      <c r="F13" s="93"/>
      <c r="G13" s="87"/>
      <c r="H13" s="87"/>
    </row>
    <row r="14" spans="1:8" x14ac:dyDescent="0.25">
      <c r="A14" s="94">
        <v>7</v>
      </c>
      <c r="B14" s="95" t="s">
        <v>163</v>
      </c>
      <c r="C14" s="96"/>
      <c r="D14" s="97"/>
      <c r="E14" s="90" t="s">
        <v>143</v>
      </c>
      <c r="F14" s="91"/>
      <c r="G14" s="86">
        <v>45334</v>
      </c>
      <c r="H14" s="86">
        <v>45334</v>
      </c>
    </row>
    <row r="15" spans="1:8" x14ac:dyDescent="0.25">
      <c r="A15" s="87"/>
      <c r="B15" s="98"/>
      <c r="C15" s="99"/>
      <c r="D15" s="100"/>
      <c r="E15" s="92"/>
      <c r="F15" s="93"/>
      <c r="G15" s="87"/>
      <c r="H15" s="87"/>
    </row>
    <row r="16" spans="1:8" x14ac:dyDescent="0.25">
      <c r="A16" s="94"/>
      <c r="B16" s="95"/>
      <c r="C16" s="96"/>
      <c r="D16" s="97"/>
      <c r="E16" s="90"/>
      <c r="F16" s="91"/>
      <c r="G16" s="86"/>
      <c r="H16" s="86"/>
    </row>
    <row r="17" spans="1:8" x14ac:dyDescent="0.25">
      <c r="A17" s="87"/>
      <c r="B17" s="98"/>
      <c r="C17" s="99"/>
      <c r="D17" s="100"/>
      <c r="E17" s="92"/>
      <c r="F17" s="93"/>
      <c r="G17" s="87"/>
      <c r="H17" s="87"/>
    </row>
    <row r="18" spans="1:8" x14ac:dyDescent="0.25">
      <c r="A18" s="94"/>
      <c r="B18" s="95"/>
      <c r="C18" s="96"/>
      <c r="D18" s="97"/>
      <c r="E18" s="90"/>
      <c r="F18" s="91"/>
      <c r="G18" s="86"/>
      <c r="H18" s="86"/>
    </row>
    <row r="19" spans="1:8" x14ac:dyDescent="0.25">
      <c r="A19" s="87"/>
      <c r="B19" s="98"/>
      <c r="C19" s="99"/>
      <c r="D19" s="100"/>
      <c r="E19" s="92"/>
      <c r="F19" s="93"/>
      <c r="G19" s="87"/>
      <c r="H19" s="87"/>
    </row>
    <row r="20" spans="1:8" x14ac:dyDescent="0.25">
      <c r="A20" s="94"/>
      <c r="B20" s="95"/>
      <c r="C20" s="96"/>
      <c r="D20" s="97"/>
      <c r="E20" s="90"/>
      <c r="F20" s="91"/>
      <c r="G20" s="86"/>
      <c r="H20" s="86"/>
    </row>
    <row r="21" spans="1:8" x14ac:dyDescent="0.25">
      <c r="A21" s="87"/>
      <c r="B21" s="98"/>
      <c r="C21" s="99"/>
      <c r="D21" s="100"/>
      <c r="E21" s="92"/>
      <c r="F21" s="93"/>
      <c r="G21" s="87"/>
      <c r="H21" s="87"/>
    </row>
    <row r="22" spans="1:8" x14ac:dyDescent="0.25">
      <c r="A22" s="94"/>
      <c r="B22" s="95"/>
      <c r="C22" s="96"/>
      <c r="D22" s="97"/>
      <c r="E22" s="90"/>
      <c r="F22" s="91"/>
      <c r="G22" s="86"/>
      <c r="H22" s="86"/>
    </row>
    <row r="23" spans="1:8" x14ac:dyDescent="0.25">
      <c r="A23" s="87"/>
      <c r="B23" s="98"/>
      <c r="C23" s="99"/>
      <c r="D23" s="100"/>
      <c r="E23" s="92"/>
      <c r="F23" s="93"/>
      <c r="G23" s="87"/>
      <c r="H23" s="87"/>
    </row>
    <row r="24" spans="1:8" x14ac:dyDescent="0.25">
      <c r="A24" s="94"/>
      <c r="B24" s="95"/>
      <c r="C24" s="96"/>
      <c r="D24" s="97"/>
      <c r="E24" s="90"/>
      <c r="F24" s="91"/>
      <c r="G24" s="86"/>
      <c r="H24" s="86"/>
    </row>
    <row r="25" spans="1:8" x14ac:dyDescent="0.25">
      <c r="A25" s="87"/>
      <c r="B25" s="98"/>
      <c r="C25" s="99"/>
      <c r="D25" s="100"/>
      <c r="E25" s="92"/>
      <c r="F25" s="93"/>
      <c r="G25" s="87"/>
      <c r="H25" s="87"/>
    </row>
    <row r="26" spans="1:8" x14ac:dyDescent="0.25">
      <c r="A26" s="94"/>
      <c r="B26" s="95"/>
      <c r="C26" s="96"/>
      <c r="D26" s="97"/>
      <c r="E26" s="90"/>
      <c r="F26" s="91"/>
      <c r="G26" s="86"/>
      <c r="H26" s="86"/>
    </row>
    <row r="27" spans="1:8" x14ac:dyDescent="0.25">
      <c r="A27" s="87"/>
      <c r="B27" s="98"/>
      <c r="C27" s="99"/>
      <c r="D27" s="100"/>
      <c r="E27" s="92"/>
      <c r="F27" s="93"/>
      <c r="G27" s="87"/>
      <c r="H27" s="87"/>
    </row>
    <row r="28" spans="1:8" x14ac:dyDescent="0.25">
      <c r="A28" s="94"/>
      <c r="B28" s="95"/>
      <c r="C28" s="96"/>
      <c r="D28" s="97"/>
      <c r="E28" s="90"/>
      <c r="F28" s="91"/>
      <c r="G28" s="86"/>
      <c r="H28" s="86"/>
    </row>
    <row r="29" spans="1:8" x14ac:dyDescent="0.25">
      <c r="A29" s="87"/>
      <c r="B29" s="98"/>
      <c r="C29" s="99"/>
      <c r="D29" s="100"/>
      <c r="E29" s="92"/>
      <c r="F29" s="93"/>
      <c r="G29" s="87"/>
      <c r="H29" s="87"/>
    </row>
    <row r="30" spans="1:8" x14ac:dyDescent="0.25">
      <c r="A30" s="94"/>
      <c r="B30" s="95"/>
      <c r="C30" s="96"/>
      <c r="D30" s="97"/>
      <c r="E30" s="90"/>
      <c r="F30" s="91"/>
      <c r="G30" s="86"/>
      <c r="H30" s="86"/>
    </row>
    <row r="31" spans="1:8" x14ac:dyDescent="0.25">
      <c r="A31" s="87"/>
      <c r="B31" s="98"/>
      <c r="C31" s="99"/>
      <c r="D31" s="100"/>
      <c r="E31" s="92"/>
      <c r="F31" s="93"/>
      <c r="G31" s="87"/>
      <c r="H31" s="87"/>
    </row>
    <row r="32" spans="1:8" x14ac:dyDescent="0.25">
      <c r="A32" s="94"/>
      <c r="B32" s="95"/>
      <c r="C32" s="96"/>
      <c r="D32" s="97"/>
      <c r="E32" s="90"/>
      <c r="F32" s="91"/>
      <c r="G32" s="86"/>
      <c r="H32" s="86"/>
    </row>
    <row r="33" spans="1:8" x14ac:dyDescent="0.25">
      <c r="A33" s="87"/>
      <c r="B33" s="98"/>
      <c r="C33" s="99"/>
      <c r="D33" s="100"/>
      <c r="E33" s="92"/>
      <c r="F33" s="93"/>
      <c r="G33" s="87"/>
      <c r="H33" s="87"/>
    </row>
    <row r="34" spans="1:8" x14ac:dyDescent="0.25">
      <c r="A34" s="94"/>
      <c r="B34" s="95"/>
      <c r="C34" s="96"/>
      <c r="D34" s="97"/>
      <c r="E34" s="90"/>
      <c r="F34" s="91"/>
      <c r="G34" s="86"/>
      <c r="H34" s="86"/>
    </row>
    <row r="35" spans="1:8" x14ac:dyDescent="0.25">
      <c r="A35" s="87"/>
      <c r="B35" s="98"/>
      <c r="C35" s="99"/>
      <c r="D35" s="100"/>
      <c r="E35" s="92"/>
      <c r="F35" s="93"/>
      <c r="G35" s="87"/>
      <c r="H35" s="87"/>
    </row>
    <row r="36" spans="1:8" x14ac:dyDescent="0.25">
      <c r="A36" s="94"/>
      <c r="B36" s="95"/>
      <c r="C36" s="96"/>
      <c r="D36" s="97"/>
      <c r="E36" s="90"/>
      <c r="F36" s="91"/>
      <c r="G36" s="86"/>
      <c r="H36" s="86"/>
    </row>
    <row r="37" spans="1:8" x14ac:dyDescent="0.25">
      <c r="A37" s="87"/>
      <c r="B37" s="98"/>
      <c r="C37" s="99"/>
      <c r="D37" s="100"/>
      <c r="E37" s="92"/>
      <c r="F37" s="93"/>
      <c r="G37" s="87"/>
      <c r="H37" s="87"/>
    </row>
    <row r="38" spans="1:8" x14ac:dyDescent="0.25">
      <c r="A38" s="94"/>
      <c r="B38" s="95"/>
      <c r="C38" s="96"/>
      <c r="D38" s="97"/>
      <c r="E38" s="90"/>
      <c r="F38" s="91"/>
      <c r="G38" s="94"/>
      <c r="H38" s="86"/>
    </row>
    <row r="39" spans="1:8" x14ac:dyDescent="0.25">
      <c r="A39" s="87"/>
      <c r="B39" s="98"/>
      <c r="C39" s="99"/>
      <c r="D39" s="100"/>
      <c r="E39" s="92"/>
      <c r="F39" s="93"/>
      <c r="G39" s="87"/>
      <c r="H39" s="87"/>
    </row>
    <row r="40" spans="1:8" x14ac:dyDescent="0.25">
      <c r="A40" s="94"/>
      <c r="B40" s="95"/>
      <c r="C40" s="96"/>
      <c r="D40" s="97"/>
      <c r="E40" s="90"/>
      <c r="F40" s="91"/>
      <c r="G40" s="94"/>
      <c r="H40" s="86"/>
    </row>
    <row r="41" spans="1:8" x14ac:dyDescent="0.25">
      <c r="A41" s="87"/>
      <c r="B41" s="98"/>
      <c r="C41" s="99"/>
      <c r="D41" s="100"/>
      <c r="E41" s="92"/>
      <c r="F41" s="93"/>
      <c r="G41" s="87"/>
      <c r="H41" s="87"/>
    </row>
    <row r="42" spans="1:8" x14ac:dyDescent="0.25">
      <c r="A42" s="94"/>
      <c r="B42" s="95"/>
      <c r="C42" s="96"/>
      <c r="D42" s="97"/>
      <c r="E42" s="90"/>
      <c r="F42" s="91"/>
      <c r="G42" s="94"/>
      <c r="H42" s="86"/>
    </row>
    <row r="43" spans="1:8" x14ac:dyDescent="0.25">
      <c r="A43" s="87"/>
      <c r="B43" s="98"/>
      <c r="C43" s="99"/>
      <c r="D43" s="100"/>
      <c r="E43" s="92"/>
      <c r="F43" s="93"/>
      <c r="G43" s="87"/>
      <c r="H43" s="87"/>
    </row>
    <row r="44" spans="1:8" x14ac:dyDescent="0.25">
      <c r="A44" s="88"/>
      <c r="B44" s="89"/>
      <c r="C44" s="89"/>
      <c r="D44" s="89"/>
      <c r="E44" s="88"/>
      <c r="F44" s="88"/>
      <c r="G44" s="88"/>
      <c r="H44" s="86"/>
    </row>
    <row r="45" spans="1:8" x14ac:dyDescent="0.25">
      <c r="A45" s="88"/>
      <c r="B45" s="89"/>
      <c r="C45" s="89"/>
      <c r="D45" s="89"/>
      <c r="E45" s="88"/>
      <c r="F45" s="88"/>
      <c r="G45" s="88"/>
      <c r="H45" s="87"/>
    </row>
  </sheetData>
  <mergeCells count="112">
    <mergeCell ref="E1:F1"/>
    <mergeCell ref="B36:D37"/>
    <mergeCell ref="B38:D39"/>
    <mergeCell ref="B40:D41"/>
    <mergeCell ref="B42:D43"/>
    <mergeCell ref="B30:D31"/>
    <mergeCell ref="B32:D33"/>
    <mergeCell ref="B34:D35"/>
    <mergeCell ref="B24:D25"/>
    <mergeCell ref="B26:D27"/>
    <mergeCell ref="B28:D29"/>
    <mergeCell ref="B22:D23"/>
    <mergeCell ref="B1:D1"/>
    <mergeCell ref="E12:F13"/>
    <mergeCell ref="E14:F15"/>
    <mergeCell ref="E16:F17"/>
    <mergeCell ref="B20:D21"/>
    <mergeCell ref="G2:G3"/>
    <mergeCell ref="H2:H3"/>
    <mergeCell ref="A4:A5"/>
    <mergeCell ref="E4:F5"/>
    <mergeCell ref="G4:G5"/>
    <mergeCell ref="E38:F39"/>
    <mergeCell ref="E32:F33"/>
    <mergeCell ref="E34:F35"/>
    <mergeCell ref="E36:F37"/>
    <mergeCell ref="E26:F27"/>
    <mergeCell ref="E28:F29"/>
    <mergeCell ref="E30:F31"/>
    <mergeCell ref="E20:F21"/>
    <mergeCell ref="E22:F23"/>
    <mergeCell ref="E24:F25"/>
    <mergeCell ref="E18:F19"/>
    <mergeCell ref="A22:A23"/>
    <mergeCell ref="A24:A25"/>
    <mergeCell ref="A26:A27"/>
    <mergeCell ref="A28:A29"/>
    <mergeCell ref="A6:A7"/>
    <mergeCell ref="E6:F7"/>
    <mergeCell ref="E8:F9"/>
    <mergeCell ref="E10:F11"/>
    <mergeCell ref="A2:A3"/>
    <mergeCell ref="B2:D3"/>
    <mergeCell ref="E2:F3"/>
    <mergeCell ref="A30:A31"/>
    <mergeCell ref="A32:A33"/>
    <mergeCell ref="A34:A35"/>
    <mergeCell ref="A36:A37"/>
    <mergeCell ref="A38:A39"/>
    <mergeCell ref="A40:A41"/>
    <mergeCell ref="A18:A19"/>
    <mergeCell ref="A20:A21"/>
    <mergeCell ref="A8:A9"/>
    <mergeCell ref="A10:A11"/>
    <mergeCell ref="A12:A13"/>
    <mergeCell ref="A14:A15"/>
    <mergeCell ref="A16:A17"/>
    <mergeCell ref="B4:D5"/>
    <mergeCell ref="B6:D7"/>
    <mergeCell ref="B8:D9"/>
    <mergeCell ref="B10:D11"/>
    <mergeCell ref="B12:D13"/>
    <mergeCell ref="B14:D15"/>
    <mergeCell ref="B16:D17"/>
    <mergeCell ref="B18:D19"/>
    <mergeCell ref="G22:G23"/>
    <mergeCell ref="G24:G25"/>
    <mergeCell ref="G26:G27"/>
    <mergeCell ref="G28:G29"/>
    <mergeCell ref="G6:G7"/>
    <mergeCell ref="G8:G9"/>
    <mergeCell ref="G10:G11"/>
    <mergeCell ref="G12:G13"/>
    <mergeCell ref="G14:G15"/>
    <mergeCell ref="G16:G17"/>
    <mergeCell ref="H22:H23"/>
    <mergeCell ref="H24:H25"/>
    <mergeCell ref="H26:H27"/>
    <mergeCell ref="H28:H29"/>
    <mergeCell ref="H30:H31"/>
    <mergeCell ref="H32:H33"/>
    <mergeCell ref="G42:G43"/>
    <mergeCell ref="H4:H5"/>
    <mergeCell ref="H6:H7"/>
    <mergeCell ref="H8:H9"/>
    <mergeCell ref="H10:H11"/>
    <mergeCell ref="H12:H13"/>
    <mergeCell ref="H14:H15"/>
    <mergeCell ref="H16:H17"/>
    <mergeCell ref="H18:H19"/>
    <mergeCell ref="H20:H21"/>
    <mergeCell ref="G30:G31"/>
    <mergeCell ref="G32:G33"/>
    <mergeCell ref="G34:G35"/>
    <mergeCell ref="G36:G37"/>
    <mergeCell ref="G38:G39"/>
    <mergeCell ref="G40:G41"/>
    <mergeCell ref="G18:G19"/>
    <mergeCell ref="G20:G21"/>
    <mergeCell ref="H34:H35"/>
    <mergeCell ref="H36:H37"/>
    <mergeCell ref="H38:H39"/>
    <mergeCell ref="H40:H41"/>
    <mergeCell ref="H42:H43"/>
    <mergeCell ref="A44:A45"/>
    <mergeCell ref="B44:D45"/>
    <mergeCell ref="E44:F45"/>
    <mergeCell ref="G44:G45"/>
    <mergeCell ref="H44:H45"/>
    <mergeCell ref="E40:F41"/>
    <mergeCell ref="E42:F43"/>
    <mergeCell ref="A42:A43"/>
  </mergeCells>
  <pageMargins left="0.7" right="0.7" top="0.75" bottom="0.75" header="0.3" footer="0.3"/>
  <pageSetup scale="97" orientation="portrait" r:id="rId1"/>
  <headerFooter>
    <oddHeader xml:space="preserve">&amp;C&amp;"Arial,Negrita"CORRELACIONES N&amp;YSPT&amp;R&amp;"Arial,Negrita"Revisión&amp;"Arial,Normal"
</oddHeader>
    <oddFooter>&amp;R&amp;P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G11"/>
  <sheetViews>
    <sheetView showGridLines="0" view="pageLayout" topLeftCell="A169" zoomScaleNormal="100" workbookViewId="0">
      <selection activeCell="G35" sqref="G35"/>
    </sheetView>
  </sheetViews>
  <sheetFormatPr defaultColWidth="11.42578125" defaultRowHeight="14.25" x14ac:dyDescent="0.2"/>
  <cols>
    <col min="1" max="6" width="11.42578125" style="38"/>
    <col min="7" max="7" width="21.140625" style="38" customWidth="1"/>
    <col min="8" max="16384" width="11.42578125" style="38"/>
  </cols>
  <sheetData>
    <row r="1" spans="1:7" x14ac:dyDescent="0.2">
      <c r="A1" s="38" t="s">
        <v>40</v>
      </c>
    </row>
    <row r="3" spans="1:7" ht="19.5" customHeight="1" x14ac:dyDescent="0.2">
      <c r="A3" s="104" t="s">
        <v>123</v>
      </c>
      <c r="B3" s="104"/>
      <c r="C3" s="104"/>
      <c r="D3" s="104"/>
      <c r="E3" s="104"/>
      <c r="F3" s="104"/>
      <c r="G3" s="104"/>
    </row>
    <row r="4" spans="1:7" x14ac:dyDescent="0.2">
      <c r="A4" s="104"/>
      <c r="B4" s="104"/>
      <c r="C4" s="104"/>
      <c r="D4" s="104"/>
      <c r="E4" s="104"/>
      <c r="F4" s="104"/>
      <c r="G4" s="104"/>
    </row>
    <row r="5" spans="1:7" x14ac:dyDescent="0.2">
      <c r="A5" s="104"/>
      <c r="B5" s="104"/>
      <c r="C5" s="104"/>
      <c r="D5" s="104"/>
      <c r="E5" s="104"/>
      <c r="F5" s="104"/>
      <c r="G5" s="104"/>
    </row>
    <row r="6" spans="1:7" x14ac:dyDescent="0.2">
      <c r="A6" s="104"/>
      <c r="B6" s="104"/>
      <c r="C6" s="104"/>
      <c r="D6" s="104"/>
      <c r="E6" s="104"/>
      <c r="F6" s="104"/>
      <c r="G6" s="104"/>
    </row>
    <row r="7" spans="1:7" x14ac:dyDescent="0.2">
      <c r="A7" s="104"/>
      <c r="B7" s="104"/>
      <c r="C7" s="104"/>
      <c r="D7" s="104"/>
      <c r="E7" s="104"/>
      <c r="F7" s="104"/>
      <c r="G7" s="104"/>
    </row>
    <row r="8" spans="1:7" x14ac:dyDescent="0.2">
      <c r="A8" s="104"/>
      <c r="B8" s="104"/>
      <c r="C8" s="104"/>
      <c r="D8" s="104"/>
      <c r="E8" s="104"/>
      <c r="F8" s="104"/>
      <c r="G8" s="104"/>
    </row>
    <row r="9" spans="1:7" x14ac:dyDescent="0.2">
      <c r="A9" s="55"/>
      <c r="B9" s="55"/>
      <c r="C9" s="55"/>
      <c r="D9" s="55"/>
      <c r="E9" s="55"/>
      <c r="F9" s="55"/>
      <c r="G9" s="55"/>
    </row>
    <row r="10" spans="1:7" x14ac:dyDescent="0.2">
      <c r="A10" s="55"/>
      <c r="B10" s="55"/>
      <c r="C10" s="55"/>
      <c r="D10" s="55"/>
      <c r="E10" s="55"/>
      <c r="F10" s="55"/>
      <c r="G10" s="55"/>
    </row>
    <row r="11" spans="1:7" ht="17.25" customHeight="1" x14ac:dyDescent="0.2">
      <c r="A11" s="55"/>
      <c r="B11" s="55"/>
      <c r="C11" s="55"/>
      <c r="D11" s="55"/>
      <c r="E11" s="55"/>
      <c r="F11" s="55"/>
      <c r="G11" s="55"/>
    </row>
  </sheetData>
  <sheetProtection algorithmName="SHA-512" hashValue="I1bvh7jMNeHcYUFLuQ9xIwKeiml1rgFcSScufPpCPr/+bc/ENy2EsW/6DIO2B7XIxTgz9SUFqLnuJvd+hPxVCg==" saltValue="I0h2HrK8vzRZW9DNzvNDZQ==" spinCount="100000" sheet="1" objects="1" scenarios="1"/>
  <mergeCells count="1">
    <mergeCell ref="A3:G8"/>
  </mergeCells>
  <pageMargins left="0.7" right="0.7" top="0.75" bottom="0.75" header="0.3" footer="0.3"/>
  <pageSetup orientation="portrait" r:id="rId1"/>
  <headerFooter>
    <oddHeader>&amp;C&amp;"VAGRounded Lt,Negrita"CORRELACIONES N&amp;YSPT&amp;R&amp;"VAGRounded Lt,Negrita"Base teorica</oddHeader>
    <oddFooter>&amp;R&amp;P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G44"/>
  <sheetViews>
    <sheetView showGridLines="0" view="pageLayout" zoomScale="85" zoomScaleNormal="100" zoomScalePageLayoutView="85" workbookViewId="0">
      <selection activeCell="A45" sqref="A45"/>
    </sheetView>
  </sheetViews>
  <sheetFormatPr defaultColWidth="11.42578125" defaultRowHeight="14.25" x14ac:dyDescent="0.2"/>
  <cols>
    <col min="1" max="7" width="12.7109375" style="38" customWidth="1"/>
    <col min="8" max="16384" width="11.42578125" style="38"/>
  </cols>
  <sheetData>
    <row r="1" spans="1:7" ht="19.5" customHeight="1" x14ac:dyDescent="0.25">
      <c r="A1" s="107" t="s">
        <v>72</v>
      </c>
      <c r="B1" s="107"/>
      <c r="C1" s="107"/>
      <c r="D1" s="107"/>
      <c r="E1" s="107"/>
      <c r="F1" s="107"/>
      <c r="G1" s="107"/>
    </row>
    <row r="2" spans="1:7" ht="19.5" customHeight="1" x14ac:dyDescent="0.2"/>
    <row r="3" spans="1:7" ht="19.5" customHeight="1" x14ac:dyDescent="0.2">
      <c r="A3" s="106" t="s">
        <v>124</v>
      </c>
      <c r="B3" s="106"/>
      <c r="C3" s="106"/>
      <c r="D3" s="106"/>
      <c r="E3" s="106"/>
      <c r="F3" s="106"/>
      <c r="G3" s="106"/>
    </row>
    <row r="4" spans="1:7" ht="19.5" customHeight="1" x14ac:dyDescent="0.2">
      <c r="A4" s="106"/>
      <c r="B4" s="106"/>
      <c r="C4" s="106"/>
      <c r="D4" s="106"/>
      <c r="E4" s="106"/>
      <c r="F4" s="106"/>
      <c r="G4" s="106"/>
    </row>
    <row r="5" spans="1:7" ht="19.5" customHeight="1" x14ac:dyDescent="0.2">
      <c r="A5" s="106"/>
      <c r="B5" s="106"/>
      <c r="C5" s="106"/>
      <c r="D5" s="106"/>
      <c r="E5" s="106"/>
      <c r="F5" s="106"/>
      <c r="G5" s="106"/>
    </row>
    <row r="6" spans="1:7" ht="19.5" customHeight="1" x14ac:dyDescent="0.2">
      <c r="A6" s="106"/>
      <c r="B6" s="106"/>
      <c r="C6" s="106"/>
      <c r="D6" s="106"/>
      <c r="E6" s="106"/>
      <c r="F6" s="106"/>
      <c r="G6" s="106"/>
    </row>
    <row r="7" spans="1:7" ht="19.5" customHeight="1" x14ac:dyDescent="0.2">
      <c r="A7" s="106"/>
      <c r="B7" s="106"/>
      <c r="C7" s="106"/>
      <c r="D7" s="106"/>
      <c r="E7" s="106"/>
      <c r="F7" s="106"/>
      <c r="G7" s="106"/>
    </row>
    <row r="8" spans="1:7" ht="19.5" customHeight="1" x14ac:dyDescent="0.2">
      <c r="B8" s="56"/>
      <c r="C8" s="56"/>
      <c r="D8" s="56"/>
      <c r="E8" s="56"/>
      <c r="F8" s="56"/>
      <c r="G8" s="56"/>
    </row>
    <row r="9" spans="1:7" ht="19.5" customHeight="1" x14ac:dyDescent="0.2">
      <c r="A9" s="106" t="s">
        <v>125</v>
      </c>
      <c r="B9" s="106"/>
      <c r="C9" s="106"/>
      <c r="D9" s="106"/>
      <c r="E9" s="106"/>
      <c r="F9" s="106"/>
      <c r="G9" s="106"/>
    </row>
    <row r="10" spans="1:7" ht="19.5" customHeight="1" x14ac:dyDescent="0.2">
      <c r="A10" s="106"/>
      <c r="B10" s="106"/>
      <c r="C10" s="106"/>
      <c r="D10" s="106"/>
      <c r="E10" s="106"/>
      <c r="F10" s="106"/>
      <c r="G10" s="106"/>
    </row>
    <row r="11" spans="1:7" ht="19.5" customHeight="1" x14ac:dyDescent="0.2">
      <c r="A11" s="106"/>
      <c r="B11" s="106"/>
      <c r="C11" s="106"/>
      <c r="D11" s="106"/>
      <c r="E11" s="106"/>
      <c r="F11" s="106"/>
      <c r="G11" s="106"/>
    </row>
    <row r="12" spans="1:7" ht="19.5" customHeight="1" x14ac:dyDescent="0.2">
      <c r="A12" s="106"/>
      <c r="B12" s="106"/>
      <c r="C12" s="106"/>
      <c r="D12" s="106"/>
      <c r="E12" s="106"/>
      <c r="F12" s="106"/>
      <c r="G12" s="106"/>
    </row>
    <row r="13" spans="1:7" ht="19.5" customHeight="1" x14ac:dyDescent="0.2">
      <c r="A13" s="106"/>
      <c r="B13" s="106"/>
      <c r="C13" s="106"/>
      <c r="D13" s="106"/>
      <c r="E13" s="106"/>
      <c r="F13" s="106"/>
      <c r="G13" s="106"/>
    </row>
    <row r="14" spans="1:7" ht="19.5" customHeight="1" x14ac:dyDescent="0.2">
      <c r="A14" s="106"/>
      <c r="B14" s="106"/>
      <c r="C14" s="106"/>
      <c r="D14" s="106"/>
      <c r="E14" s="106"/>
      <c r="F14" s="106"/>
      <c r="G14" s="106"/>
    </row>
    <row r="15" spans="1:7" ht="19.5" customHeight="1" x14ac:dyDescent="0.2">
      <c r="A15" s="106"/>
      <c r="B15" s="106"/>
      <c r="C15" s="106"/>
      <c r="D15" s="106"/>
      <c r="E15" s="106"/>
      <c r="F15" s="106"/>
      <c r="G15" s="106"/>
    </row>
    <row r="16" spans="1:7" ht="19.5" customHeight="1" x14ac:dyDescent="0.2">
      <c r="A16" s="106"/>
      <c r="B16" s="106"/>
      <c r="C16" s="106"/>
      <c r="D16" s="106"/>
      <c r="E16" s="106"/>
      <c r="F16" s="106"/>
      <c r="G16" s="106"/>
    </row>
    <row r="17" spans="1:7" ht="19.5" customHeight="1" x14ac:dyDescent="0.2">
      <c r="A17" s="56"/>
      <c r="B17" s="56"/>
      <c r="C17" s="56"/>
      <c r="D17" s="56"/>
      <c r="E17" s="56"/>
      <c r="F17" s="56"/>
      <c r="G17" s="56"/>
    </row>
    <row r="18" spans="1:7" ht="19.5" customHeight="1" x14ac:dyDescent="0.2">
      <c r="A18" s="106" t="s">
        <v>126</v>
      </c>
      <c r="B18" s="106"/>
      <c r="C18" s="106"/>
      <c r="D18" s="106"/>
      <c r="E18" s="106"/>
      <c r="F18" s="106"/>
      <c r="G18" s="106"/>
    </row>
    <row r="19" spans="1:7" ht="19.5" customHeight="1" x14ac:dyDescent="0.2">
      <c r="A19" s="106"/>
      <c r="B19" s="106"/>
      <c r="C19" s="106"/>
      <c r="D19" s="106"/>
      <c r="E19" s="106"/>
      <c r="F19" s="106"/>
      <c r="G19" s="106"/>
    </row>
    <row r="20" spans="1:7" ht="19.5" customHeight="1" x14ac:dyDescent="0.2">
      <c r="A20" s="106"/>
      <c r="B20" s="106"/>
      <c r="C20" s="106"/>
      <c r="D20" s="106"/>
      <c r="E20" s="106"/>
      <c r="F20" s="106"/>
      <c r="G20" s="106"/>
    </row>
    <row r="21" spans="1:7" ht="19.5" customHeight="1" x14ac:dyDescent="0.2">
      <c r="A21" s="56"/>
      <c r="B21" s="56"/>
      <c r="C21" s="56"/>
      <c r="D21" s="56"/>
      <c r="E21" s="56"/>
      <c r="F21" s="56"/>
      <c r="G21" s="56"/>
    </row>
    <row r="22" spans="1:7" ht="19.5" customHeight="1" x14ac:dyDescent="0.2">
      <c r="A22" s="106" t="s">
        <v>127</v>
      </c>
      <c r="B22" s="106"/>
      <c r="C22" s="106"/>
      <c r="D22" s="106"/>
      <c r="E22" s="106"/>
      <c r="F22" s="106"/>
      <c r="G22" s="106"/>
    </row>
    <row r="23" spans="1:7" ht="19.5" customHeight="1" x14ac:dyDescent="0.2">
      <c r="A23" s="106"/>
      <c r="B23" s="106"/>
      <c r="C23" s="106"/>
      <c r="D23" s="106"/>
      <c r="E23" s="106"/>
      <c r="F23" s="106"/>
      <c r="G23" s="106"/>
    </row>
    <row r="24" spans="1:7" ht="19.5" customHeight="1" x14ac:dyDescent="0.2">
      <c r="A24" s="56"/>
      <c r="B24" s="56"/>
      <c r="C24" s="56"/>
      <c r="D24" s="56"/>
      <c r="E24" s="56"/>
      <c r="F24" s="56"/>
      <c r="G24" s="56"/>
    </row>
    <row r="25" spans="1:7" ht="19.5" customHeight="1" x14ac:dyDescent="0.2">
      <c r="A25" s="106" t="s">
        <v>128</v>
      </c>
      <c r="B25" s="106"/>
      <c r="C25" s="106"/>
      <c r="D25" s="106"/>
      <c r="E25" s="106"/>
      <c r="F25" s="106"/>
      <c r="G25" s="106"/>
    </row>
    <row r="26" spans="1:7" ht="19.5" customHeight="1" x14ac:dyDescent="0.2">
      <c r="A26" s="106"/>
      <c r="B26" s="106"/>
      <c r="C26" s="106"/>
      <c r="D26" s="106"/>
      <c r="E26" s="106"/>
      <c r="F26" s="106"/>
      <c r="G26" s="106"/>
    </row>
    <row r="27" spans="1:7" ht="19.5" customHeight="1" x14ac:dyDescent="0.2">
      <c r="A27" s="106"/>
      <c r="B27" s="106"/>
      <c r="C27" s="106"/>
      <c r="D27" s="106"/>
      <c r="E27" s="106"/>
      <c r="F27" s="106"/>
      <c r="G27" s="106"/>
    </row>
    <row r="28" spans="1:7" ht="19.5" customHeight="1" x14ac:dyDescent="0.2">
      <c r="A28" s="106"/>
      <c r="B28" s="106"/>
      <c r="C28" s="106"/>
      <c r="D28" s="106"/>
      <c r="E28" s="106"/>
      <c r="F28" s="106"/>
      <c r="G28" s="106"/>
    </row>
    <row r="29" spans="1:7" ht="19.5" customHeight="1" x14ac:dyDescent="0.2">
      <c r="A29" s="56"/>
      <c r="B29" s="56"/>
      <c r="C29" s="56"/>
      <c r="D29" s="56"/>
      <c r="E29" s="56"/>
      <c r="F29" s="56"/>
      <c r="G29" s="56"/>
    </row>
    <row r="30" spans="1:7" ht="19.5" customHeight="1" x14ac:dyDescent="0.2">
      <c r="A30" s="106" t="s">
        <v>129</v>
      </c>
      <c r="B30" s="106"/>
      <c r="C30" s="106"/>
      <c r="D30" s="106"/>
      <c r="E30" s="106"/>
      <c r="F30" s="106"/>
      <c r="G30" s="106"/>
    </row>
    <row r="31" spans="1:7" ht="19.5" customHeight="1" x14ac:dyDescent="0.2">
      <c r="A31" s="106"/>
      <c r="B31" s="106"/>
      <c r="C31" s="106"/>
      <c r="D31" s="106"/>
      <c r="E31" s="106"/>
      <c r="F31" s="106"/>
      <c r="G31" s="106"/>
    </row>
    <row r="32" spans="1:7" ht="19.5" customHeight="1" x14ac:dyDescent="0.2">
      <c r="A32" s="106"/>
      <c r="B32" s="106"/>
      <c r="C32" s="106"/>
      <c r="D32" s="106"/>
      <c r="E32" s="106"/>
      <c r="F32" s="106"/>
      <c r="G32" s="106"/>
    </row>
    <row r="33" spans="1:7" ht="19.5" customHeight="1" x14ac:dyDescent="0.2">
      <c r="A33" s="106"/>
      <c r="B33" s="106"/>
      <c r="C33" s="106"/>
      <c r="D33" s="106"/>
      <c r="E33" s="106"/>
      <c r="F33" s="106"/>
      <c r="G33" s="106"/>
    </row>
    <row r="34" spans="1:7" x14ac:dyDescent="0.2">
      <c r="A34" s="56"/>
      <c r="B34" s="56"/>
      <c r="C34" s="56"/>
      <c r="D34" s="56"/>
      <c r="E34" s="56"/>
      <c r="F34" s="56"/>
      <c r="G34" s="56"/>
    </row>
    <row r="35" spans="1:7" x14ac:dyDescent="0.2">
      <c r="A35" s="106" t="s">
        <v>130</v>
      </c>
      <c r="B35" s="106"/>
      <c r="C35" s="106"/>
      <c r="D35" s="106"/>
      <c r="E35" s="106"/>
      <c r="F35" s="106"/>
      <c r="G35" s="106"/>
    </row>
    <row r="36" spans="1:7" ht="14.25" customHeight="1" x14ac:dyDescent="0.2">
      <c r="A36" s="106"/>
      <c r="B36" s="106"/>
      <c r="C36" s="106"/>
      <c r="D36" s="106"/>
      <c r="E36" s="106"/>
      <c r="F36" s="106"/>
      <c r="G36" s="106"/>
    </row>
    <row r="37" spans="1:7" x14ac:dyDescent="0.2">
      <c r="A37" s="106"/>
      <c r="B37" s="106"/>
      <c r="C37" s="106"/>
      <c r="D37" s="106"/>
      <c r="E37" s="106"/>
      <c r="F37" s="106"/>
      <c r="G37" s="106"/>
    </row>
    <row r="38" spans="1:7" x14ac:dyDescent="0.2">
      <c r="A38" s="106"/>
      <c r="B38" s="106"/>
      <c r="C38" s="106"/>
      <c r="D38" s="106"/>
      <c r="E38" s="106"/>
      <c r="F38" s="106"/>
      <c r="G38" s="106"/>
    </row>
    <row r="39" spans="1:7" x14ac:dyDescent="0.2">
      <c r="A39" s="106"/>
      <c r="B39" s="106"/>
      <c r="C39" s="106"/>
      <c r="D39" s="106"/>
      <c r="E39" s="106"/>
      <c r="F39" s="106"/>
      <c r="G39" s="106"/>
    </row>
    <row r="40" spans="1:7" ht="15" x14ac:dyDescent="0.25">
      <c r="A40" s="57" t="s">
        <v>134</v>
      </c>
    </row>
    <row r="41" spans="1:7" ht="15" x14ac:dyDescent="0.25">
      <c r="A41" s="57" t="s">
        <v>135</v>
      </c>
    </row>
    <row r="42" spans="1:7" ht="15" customHeight="1" x14ac:dyDescent="0.2">
      <c r="A42" s="105" t="s">
        <v>136</v>
      </c>
      <c r="B42" s="105"/>
      <c r="C42" s="105"/>
      <c r="D42" s="105"/>
      <c r="E42" s="105"/>
      <c r="F42" s="105"/>
      <c r="G42" s="105"/>
    </row>
    <row r="43" spans="1:7" x14ac:dyDescent="0.2">
      <c r="A43" s="105"/>
      <c r="B43" s="105"/>
      <c r="C43" s="105"/>
      <c r="D43" s="105"/>
      <c r="E43" s="105"/>
      <c r="F43" s="105"/>
      <c r="G43" s="105"/>
    </row>
    <row r="44" spans="1:7" ht="15" x14ac:dyDescent="0.25">
      <c r="A44" s="38" t="s">
        <v>141</v>
      </c>
    </row>
  </sheetData>
  <mergeCells count="9">
    <mergeCell ref="A42:G43"/>
    <mergeCell ref="A30:G33"/>
    <mergeCell ref="A35:G39"/>
    <mergeCell ref="A25:G28"/>
    <mergeCell ref="A1:G1"/>
    <mergeCell ref="A3:G7"/>
    <mergeCell ref="A9:G16"/>
    <mergeCell ref="A18:G20"/>
    <mergeCell ref="A22:G23"/>
  </mergeCells>
  <pageMargins left="0.7" right="0.7" top="0.75" bottom="0.75" header="0.3" footer="0.3"/>
  <pageSetup scale="96" orientation="portrait" r:id="rId1"/>
  <headerFooter>
    <oddHeader xml:space="preserve">&amp;C&amp;"VAGRounded Lt,Negrita"CORRELACIONES N&amp;YSPT&amp;R&amp;"VAGRounded Lt,Negrita"Instrucciones de uso
</oddHeader>
    <oddFooter>&amp;R&amp;P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K11"/>
  <sheetViews>
    <sheetView showGridLines="0" view="pageLayout" zoomScale="85" zoomScaleNormal="100" zoomScalePageLayoutView="85" workbookViewId="0">
      <selection activeCell="E10" sqref="E10"/>
    </sheetView>
  </sheetViews>
  <sheetFormatPr defaultColWidth="11.42578125" defaultRowHeight="14.25" x14ac:dyDescent="0.25"/>
  <cols>
    <col min="1" max="1" width="14.5703125" style="35" customWidth="1"/>
    <col min="2" max="9" width="13.7109375" style="35" customWidth="1"/>
    <col min="10" max="10" width="11.42578125" style="66"/>
    <col min="11" max="11" width="11.42578125" style="69"/>
    <col min="12" max="16384" width="11.42578125" style="35"/>
  </cols>
  <sheetData>
    <row r="1" spans="1:10" ht="15" x14ac:dyDescent="0.25">
      <c r="A1" s="108" t="s">
        <v>106</v>
      </c>
      <c r="B1" s="108"/>
      <c r="C1" s="108"/>
      <c r="D1" s="108"/>
      <c r="E1" s="108"/>
      <c r="F1" s="108"/>
      <c r="G1" s="108"/>
      <c r="H1" s="108"/>
      <c r="I1" s="108"/>
      <c r="J1" s="66" t="s">
        <v>161</v>
      </c>
    </row>
    <row r="2" spans="1:10" x14ac:dyDescent="0.25">
      <c r="J2" s="66" t="s">
        <v>162</v>
      </c>
    </row>
    <row r="3" spans="1:10" ht="45" x14ac:dyDescent="0.25">
      <c r="A3" s="37" t="s">
        <v>105</v>
      </c>
      <c r="B3" s="54">
        <v>3</v>
      </c>
      <c r="D3" s="37" t="s">
        <v>108</v>
      </c>
      <c r="E3" s="54">
        <v>3</v>
      </c>
    </row>
    <row r="5" spans="1:10" ht="15" x14ac:dyDescent="0.25">
      <c r="B5" s="108" t="s">
        <v>107</v>
      </c>
      <c r="C5" s="108"/>
      <c r="D5" s="108"/>
      <c r="E5" s="108"/>
      <c r="F5" s="108"/>
      <c r="G5" s="108"/>
      <c r="H5" s="108"/>
    </row>
    <row r="6" spans="1:10" ht="15" x14ac:dyDescent="0.25">
      <c r="B6" s="33" t="s">
        <v>122</v>
      </c>
      <c r="C6" s="34">
        <v>1</v>
      </c>
      <c r="D6" s="33">
        <v>2</v>
      </c>
      <c r="E6" s="36">
        <v>3</v>
      </c>
      <c r="F6" s="34">
        <v>4</v>
      </c>
      <c r="G6" s="34">
        <v>5</v>
      </c>
      <c r="H6" s="34">
        <v>6</v>
      </c>
    </row>
    <row r="7" spans="1:10" x14ac:dyDescent="0.25">
      <c r="B7" s="33" t="s">
        <v>6</v>
      </c>
      <c r="C7" s="61" t="s">
        <v>165</v>
      </c>
      <c r="D7" s="61" t="s">
        <v>166</v>
      </c>
      <c r="E7" s="61" t="s">
        <v>167</v>
      </c>
      <c r="F7" s="61"/>
      <c r="G7" s="61"/>
      <c r="H7" s="61"/>
    </row>
    <row r="8" spans="1:10" x14ac:dyDescent="0.25">
      <c r="B8" s="33" t="s">
        <v>99</v>
      </c>
      <c r="C8" s="60">
        <v>18.5</v>
      </c>
      <c r="D8" s="60">
        <v>19.5</v>
      </c>
      <c r="E8" s="60">
        <v>16</v>
      </c>
      <c r="F8" s="60"/>
      <c r="G8" s="60"/>
      <c r="H8" s="60"/>
    </row>
    <row r="9" spans="1:10" x14ac:dyDescent="0.25">
      <c r="B9" s="33" t="s">
        <v>100</v>
      </c>
      <c r="C9" s="60">
        <v>19</v>
      </c>
      <c r="D9" s="60">
        <v>20</v>
      </c>
      <c r="E9" s="60">
        <v>16.5</v>
      </c>
      <c r="F9" s="60"/>
      <c r="G9" s="60"/>
      <c r="H9" s="60"/>
    </row>
    <row r="10" spans="1:10" x14ac:dyDescent="0.25">
      <c r="B10" s="33" t="s">
        <v>154</v>
      </c>
      <c r="C10" s="64" t="s">
        <v>161</v>
      </c>
      <c r="D10" s="64" t="s">
        <v>161</v>
      </c>
      <c r="E10" s="64" t="s">
        <v>161</v>
      </c>
      <c r="F10" s="64"/>
      <c r="G10" s="64"/>
      <c r="H10" s="64"/>
    </row>
    <row r="11" spans="1:10" x14ac:dyDescent="0.25">
      <c r="B11" s="33" t="s">
        <v>145</v>
      </c>
      <c r="C11" s="64"/>
      <c r="D11" s="64"/>
      <c r="E11" s="64"/>
      <c r="F11" s="64"/>
      <c r="G11" s="64"/>
      <c r="H11" s="64"/>
    </row>
  </sheetData>
  <mergeCells count="2">
    <mergeCell ref="A1:I1"/>
    <mergeCell ref="B5:H5"/>
  </mergeCells>
  <dataValidations count="1">
    <dataValidation type="list" allowBlank="1" showInputMessage="1" showErrorMessage="1" sqref="C10:H10" xr:uid="{00000000-0002-0000-0300-000000000000}">
      <formula1>$J$1:$J$2</formula1>
    </dataValidation>
  </dataValidations>
  <pageMargins left="1.0416666666666667" right="0.7" top="0.75" bottom="0.75" header="0.3" footer="0.3"/>
  <pageSetup paperSize="9" orientation="landscape" r:id="rId1"/>
  <headerFooter>
    <oddHeader xml:space="preserve">&amp;L&amp;G
&amp;C&amp;"-,Negrita"CORRELACIONES NSPT&amp;R&amp;"-,Negrita"Hoja base
</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Controlador.Controlador">
                <anchor moveWithCells="1" sizeWithCells="1">
                  <from>
                    <xdr:col>6</xdr:col>
                    <xdr:colOff>9525</xdr:colOff>
                    <xdr:row>1</xdr:row>
                    <xdr:rowOff>152400</xdr:rowOff>
                  </from>
                  <to>
                    <xdr:col>7</xdr:col>
                    <xdr:colOff>371475</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L582"/>
  <sheetViews>
    <sheetView showGridLines="0" zoomScale="90" zoomScaleNormal="90" zoomScaleSheetLayoutView="25" zoomScalePageLayoutView="80" workbookViewId="0">
      <selection activeCell="K172" sqref="K172"/>
    </sheetView>
  </sheetViews>
  <sheetFormatPr defaultColWidth="11.42578125" defaultRowHeight="14.25" x14ac:dyDescent="0.2"/>
  <cols>
    <col min="1" max="2" width="10.5703125" style="38" customWidth="1"/>
    <col min="3" max="3" width="11.140625" style="38" customWidth="1"/>
    <col min="4" max="12" width="10.5703125" style="38" customWidth="1"/>
    <col min="13" max="16384" width="11.42578125" style="38"/>
  </cols>
  <sheetData>
    <row r="1" spans="1:12" x14ac:dyDescent="0.2">
      <c r="A1" s="120" t="s">
        <v>0</v>
      </c>
      <c r="B1" s="121" t="s">
        <v>168</v>
      </c>
      <c r="C1" s="121"/>
      <c r="D1" s="121"/>
      <c r="E1" s="39" t="s">
        <v>2</v>
      </c>
      <c r="F1" s="117" t="s">
        <v>169</v>
      </c>
      <c r="G1" s="117"/>
      <c r="H1" s="117"/>
      <c r="I1" s="117"/>
      <c r="J1" s="39" t="s">
        <v>4</v>
      </c>
      <c r="K1" s="118">
        <v>45886</v>
      </c>
      <c r="L1" s="119"/>
    </row>
    <row r="2" spans="1:12" x14ac:dyDescent="0.2">
      <c r="A2" s="120"/>
      <c r="B2" s="121"/>
      <c r="C2" s="121"/>
      <c r="D2" s="121"/>
      <c r="E2" s="39" t="s">
        <v>3</v>
      </c>
      <c r="F2" s="117" t="s">
        <v>170</v>
      </c>
      <c r="G2" s="117"/>
      <c r="H2" s="117"/>
      <c r="I2" s="117"/>
      <c r="J2" s="39" t="s">
        <v>4</v>
      </c>
      <c r="K2" s="118">
        <v>45888</v>
      </c>
      <c r="L2" s="119"/>
    </row>
    <row r="3" spans="1:12" x14ac:dyDescent="0.2">
      <c r="A3" s="40"/>
      <c r="B3" s="41"/>
      <c r="C3" s="41"/>
      <c r="D3" s="41"/>
      <c r="E3" s="42"/>
      <c r="F3" s="43"/>
      <c r="G3" s="43"/>
      <c r="H3" s="43"/>
      <c r="I3" s="43"/>
      <c r="J3" s="42"/>
      <c r="K3" s="44"/>
      <c r="L3" s="44"/>
    </row>
    <row r="4" spans="1:12" ht="15" x14ac:dyDescent="0.25">
      <c r="A4" s="114" t="s">
        <v>146</v>
      </c>
      <c r="B4" s="114"/>
      <c r="C4" s="114"/>
      <c r="D4" s="114"/>
      <c r="E4" s="114"/>
      <c r="F4" s="114"/>
      <c r="G4" s="114"/>
      <c r="H4" s="114"/>
      <c r="I4" s="114"/>
      <c r="J4" s="114"/>
      <c r="K4" s="114"/>
      <c r="L4" s="114"/>
    </row>
    <row r="5" spans="1:12" ht="15" x14ac:dyDescent="0.25">
      <c r="A5" s="115">
        <v>1</v>
      </c>
      <c r="B5" s="116"/>
      <c r="C5" s="115">
        <v>2</v>
      </c>
      <c r="D5" s="116"/>
      <c r="E5" s="115">
        <v>3</v>
      </c>
      <c r="F5" s="116"/>
      <c r="G5" s="115">
        <v>4</v>
      </c>
      <c r="H5" s="116"/>
      <c r="I5" s="115">
        <v>5</v>
      </c>
      <c r="J5" s="116"/>
      <c r="K5" s="115">
        <v>6</v>
      </c>
      <c r="L5" s="116"/>
    </row>
    <row r="6" spans="1:12" ht="15" x14ac:dyDescent="0.25">
      <c r="A6" s="114" t="str">
        <f>+IF('Hoja base'!C7=0," ",'Hoja base'!C7)</f>
        <v>Ceniza Volcánica</v>
      </c>
      <c r="B6" s="114"/>
      <c r="C6" s="114" t="str">
        <f>+IF('Hoja base'!D7=0," ",'Hoja base'!D7)</f>
        <v>H-VI Migmatita Puente P</v>
      </c>
      <c r="D6" s="114"/>
      <c r="E6" s="114" t="str">
        <f>+IF('Hoja base'!E7=0," ",'Hoja base'!E7)</f>
        <v>H-V Migmatita de Puente P</v>
      </c>
      <c r="F6" s="114"/>
      <c r="G6" s="114" t="str">
        <f>+IF('Hoja base'!F7=0," ",'Hoja base'!F7)</f>
        <v xml:space="preserve"> </v>
      </c>
      <c r="H6" s="114"/>
      <c r="I6" s="114" t="str">
        <f>+IF('Hoja base'!G7=0," ",'Hoja base'!G7)</f>
        <v xml:space="preserve"> </v>
      </c>
      <c r="J6" s="114"/>
      <c r="K6" s="114" t="str">
        <f>+IF('Hoja base'!H7=0," ",'Hoja base'!H7)</f>
        <v xml:space="preserve"> </v>
      </c>
      <c r="L6" s="114"/>
    </row>
    <row r="7" spans="1:12" x14ac:dyDescent="0.2">
      <c r="A7" s="18" t="s">
        <v>47</v>
      </c>
      <c r="B7" s="19" t="s">
        <v>46</v>
      </c>
      <c r="C7" s="18" t="s">
        <v>47</v>
      </c>
      <c r="D7" s="19" t="s">
        <v>46</v>
      </c>
      <c r="E7" s="18" t="s">
        <v>47</v>
      </c>
      <c r="F7" s="19" t="s">
        <v>46</v>
      </c>
      <c r="G7" s="18" t="s">
        <v>47</v>
      </c>
      <c r="H7" s="19" t="s">
        <v>46</v>
      </c>
      <c r="I7" s="18" t="s">
        <v>47</v>
      </c>
      <c r="J7" s="19" t="s">
        <v>46</v>
      </c>
      <c r="K7" s="18" t="s">
        <v>47</v>
      </c>
      <c r="L7" s="19" t="s">
        <v>46</v>
      </c>
    </row>
    <row r="8" spans="1:12" ht="9" customHeight="1" x14ac:dyDescent="0.2">
      <c r="A8" s="53">
        <v>22.662546249999998</v>
      </c>
      <c r="B8" s="53">
        <v>12.90282175822845</v>
      </c>
      <c r="C8" s="53">
        <v>58.792749999999998</v>
      </c>
      <c r="D8" s="53">
        <v>25.125989135609316</v>
      </c>
      <c r="E8" s="53">
        <v>76.460249999999988</v>
      </c>
      <c r="F8" s="53">
        <v>60.451899428613352</v>
      </c>
      <c r="G8" s="53"/>
      <c r="H8" s="53"/>
      <c r="I8" s="53"/>
      <c r="J8" s="53"/>
      <c r="K8" s="53"/>
      <c r="L8" s="53"/>
    </row>
    <row r="9" spans="1:12" ht="9" customHeight="1" x14ac:dyDescent="0.2">
      <c r="A9" s="53">
        <v>22.662546249999998</v>
      </c>
      <c r="B9" s="53">
        <v>13.725752190606521</v>
      </c>
      <c r="C9" s="53">
        <v>68.982749999999996</v>
      </c>
      <c r="D9" s="53">
        <v>32.48149170590721</v>
      </c>
      <c r="E9" s="53"/>
      <c r="F9" s="53"/>
      <c r="G9" s="53"/>
      <c r="H9" s="53"/>
      <c r="I9" s="53"/>
      <c r="J9" s="53"/>
      <c r="K9" s="53"/>
      <c r="L9" s="53"/>
    </row>
    <row r="10" spans="1:12" ht="9" customHeight="1" x14ac:dyDescent="0.2">
      <c r="A10" s="53"/>
      <c r="B10" s="53"/>
      <c r="C10" s="53">
        <v>41.9375</v>
      </c>
      <c r="D10" s="53">
        <v>24.368833334483558</v>
      </c>
      <c r="E10" s="53">
        <v>74.724999999999994</v>
      </c>
      <c r="F10" s="53">
        <v>57.088463216926925</v>
      </c>
      <c r="G10" s="53"/>
      <c r="H10" s="53"/>
      <c r="I10" s="53"/>
      <c r="J10" s="53"/>
      <c r="K10" s="53"/>
      <c r="L10" s="53"/>
    </row>
    <row r="11" spans="1:12" ht="9" customHeight="1" x14ac:dyDescent="0.2">
      <c r="A11" s="53"/>
      <c r="B11" s="53"/>
      <c r="C11" s="53">
        <v>62.887548750000001</v>
      </c>
      <c r="D11" s="53">
        <v>32.973277203351429</v>
      </c>
      <c r="E11" s="53">
        <v>106.72499999999999</v>
      </c>
      <c r="F11" s="53">
        <v>90.015045688480413</v>
      </c>
      <c r="G11" s="53"/>
      <c r="H11" s="53"/>
      <c r="I11" s="53"/>
      <c r="J11" s="53"/>
      <c r="K11" s="53"/>
      <c r="L11" s="53"/>
    </row>
    <row r="12" spans="1:12" ht="9" customHeight="1" x14ac:dyDescent="0.2">
      <c r="A12" s="53"/>
      <c r="B12" s="53"/>
      <c r="C12" s="53">
        <v>82.387499999999989</v>
      </c>
      <c r="D12" s="53">
        <v>49.353779400896194</v>
      </c>
      <c r="E12" s="53">
        <v>115.175</v>
      </c>
      <c r="F12" s="53">
        <v>107.92551518949604</v>
      </c>
      <c r="G12" s="53"/>
      <c r="H12" s="53"/>
      <c r="I12" s="53"/>
      <c r="J12" s="53"/>
      <c r="K12" s="53"/>
      <c r="L12" s="53"/>
    </row>
    <row r="13" spans="1:12" ht="9" customHeight="1" x14ac:dyDescent="0.2">
      <c r="A13" s="53"/>
      <c r="B13" s="53"/>
      <c r="C13" s="53"/>
      <c r="D13" s="53"/>
      <c r="E13" s="53"/>
      <c r="F13" s="53"/>
      <c r="G13" s="53"/>
      <c r="H13" s="53"/>
      <c r="I13" s="53"/>
      <c r="J13" s="53"/>
      <c r="K13" s="53"/>
      <c r="L13" s="53"/>
    </row>
    <row r="14" spans="1:12" ht="9" customHeight="1" x14ac:dyDescent="0.2">
      <c r="A14" s="53"/>
      <c r="B14" s="53"/>
      <c r="C14" s="53"/>
      <c r="D14" s="53"/>
      <c r="E14" s="53"/>
      <c r="F14" s="53"/>
      <c r="G14" s="53"/>
      <c r="H14" s="53"/>
      <c r="I14" s="53"/>
      <c r="J14" s="53"/>
      <c r="K14" s="53"/>
      <c r="L14" s="53"/>
    </row>
    <row r="15" spans="1:12" ht="9" customHeight="1" x14ac:dyDescent="0.2">
      <c r="A15" s="53"/>
      <c r="B15" s="53"/>
      <c r="C15" s="53"/>
      <c r="D15" s="53"/>
      <c r="E15" s="53"/>
      <c r="F15" s="53"/>
      <c r="G15" s="53"/>
      <c r="H15" s="53"/>
      <c r="I15" s="53"/>
      <c r="J15" s="53"/>
      <c r="K15" s="53"/>
      <c r="L15" s="53"/>
    </row>
    <row r="16" spans="1:12" ht="9" customHeight="1" x14ac:dyDescent="0.2">
      <c r="A16" s="53"/>
      <c r="B16" s="53"/>
      <c r="C16" s="53"/>
      <c r="D16" s="53"/>
      <c r="E16" s="53"/>
      <c r="F16" s="53"/>
      <c r="G16" s="53"/>
      <c r="H16" s="53"/>
      <c r="I16" s="53"/>
      <c r="J16" s="53"/>
      <c r="K16" s="53"/>
      <c r="L16" s="53"/>
    </row>
    <row r="17" spans="1:12" ht="9" customHeight="1" x14ac:dyDescent="0.2">
      <c r="A17" s="53"/>
      <c r="B17" s="53"/>
      <c r="C17" s="53"/>
      <c r="D17" s="53"/>
      <c r="E17" s="53"/>
      <c r="F17" s="53"/>
      <c r="G17" s="53"/>
      <c r="H17" s="53"/>
      <c r="I17" s="53"/>
      <c r="J17" s="53"/>
      <c r="K17" s="53"/>
      <c r="L17" s="53"/>
    </row>
    <row r="18" spans="1:12" ht="9" customHeight="1" x14ac:dyDescent="0.2">
      <c r="A18" s="53"/>
      <c r="B18" s="53"/>
      <c r="C18" s="53"/>
      <c r="D18" s="53"/>
      <c r="E18" s="53"/>
      <c r="F18" s="53"/>
      <c r="G18" s="53"/>
      <c r="H18" s="53"/>
      <c r="I18" s="53"/>
      <c r="J18" s="53"/>
      <c r="K18" s="53"/>
      <c r="L18" s="53"/>
    </row>
    <row r="19" spans="1:12" ht="9" customHeight="1" x14ac:dyDescent="0.2">
      <c r="A19" s="53"/>
      <c r="B19" s="53"/>
      <c r="C19" s="53"/>
      <c r="D19" s="53"/>
      <c r="E19" s="53"/>
      <c r="F19" s="53"/>
      <c r="G19" s="53"/>
      <c r="H19" s="53"/>
      <c r="I19" s="53"/>
      <c r="J19" s="53"/>
      <c r="K19" s="53"/>
      <c r="L19" s="53"/>
    </row>
    <row r="20" spans="1:12" ht="9" customHeight="1" x14ac:dyDescent="0.2">
      <c r="A20" s="53"/>
      <c r="B20" s="53"/>
      <c r="C20" s="53"/>
      <c r="D20" s="53"/>
      <c r="E20" s="53"/>
      <c r="F20" s="53"/>
      <c r="G20" s="53"/>
      <c r="H20" s="53"/>
      <c r="I20" s="53"/>
      <c r="J20" s="53"/>
      <c r="K20" s="53"/>
      <c r="L20" s="53"/>
    </row>
    <row r="21" spans="1:12" ht="9" customHeight="1" x14ac:dyDescent="0.2">
      <c r="A21" s="53"/>
      <c r="B21" s="53"/>
      <c r="C21" s="53"/>
      <c r="D21" s="53"/>
      <c r="E21" s="53"/>
      <c r="F21" s="53"/>
      <c r="G21" s="53"/>
      <c r="H21" s="53"/>
      <c r="I21" s="53"/>
      <c r="J21" s="53"/>
      <c r="K21" s="53"/>
      <c r="L21" s="53"/>
    </row>
    <row r="22" spans="1:12" ht="9" customHeight="1" x14ac:dyDescent="0.2">
      <c r="A22" s="53"/>
      <c r="B22" s="53"/>
      <c r="C22" s="53"/>
      <c r="D22" s="53"/>
      <c r="E22" s="53"/>
      <c r="F22" s="53"/>
      <c r="G22" s="53"/>
      <c r="H22" s="53"/>
      <c r="I22" s="53"/>
      <c r="J22" s="53"/>
      <c r="K22" s="53"/>
      <c r="L22" s="53"/>
    </row>
    <row r="23" spans="1:12" ht="9" customHeight="1" x14ac:dyDescent="0.2">
      <c r="A23" s="53"/>
      <c r="B23" s="53"/>
      <c r="C23" s="53"/>
      <c r="D23" s="53"/>
      <c r="E23" s="53"/>
      <c r="F23" s="53"/>
      <c r="G23" s="53"/>
      <c r="H23" s="53"/>
      <c r="I23" s="53"/>
      <c r="J23" s="53"/>
      <c r="K23" s="53"/>
      <c r="L23" s="53"/>
    </row>
    <row r="24" spans="1:12" ht="9" customHeight="1" x14ac:dyDescent="0.2">
      <c r="A24" s="53"/>
      <c r="B24" s="53"/>
      <c r="C24" s="53"/>
      <c r="D24" s="53"/>
      <c r="E24" s="53"/>
      <c r="F24" s="53"/>
      <c r="G24" s="53"/>
      <c r="H24" s="53"/>
      <c r="I24" s="53"/>
      <c r="J24" s="53"/>
      <c r="K24" s="53"/>
      <c r="L24" s="53"/>
    </row>
    <row r="25" spans="1:12" ht="9" customHeight="1" x14ac:dyDescent="0.2">
      <c r="A25" s="53"/>
      <c r="B25" s="53"/>
      <c r="C25" s="53"/>
      <c r="D25" s="53"/>
      <c r="E25" s="53"/>
      <c r="F25" s="53"/>
      <c r="G25" s="53"/>
      <c r="H25" s="53"/>
      <c r="I25" s="53"/>
      <c r="J25" s="53"/>
      <c r="K25" s="53"/>
      <c r="L25" s="53"/>
    </row>
    <row r="26" spans="1:12" ht="9" customHeight="1" x14ac:dyDescent="0.2">
      <c r="A26" s="53"/>
      <c r="B26" s="53"/>
      <c r="C26" s="53"/>
      <c r="D26" s="53"/>
      <c r="E26" s="53"/>
      <c r="F26" s="53"/>
      <c r="G26" s="53"/>
      <c r="H26" s="53"/>
      <c r="I26" s="53"/>
      <c r="J26" s="53"/>
      <c r="K26" s="53"/>
      <c r="L26" s="53"/>
    </row>
    <row r="27" spans="1:12" ht="9" customHeight="1" x14ac:dyDescent="0.2">
      <c r="A27" s="53"/>
      <c r="B27" s="53"/>
      <c r="C27" s="53"/>
      <c r="D27" s="53"/>
      <c r="E27" s="53"/>
      <c r="F27" s="53"/>
      <c r="G27" s="53"/>
      <c r="H27" s="53"/>
      <c r="I27" s="53"/>
      <c r="J27" s="53"/>
      <c r="K27" s="53"/>
      <c r="L27" s="53"/>
    </row>
    <row r="28" spans="1:12" ht="9" customHeight="1" x14ac:dyDescent="0.2">
      <c r="A28" s="53"/>
      <c r="B28" s="53"/>
      <c r="C28" s="53"/>
      <c r="D28" s="53"/>
      <c r="E28" s="53"/>
      <c r="F28" s="53"/>
      <c r="G28" s="53"/>
      <c r="H28" s="53"/>
      <c r="I28" s="53"/>
      <c r="J28" s="53"/>
      <c r="K28" s="53"/>
      <c r="L28" s="53"/>
    </row>
    <row r="29" spans="1:12" ht="9" customHeight="1" x14ac:dyDescent="0.2">
      <c r="A29" s="53"/>
      <c r="B29" s="53"/>
      <c r="C29" s="53"/>
      <c r="D29" s="53"/>
      <c r="E29" s="53"/>
      <c r="F29" s="53"/>
      <c r="G29" s="53"/>
      <c r="H29" s="53"/>
      <c r="I29" s="53"/>
      <c r="J29" s="53"/>
      <c r="K29" s="53"/>
      <c r="L29" s="53"/>
    </row>
    <row r="30" spans="1:12" ht="9" customHeight="1" x14ac:dyDescent="0.2">
      <c r="A30" s="53"/>
      <c r="B30" s="53"/>
      <c r="C30" s="53"/>
      <c r="D30" s="53"/>
      <c r="E30" s="53"/>
      <c r="F30" s="53"/>
      <c r="G30" s="53"/>
      <c r="H30" s="53"/>
      <c r="I30" s="53"/>
      <c r="J30" s="53"/>
      <c r="K30" s="53"/>
      <c r="L30" s="53"/>
    </row>
    <row r="31" spans="1:12" ht="9" customHeight="1" x14ac:dyDescent="0.2">
      <c r="A31" s="53"/>
      <c r="B31" s="53"/>
      <c r="C31" s="53"/>
      <c r="D31" s="53"/>
      <c r="E31" s="53"/>
      <c r="F31" s="53"/>
      <c r="G31" s="53"/>
      <c r="H31" s="53"/>
      <c r="I31" s="53"/>
      <c r="J31" s="53"/>
      <c r="K31" s="53"/>
      <c r="L31" s="53"/>
    </row>
    <row r="32" spans="1:12" ht="9" customHeight="1" x14ac:dyDescent="0.2">
      <c r="A32" s="53"/>
      <c r="B32" s="53"/>
      <c r="C32" s="53"/>
      <c r="D32" s="53"/>
      <c r="E32" s="53"/>
      <c r="F32" s="53"/>
      <c r="G32" s="53"/>
      <c r="H32" s="53"/>
      <c r="I32" s="53"/>
      <c r="J32" s="53"/>
      <c r="K32" s="53"/>
      <c r="L32" s="53"/>
    </row>
    <row r="33" spans="1:12" ht="9" customHeight="1" x14ac:dyDescent="0.2">
      <c r="A33" s="53"/>
      <c r="B33" s="53"/>
      <c r="C33" s="53"/>
      <c r="D33" s="53"/>
      <c r="E33" s="53"/>
      <c r="F33" s="53"/>
      <c r="G33" s="53"/>
      <c r="H33" s="53"/>
      <c r="I33" s="53"/>
      <c r="J33" s="53"/>
      <c r="K33" s="53"/>
      <c r="L33" s="53"/>
    </row>
    <row r="34" spans="1:12" ht="9" customHeight="1" x14ac:dyDescent="0.2">
      <c r="A34" s="53"/>
      <c r="B34" s="53"/>
      <c r="C34" s="53"/>
      <c r="D34" s="53"/>
      <c r="E34" s="53"/>
      <c r="F34" s="53"/>
      <c r="G34" s="53"/>
      <c r="H34" s="53"/>
      <c r="I34" s="53"/>
      <c r="J34" s="53"/>
      <c r="K34" s="53"/>
      <c r="L34" s="53"/>
    </row>
    <row r="35" spans="1:12" ht="9" customHeight="1" x14ac:dyDescent="0.2">
      <c r="A35" s="53"/>
      <c r="B35" s="53"/>
      <c r="C35" s="53"/>
      <c r="D35" s="53"/>
      <c r="E35" s="53"/>
      <c r="F35" s="53"/>
      <c r="G35" s="53"/>
      <c r="H35" s="53"/>
      <c r="I35" s="53"/>
      <c r="J35" s="53"/>
      <c r="K35" s="53"/>
      <c r="L35" s="53"/>
    </row>
    <row r="36" spans="1:12" ht="9" customHeight="1" x14ac:dyDescent="0.2">
      <c r="A36" s="53"/>
      <c r="B36" s="53"/>
      <c r="C36" s="53"/>
      <c r="D36" s="53"/>
      <c r="E36" s="53"/>
      <c r="F36" s="53"/>
      <c r="G36" s="53"/>
      <c r="H36" s="53"/>
      <c r="I36" s="53"/>
      <c r="J36" s="53"/>
      <c r="K36" s="53"/>
      <c r="L36" s="53"/>
    </row>
    <row r="37" spans="1:12" ht="9" customHeight="1" x14ac:dyDescent="0.2">
      <c r="A37" s="53"/>
      <c r="B37" s="53"/>
      <c r="C37" s="53"/>
      <c r="D37" s="53"/>
      <c r="E37" s="53"/>
      <c r="F37" s="53"/>
      <c r="G37" s="53"/>
      <c r="H37" s="53"/>
      <c r="I37" s="53"/>
      <c r="J37" s="53"/>
      <c r="K37" s="53"/>
      <c r="L37" s="53"/>
    </row>
    <row r="38" spans="1:12" ht="9" customHeight="1" x14ac:dyDescent="0.2">
      <c r="A38" s="53"/>
      <c r="B38" s="53"/>
      <c r="C38" s="53"/>
      <c r="D38" s="53"/>
      <c r="E38" s="53"/>
      <c r="F38" s="53"/>
      <c r="G38" s="53"/>
      <c r="H38" s="53"/>
      <c r="I38" s="53"/>
      <c r="J38" s="53"/>
      <c r="K38" s="53"/>
      <c r="L38" s="53"/>
    </row>
    <row r="39" spans="1:12" ht="9" customHeight="1" x14ac:dyDescent="0.2">
      <c r="A39" s="53"/>
      <c r="B39" s="53"/>
      <c r="C39" s="53"/>
      <c r="D39" s="53"/>
      <c r="E39" s="53"/>
      <c r="F39" s="53"/>
      <c r="G39" s="53"/>
      <c r="H39" s="53"/>
      <c r="I39" s="53"/>
      <c r="J39" s="53"/>
      <c r="K39" s="53"/>
      <c r="L39" s="53"/>
    </row>
    <row r="40" spans="1:12" ht="9" customHeight="1" x14ac:dyDescent="0.2">
      <c r="A40" s="53"/>
      <c r="B40" s="53"/>
      <c r="C40" s="53"/>
      <c r="D40" s="53"/>
      <c r="E40" s="53"/>
      <c r="F40" s="53"/>
      <c r="G40" s="53"/>
      <c r="H40" s="53"/>
      <c r="I40" s="53"/>
      <c r="J40" s="53"/>
      <c r="K40" s="53"/>
      <c r="L40" s="53"/>
    </row>
    <row r="41" spans="1:12" ht="9" customHeight="1" x14ac:dyDescent="0.2">
      <c r="A41" s="53"/>
      <c r="B41" s="53"/>
      <c r="C41" s="53"/>
      <c r="D41" s="53"/>
      <c r="E41" s="53"/>
      <c r="F41" s="53"/>
      <c r="G41" s="53"/>
      <c r="H41" s="53"/>
      <c r="I41" s="53"/>
      <c r="J41" s="53"/>
      <c r="K41" s="53"/>
      <c r="L41" s="53"/>
    </row>
    <row r="42" spans="1:12" ht="9" customHeight="1" x14ac:dyDescent="0.2">
      <c r="A42" s="53"/>
      <c r="B42" s="53"/>
      <c r="C42" s="53"/>
      <c r="D42" s="53"/>
      <c r="E42" s="53"/>
      <c r="F42" s="53"/>
      <c r="G42" s="53"/>
      <c r="H42" s="53"/>
      <c r="I42" s="53"/>
      <c r="J42" s="53"/>
      <c r="K42" s="53"/>
      <c r="L42" s="53"/>
    </row>
    <row r="43" spans="1:12" ht="9" customHeight="1" x14ac:dyDescent="0.2">
      <c r="A43" s="53"/>
      <c r="B43" s="53"/>
      <c r="C43" s="53"/>
      <c r="D43" s="53"/>
      <c r="E43" s="53"/>
      <c r="F43" s="53"/>
      <c r="G43" s="53"/>
      <c r="H43" s="53"/>
      <c r="I43" s="53"/>
      <c r="J43" s="53"/>
      <c r="K43" s="53"/>
      <c r="L43" s="53"/>
    </row>
    <row r="44" spans="1:12" ht="9" customHeight="1" x14ac:dyDescent="0.2">
      <c r="A44" s="53"/>
      <c r="B44" s="53"/>
      <c r="C44" s="53"/>
      <c r="D44" s="53"/>
      <c r="E44" s="53"/>
      <c r="F44" s="53"/>
      <c r="G44" s="53"/>
      <c r="H44" s="53"/>
      <c r="I44" s="53"/>
      <c r="J44" s="53"/>
      <c r="K44" s="53"/>
      <c r="L44" s="53"/>
    </row>
    <row r="45" spans="1:12" ht="9" customHeight="1" x14ac:dyDescent="0.2">
      <c r="A45" s="53"/>
      <c r="B45" s="53"/>
      <c r="C45" s="53"/>
      <c r="D45" s="53"/>
      <c r="E45" s="53"/>
      <c r="F45" s="53"/>
      <c r="G45" s="53"/>
      <c r="H45" s="53"/>
      <c r="I45" s="53"/>
      <c r="J45" s="53"/>
      <c r="K45" s="53"/>
      <c r="L45" s="53"/>
    </row>
    <row r="46" spans="1:12" ht="9" customHeight="1" x14ac:dyDescent="0.2">
      <c r="A46" s="53"/>
      <c r="B46" s="53"/>
      <c r="C46" s="53"/>
      <c r="D46" s="53"/>
      <c r="E46" s="53"/>
      <c r="F46" s="53"/>
      <c r="G46" s="53"/>
      <c r="H46" s="53"/>
      <c r="I46" s="53"/>
      <c r="J46" s="53"/>
      <c r="K46" s="53"/>
      <c r="L46" s="53"/>
    </row>
    <row r="47" spans="1:12" ht="9" customHeight="1" x14ac:dyDescent="0.2">
      <c r="A47" s="53"/>
      <c r="B47" s="53"/>
      <c r="C47" s="53"/>
      <c r="D47" s="53"/>
      <c r="E47" s="53"/>
      <c r="F47" s="53"/>
      <c r="G47" s="53"/>
      <c r="H47" s="53"/>
      <c r="I47" s="53"/>
      <c r="J47" s="53"/>
      <c r="K47" s="53"/>
      <c r="L47" s="53"/>
    </row>
    <row r="48" spans="1:12" ht="9" customHeight="1" x14ac:dyDescent="0.2">
      <c r="A48" s="53"/>
      <c r="B48" s="53"/>
      <c r="C48" s="53"/>
      <c r="D48" s="53"/>
      <c r="E48" s="53"/>
      <c r="F48" s="53"/>
      <c r="G48" s="53"/>
      <c r="H48" s="53"/>
      <c r="I48" s="53"/>
      <c r="J48" s="53"/>
      <c r="K48" s="53"/>
      <c r="L48" s="53"/>
    </row>
    <row r="49" spans="1:12" ht="9" customHeight="1" x14ac:dyDescent="0.2">
      <c r="A49" s="53"/>
      <c r="B49" s="53"/>
      <c r="C49" s="53"/>
      <c r="D49" s="53"/>
      <c r="E49" s="53"/>
      <c r="F49" s="53"/>
      <c r="G49" s="53"/>
      <c r="H49" s="53"/>
      <c r="I49" s="53"/>
      <c r="J49" s="53"/>
      <c r="K49" s="53"/>
      <c r="L49" s="53"/>
    </row>
    <row r="50" spans="1:12" ht="9" customHeight="1" x14ac:dyDescent="0.2">
      <c r="A50" s="53"/>
      <c r="B50" s="53"/>
      <c r="C50" s="53"/>
      <c r="D50" s="53"/>
      <c r="E50" s="53"/>
      <c r="F50" s="53"/>
      <c r="G50" s="53"/>
      <c r="H50" s="53"/>
      <c r="I50" s="53"/>
      <c r="J50" s="53"/>
      <c r="K50" s="53"/>
      <c r="L50" s="53"/>
    </row>
    <row r="51" spans="1:12" ht="9" customHeight="1" x14ac:dyDescent="0.2">
      <c r="A51" s="53"/>
      <c r="B51" s="53"/>
      <c r="C51" s="53"/>
      <c r="D51" s="53"/>
      <c r="E51" s="53"/>
      <c r="F51" s="53"/>
      <c r="G51" s="53"/>
      <c r="H51" s="53"/>
      <c r="I51" s="53"/>
      <c r="J51" s="53"/>
      <c r="K51" s="53"/>
      <c r="L51" s="53"/>
    </row>
    <row r="52" spans="1:12" ht="9" customHeight="1" x14ac:dyDescent="0.2">
      <c r="A52" s="53"/>
      <c r="B52" s="53"/>
      <c r="C52" s="53"/>
      <c r="D52" s="53"/>
      <c r="E52" s="53"/>
      <c r="F52" s="53"/>
      <c r="G52" s="53"/>
      <c r="H52" s="53"/>
      <c r="I52" s="53"/>
      <c r="J52" s="53"/>
      <c r="K52" s="53"/>
      <c r="L52" s="53"/>
    </row>
    <row r="53" spans="1:12" ht="9" customHeight="1" x14ac:dyDescent="0.2">
      <c r="A53" s="53"/>
      <c r="B53" s="53"/>
      <c r="C53" s="53"/>
      <c r="D53" s="53"/>
      <c r="E53" s="53"/>
      <c r="F53" s="53"/>
      <c r="G53" s="53"/>
      <c r="H53" s="53"/>
      <c r="I53" s="53"/>
      <c r="J53" s="53"/>
      <c r="K53" s="53"/>
      <c r="L53" s="53"/>
    </row>
    <row r="54" spans="1:12" ht="9" customHeight="1" x14ac:dyDescent="0.2">
      <c r="A54" s="53"/>
      <c r="B54" s="53"/>
      <c r="C54" s="53"/>
      <c r="D54" s="53"/>
      <c r="E54" s="53"/>
      <c r="F54" s="53"/>
      <c r="G54" s="53"/>
      <c r="H54" s="53"/>
      <c r="I54" s="53"/>
      <c r="J54" s="53"/>
      <c r="K54" s="53"/>
      <c r="L54" s="53"/>
    </row>
    <row r="55" spans="1:12" ht="9" customHeight="1" x14ac:dyDescent="0.2">
      <c r="A55" s="53"/>
      <c r="B55" s="53"/>
      <c r="C55" s="53"/>
      <c r="D55" s="53"/>
      <c r="E55" s="53"/>
      <c r="F55" s="53"/>
      <c r="G55" s="53"/>
      <c r="H55" s="53"/>
      <c r="I55" s="53"/>
      <c r="J55" s="53"/>
      <c r="K55" s="53"/>
      <c r="L55" s="53"/>
    </row>
    <row r="56" spans="1:12" ht="9" customHeight="1" x14ac:dyDescent="0.2">
      <c r="A56" s="53"/>
      <c r="B56" s="53"/>
      <c r="C56" s="53"/>
      <c r="D56" s="53"/>
      <c r="E56" s="53"/>
      <c r="F56" s="53"/>
      <c r="G56" s="53"/>
      <c r="H56" s="53"/>
      <c r="I56" s="53"/>
      <c r="J56" s="53"/>
      <c r="K56" s="53"/>
      <c r="L56" s="53"/>
    </row>
    <row r="57" spans="1:12" ht="9" customHeight="1" x14ac:dyDescent="0.2">
      <c r="A57" s="53"/>
      <c r="B57" s="53"/>
      <c r="C57" s="53"/>
      <c r="D57" s="53"/>
      <c r="E57" s="53"/>
      <c r="F57" s="53"/>
      <c r="G57" s="53"/>
      <c r="H57" s="53"/>
      <c r="I57" s="53"/>
      <c r="J57" s="53"/>
      <c r="K57" s="53"/>
      <c r="L57" s="53"/>
    </row>
    <row r="58" spans="1:12" ht="9" customHeight="1" x14ac:dyDescent="0.2">
      <c r="A58" s="53"/>
      <c r="B58" s="53"/>
      <c r="C58" s="53"/>
      <c r="D58" s="53"/>
      <c r="E58" s="53"/>
      <c r="F58" s="53"/>
      <c r="G58" s="53"/>
      <c r="H58" s="53"/>
      <c r="I58" s="53"/>
      <c r="J58" s="53"/>
      <c r="K58" s="53"/>
      <c r="L58" s="53"/>
    </row>
    <row r="59" spans="1:12" ht="9" customHeight="1" x14ac:dyDescent="0.2">
      <c r="A59" s="53"/>
      <c r="B59" s="53"/>
      <c r="C59" s="53"/>
      <c r="D59" s="53"/>
      <c r="E59" s="53"/>
      <c r="F59" s="53"/>
      <c r="G59" s="53"/>
      <c r="H59" s="53"/>
      <c r="I59" s="53"/>
      <c r="J59" s="53"/>
      <c r="K59" s="53"/>
      <c r="L59" s="53"/>
    </row>
    <row r="60" spans="1:12" ht="9" customHeight="1" x14ac:dyDescent="0.2">
      <c r="A60" s="53"/>
      <c r="B60" s="53"/>
      <c r="C60" s="53"/>
      <c r="D60" s="53"/>
      <c r="E60" s="53"/>
      <c r="F60" s="53"/>
      <c r="G60" s="53"/>
      <c r="H60" s="53"/>
      <c r="I60" s="53"/>
      <c r="J60" s="53"/>
      <c r="K60" s="53"/>
      <c r="L60" s="53"/>
    </row>
    <row r="61" spans="1:12" ht="9" customHeight="1" x14ac:dyDescent="0.2">
      <c r="A61" s="53"/>
      <c r="B61" s="53"/>
      <c r="C61" s="53"/>
      <c r="D61" s="53"/>
      <c r="E61" s="53"/>
      <c r="F61" s="53"/>
      <c r="G61" s="53"/>
      <c r="H61" s="53"/>
      <c r="I61" s="53"/>
      <c r="J61" s="53"/>
      <c r="K61" s="53"/>
      <c r="L61" s="53"/>
    </row>
    <row r="62" spans="1:12" ht="9" customHeight="1" x14ac:dyDescent="0.2">
      <c r="A62" s="53"/>
      <c r="B62" s="53"/>
      <c r="C62" s="53"/>
      <c r="D62" s="53"/>
      <c r="E62" s="53"/>
      <c r="F62" s="53"/>
      <c r="G62" s="53"/>
      <c r="H62" s="53"/>
      <c r="I62" s="53"/>
      <c r="J62" s="53"/>
      <c r="K62" s="53"/>
      <c r="L62" s="53"/>
    </row>
    <row r="63" spans="1:12" ht="9" customHeight="1" x14ac:dyDescent="0.2">
      <c r="A63" s="53"/>
      <c r="B63" s="53"/>
      <c r="C63" s="53"/>
      <c r="D63" s="53"/>
      <c r="E63" s="53"/>
      <c r="F63" s="53"/>
      <c r="G63" s="53"/>
      <c r="H63" s="53"/>
      <c r="I63" s="53"/>
      <c r="J63" s="53"/>
      <c r="K63" s="53"/>
      <c r="L63" s="53"/>
    </row>
    <row r="64" spans="1:12" ht="9" customHeight="1" x14ac:dyDescent="0.2">
      <c r="A64" s="53"/>
      <c r="B64" s="53"/>
      <c r="C64" s="53"/>
      <c r="D64" s="53"/>
      <c r="E64" s="53"/>
      <c r="F64" s="53"/>
      <c r="G64" s="53"/>
      <c r="H64" s="53"/>
      <c r="I64" s="53"/>
      <c r="J64" s="53"/>
      <c r="K64" s="53"/>
      <c r="L64" s="53"/>
    </row>
    <row r="65" spans="1:12" ht="9" customHeight="1" x14ac:dyDescent="0.2">
      <c r="A65" s="53"/>
      <c r="B65" s="53"/>
      <c r="C65" s="53"/>
      <c r="D65" s="53"/>
      <c r="E65" s="53"/>
      <c r="F65" s="53"/>
      <c r="G65" s="53"/>
      <c r="H65" s="53"/>
      <c r="I65" s="53"/>
      <c r="J65" s="53"/>
      <c r="K65" s="53"/>
      <c r="L65" s="53"/>
    </row>
    <row r="66" spans="1:12" ht="9" customHeight="1" x14ac:dyDescent="0.2">
      <c r="A66" s="53"/>
      <c r="B66" s="53"/>
      <c r="C66" s="53"/>
      <c r="D66" s="53"/>
      <c r="E66" s="53"/>
      <c r="F66" s="53"/>
      <c r="G66" s="53"/>
      <c r="H66" s="53"/>
      <c r="I66" s="53"/>
      <c r="J66" s="53"/>
      <c r="K66" s="53"/>
      <c r="L66" s="53"/>
    </row>
    <row r="67" spans="1:12" ht="9" customHeight="1" x14ac:dyDescent="0.2">
      <c r="A67" s="53"/>
      <c r="B67" s="53"/>
      <c r="C67" s="53"/>
      <c r="D67" s="53"/>
      <c r="E67" s="53"/>
      <c r="F67" s="53"/>
      <c r="G67" s="53"/>
      <c r="H67" s="53"/>
      <c r="I67" s="53"/>
      <c r="J67" s="53"/>
      <c r="K67" s="53"/>
      <c r="L67" s="53"/>
    </row>
    <row r="68" spans="1:12" ht="9" customHeight="1" x14ac:dyDescent="0.2">
      <c r="A68" s="53"/>
      <c r="B68" s="53"/>
      <c r="C68" s="53"/>
      <c r="D68" s="53"/>
      <c r="E68" s="53"/>
      <c r="F68" s="53"/>
      <c r="G68" s="53"/>
      <c r="H68" s="53"/>
      <c r="I68" s="53"/>
      <c r="J68" s="53"/>
      <c r="K68" s="53"/>
      <c r="L68" s="53"/>
    </row>
    <row r="69" spans="1:12" ht="9" customHeight="1" x14ac:dyDescent="0.2">
      <c r="A69" s="53"/>
      <c r="B69" s="53"/>
      <c r="C69" s="53"/>
      <c r="D69" s="53"/>
      <c r="E69" s="53"/>
      <c r="F69" s="53"/>
      <c r="G69" s="53"/>
      <c r="H69" s="53"/>
      <c r="I69" s="53"/>
      <c r="J69" s="53"/>
      <c r="K69" s="53"/>
      <c r="L69" s="53"/>
    </row>
    <row r="70" spans="1:12" ht="9" customHeight="1" x14ac:dyDescent="0.2">
      <c r="A70" s="53"/>
      <c r="B70" s="53"/>
      <c r="C70" s="53"/>
      <c r="D70" s="53"/>
      <c r="E70" s="53"/>
      <c r="F70" s="53"/>
      <c r="G70" s="53"/>
      <c r="H70" s="53"/>
      <c r="I70" s="53"/>
      <c r="J70" s="53"/>
      <c r="K70" s="53"/>
      <c r="L70" s="53"/>
    </row>
    <row r="71" spans="1:12" ht="9" customHeight="1" x14ac:dyDescent="0.2">
      <c r="A71" s="53"/>
      <c r="B71" s="53"/>
      <c r="C71" s="53"/>
      <c r="D71" s="53"/>
      <c r="E71" s="53"/>
      <c r="F71" s="53"/>
      <c r="G71" s="53"/>
      <c r="H71" s="53"/>
      <c r="I71" s="53"/>
      <c r="J71" s="53"/>
      <c r="K71" s="53"/>
      <c r="L71" s="53"/>
    </row>
    <row r="72" spans="1:12" ht="9" customHeight="1" x14ac:dyDescent="0.2">
      <c r="A72" s="53"/>
      <c r="B72" s="53"/>
      <c r="C72" s="53"/>
      <c r="D72" s="53"/>
      <c r="E72" s="53"/>
      <c r="F72" s="53"/>
      <c r="G72" s="53"/>
      <c r="H72" s="53"/>
      <c r="I72" s="53"/>
      <c r="J72" s="53"/>
      <c r="K72" s="53"/>
      <c r="L72" s="53"/>
    </row>
    <row r="73" spans="1:12" ht="9" customHeight="1" x14ac:dyDescent="0.2">
      <c r="A73" s="53"/>
      <c r="B73" s="53"/>
      <c r="C73" s="53"/>
      <c r="D73" s="53"/>
      <c r="E73" s="53"/>
      <c r="F73" s="53"/>
      <c r="G73" s="53"/>
      <c r="H73" s="53"/>
      <c r="I73" s="53"/>
      <c r="J73" s="53"/>
      <c r="K73" s="53"/>
      <c r="L73" s="53"/>
    </row>
    <row r="74" spans="1:12" ht="9" customHeight="1" x14ac:dyDescent="0.2">
      <c r="A74" s="53"/>
      <c r="B74" s="53"/>
      <c r="C74" s="53"/>
      <c r="D74" s="53"/>
      <c r="E74" s="53"/>
      <c r="F74" s="53"/>
      <c r="G74" s="53"/>
      <c r="H74" s="53"/>
      <c r="I74" s="53"/>
      <c r="J74" s="53"/>
      <c r="K74" s="53"/>
      <c r="L74" s="53"/>
    </row>
    <row r="75" spans="1:12" ht="9" customHeight="1" x14ac:dyDescent="0.2">
      <c r="A75" s="53"/>
      <c r="B75" s="53"/>
      <c r="C75" s="53"/>
      <c r="D75" s="53"/>
      <c r="E75" s="53"/>
      <c r="F75" s="53"/>
      <c r="G75" s="53"/>
      <c r="H75" s="53"/>
      <c r="I75" s="53"/>
      <c r="J75" s="53"/>
      <c r="K75" s="53"/>
      <c r="L75" s="53"/>
    </row>
    <row r="76" spans="1:12" ht="9" customHeight="1" x14ac:dyDescent="0.2">
      <c r="A76" s="53"/>
      <c r="B76" s="53"/>
      <c r="C76" s="53"/>
      <c r="D76" s="53"/>
      <c r="E76" s="53"/>
      <c r="F76" s="53"/>
      <c r="G76" s="53"/>
      <c r="H76" s="53"/>
      <c r="I76" s="53"/>
      <c r="J76" s="53"/>
      <c r="K76" s="53"/>
      <c r="L76" s="53"/>
    </row>
    <row r="77" spans="1:12" ht="9" customHeight="1" x14ac:dyDescent="0.2">
      <c r="A77" s="53"/>
      <c r="B77" s="53"/>
      <c r="C77" s="53"/>
      <c r="D77" s="53"/>
      <c r="E77" s="53"/>
      <c r="F77" s="53"/>
      <c r="G77" s="53"/>
      <c r="H77" s="53"/>
      <c r="I77" s="53"/>
      <c r="J77" s="53"/>
      <c r="K77" s="53"/>
      <c r="L77" s="53"/>
    </row>
    <row r="78" spans="1:12" ht="9" customHeight="1" x14ac:dyDescent="0.2">
      <c r="A78" s="53"/>
      <c r="B78" s="53"/>
      <c r="C78" s="53"/>
      <c r="D78" s="53"/>
      <c r="E78" s="53"/>
      <c r="F78" s="53"/>
      <c r="G78" s="53"/>
      <c r="H78" s="53"/>
      <c r="I78" s="53"/>
      <c r="J78" s="53"/>
      <c r="K78" s="53"/>
      <c r="L78" s="53"/>
    </row>
    <row r="79" spans="1:12" ht="9" customHeight="1" x14ac:dyDescent="0.2">
      <c r="A79" s="53"/>
      <c r="B79" s="53"/>
      <c r="C79" s="53"/>
      <c r="D79" s="53"/>
      <c r="E79" s="53"/>
      <c r="F79" s="53"/>
      <c r="G79" s="53"/>
      <c r="H79" s="53"/>
      <c r="I79" s="53"/>
      <c r="J79" s="53"/>
      <c r="K79" s="53"/>
      <c r="L79" s="53"/>
    </row>
    <row r="80" spans="1:12" ht="9" customHeight="1" x14ac:dyDescent="0.2">
      <c r="A80" s="53"/>
      <c r="B80" s="53"/>
      <c r="C80" s="53"/>
      <c r="D80" s="53"/>
      <c r="E80" s="53"/>
      <c r="F80" s="53"/>
      <c r="G80" s="53"/>
      <c r="H80" s="53"/>
      <c r="I80" s="53"/>
      <c r="J80" s="53"/>
      <c r="K80" s="53"/>
      <c r="L80" s="53"/>
    </row>
    <row r="81" spans="1:12" ht="9" customHeight="1" x14ac:dyDescent="0.2">
      <c r="A81" s="53"/>
      <c r="B81" s="53"/>
      <c r="C81" s="53"/>
      <c r="D81" s="53"/>
      <c r="E81" s="53"/>
      <c r="F81" s="53"/>
      <c r="G81" s="53"/>
      <c r="H81" s="53"/>
      <c r="I81" s="53"/>
      <c r="J81" s="53"/>
      <c r="K81" s="53"/>
      <c r="L81" s="53"/>
    </row>
    <row r="82" spans="1:12" ht="9" customHeight="1" x14ac:dyDescent="0.2">
      <c r="A82" s="53"/>
      <c r="B82" s="53"/>
      <c r="C82" s="53"/>
      <c r="D82" s="53"/>
      <c r="E82" s="53"/>
      <c r="F82" s="53"/>
      <c r="G82" s="53"/>
      <c r="H82" s="53"/>
      <c r="I82" s="53"/>
      <c r="J82" s="53"/>
      <c r="K82" s="53"/>
      <c r="L82" s="53"/>
    </row>
    <row r="83" spans="1:12" ht="9" customHeight="1" x14ac:dyDescent="0.2">
      <c r="A83" s="53"/>
      <c r="B83" s="53"/>
      <c r="C83" s="53"/>
      <c r="D83" s="53"/>
      <c r="E83" s="53"/>
      <c r="F83" s="53"/>
      <c r="G83" s="53"/>
      <c r="H83" s="53"/>
      <c r="I83" s="53"/>
      <c r="J83" s="53"/>
      <c r="K83" s="53"/>
      <c r="L83" s="53"/>
    </row>
    <row r="84" spans="1:12" ht="9" customHeight="1" x14ac:dyDescent="0.2">
      <c r="A84" s="53"/>
      <c r="B84" s="53"/>
      <c r="C84" s="53"/>
      <c r="D84" s="53"/>
      <c r="E84" s="53"/>
      <c r="F84" s="53"/>
      <c r="G84" s="53"/>
      <c r="H84" s="53"/>
      <c r="I84" s="53"/>
      <c r="J84" s="53"/>
      <c r="K84" s="53"/>
      <c r="L84" s="53"/>
    </row>
    <row r="85" spans="1:12" ht="9" customHeight="1" x14ac:dyDescent="0.2">
      <c r="A85" s="53"/>
      <c r="B85" s="53"/>
      <c r="C85" s="53"/>
      <c r="D85" s="53"/>
      <c r="E85" s="53"/>
      <c r="F85" s="53"/>
      <c r="G85" s="53"/>
      <c r="H85" s="53"/>
      <c r="I85" s="53"/>
      <c r="J85" s="53"/>
      <c r="K85" s="53"/>
      <c r="L85" s="53"/>
    </row>
    <row r="86" spans="1:12" ht="9" customHeight="1" x14ac:dyDescent="0.2">
      <c r="A86" s="53"/>
      <c r="B86" s="53"/>
      <c r="C86" s="53"/>
      <c r="D86" s="53"/>
      <c r="E86" s="53"/>
      <c r="F86" s="53"/>
      <c r="G86" s="53"/>
      <c r="H86" s="53"/>
      <c r="I86" s="53"/>
      <c r="J86" s="53"/>
      <c r="K86" s="53"/>
      <c r="L86" s="53"/>
    </row>
    <row r="87" spans="1:12" ht="9" customHeight="1" x14ac:dyDescent="0.2">
      <c r="A87" s="53"/>
      <c r="B87" s="53"/>
      <c r="C87" s="53"/>
      <c r="D87" s="53"/>
      <c r="E87" s="53"/>
      <c r="F87" s="53"/>
      <c r="G87" s="53"/>
      <c r="H87" s="53"/>
      <c r="I87" s="53"/>
      <c r="J87" s="53"/>
      <c r="K87" s="53"/>
      <c r="L87" s="53"/>
    </row>
    <row r="88" spans="1:12" ht="9" customHeight="1" x14ac:dyDescent="0.2">
      <c r="A88" s="53"/>
      <c r="B88" s="53"/>
      <c r="C88" s="53"/>
      <c r="D88" s="53"/>
      <c r="E88" s="53"/>
      <c r="F88" s="53"/>
      <c r="G88" s="53"/>
      <c r="H88" s="53"/>
      <c r="I88" s="53"/>
      <c r="J88" s="53"/>
      <c r="K88" s="53"/>
      <c r="L88" s="53"/>
    </row>
    <row r="89" spans="1:12" ht="9" customHeight="1" x14ac:dyDescent="0.2">
      <c r="A89" s="53"/>
      <c r="B89" s="53"/>
      <c r="C89" s="53"/>
      <c r="D89" s="53"/>
      <c r="E89" s="53"/>
      <c r="F89" s="53"/>
      <c r="G89" s="53"/>
      <c r="H89" s="53"/>
      <c r="I89" s="53"/>
      <c r="J89" s="53"/>
      <c r="K89" s="53"/>
      <c r="L89" s="53"/>
    </row>
    <row r="90" spans="1:12" ht="9" customHeight="1" x14ac:dyDescent="0.2">
      <c r="A90" s="53"/>
      <c r="B90" s="53"/>
      <c r="C90" s="53"/>
      <c r="D90" s="53"/>
      <c r="E90" s="53"/>
      <c r="F90" s="53"/>
      <c r="G90" s="53"/>
      <c r="H90" s="53"/>
      <c r="I90" s="53"/>
      <c r="J90" s="53"/>
      <c r="K90" s="53"/>
      <c r="L90" s="53"/>
    </row>
    <row r="91" spans="1:12" ht="9" customHeight="1" x14ac:dyDescent="0.2">
      <c r="A91" s="53"/>
      <c r="B91" s="53"/>
      <c r="C91" s="53"/>
      <c r="D91" s="53"/>
      <c r="E91" s="53"/>
      <c r="F91" s="53"/>
      <c r="G91" s="53"/>
      <c r="H91" s="53"/>
      <c r="I91" s="53"/>
      <c r="J91" s="53"/>
      <c r="K91" s="53"/>
      <c r="L91" s="53"/>
    </row>
    <row r="92" spans="1:12" ht="9" customHeight="1" x14ac:dyDescent="0.2">
      <c r="A92" s="53"/>
      <c r="B92" s="53"/>
      <c r="C92" s="53"/>
      <c r="D92" s="53"/>
      <c r="E92" s="53"/>
      <c r="F92" s="53"/>
      <c r="G92" s="53"/>
      <c r="H92" s="53"/>
      <c r="I92" s="53"/>
      <c r="J92" s="53"/>
      <c r="K92" s="53"/>
      <c r="L92" s="53"/>
    </row>
    <row r="93" spans="1:12" ht="9" customHeight="1" x14ac:dyDescent="0.2">
      <c r="A93" s="53"/>
      <c r="B93" s="53"/>
      <c r="C93" s="53"/>
      <c r="D93" s="53"/>
      <c r="E93" s="53"/>
      <c r="F93" s="53"/>
      <c r="G93" s="53"/>
      <c r="H93" s="53"/>
      <c r="I93" s="53"/>
      <c r="J93" s="53"/>
      <c r="K93" s="53"/>
      <c r="L93" s="53"/>
    </row>
    <row r="94" spans="1:12" ht="9" customHeight="1" x14ac:dyDescent="0.2">
      <c r="A94" s="53"/>
      <c r="B94" s="53"/>
      <c r="C94" s="53"/>
      <c r="D94" s="53"/>
      <c r="E94" s="53"/>
      <c r="F94" s="53"/>
      <c r="G94" s="53"/>
      <c r="H94" s="53"/>
      <c r="I94" s="53"/>
      <c r="J94" s="53"/>
      <c r="K94" s="53"/>
      <c r="L94" s="53"/>
    </row>
    <row r="95" spans="1:12" ht="9" customHeight="1" x14ac:dyDescent="0.2">
      <c r="A95" s="53"/>
      <c r="B95" s="53"/>
      <c r="C95" s="53"/>
      <c r="D95" s="53"/>
      <c r="E95" s="53"/>
      <c r="F95" s="53"/>
      <c r="G95" s="53"/>
      <c r="H95" s="53"/>
      <c r="I95" s="53"/>
      <c r="J95" s="53"/>
      <c r="K95" s="53"/>
      <c r="L95" s="53"/>
    </row>
    <row r="96" spans="1:12" ht="9" customHeight="1" x14ac:dyDescent="0.2">
      <c r="A96" s="53"/>
      <c r="B96" s="53"/>
      <c r="C96" s="53"/>
      <c r="D96" s="53"/>
      <c r="E96" s="53"/>
      <c r="F96" s="53"/>
      <c r="G96" s="53"/>
      <c r="H96" s="53"/>
      <c r="I96" s="53"/>
      <c r="J96" s="53"/>
      <c r="K96" s="53"/>
      <c r="L96" s="53"/>
    </row>
    <row r="97" spans="1:12" ht="9" customHeight="1" x14ac:dyDescent="0.2">
      <c r="A97" s="53"/>
      <c r="B97" s="53"/>
      <c r="C97" s="53"/>
      <c r="D97" s="53"/>
      <c r="E97" s="53"/>
      <c r="F97" s="53"/>
      <c r="G97" s="53"/>
      <c r="H97" s="53"/>
      <c r="I97" s="53"/>
      <c r="J97" s="53"/>
      <c r="K97" s="53"/>
      <c r="L97" s="53"/>
    </row>
    <row r="98" spans="1:12" ht="9" customHeight="1" x14ac:dyDescent="0.2">
      <c r="A98" s="53"/>
      <c r="B98" s="53"/>
      <c r="C98" s="53"/>
      <c r="D98" s="53"/>
      <c r="E98" s="53"/>
      <c r="F98" s="53"/>
      <c r="G98" s="53"/>
      <c r="H98" s="53"/>
      <c r="I98" s="53"/>
      <c r="J98" s="53"/>
      <c r="K98" s="53"/>
      <c r="L98" s="53"/>
    </row>
    <row r="99" spans="1:12" ht="9" customHeight="1" x14ac:dyDescent="0.2">
      <c r="A99" s="53"/>
      <c r="B99" s="53"/>
      <c r="C99" s="53"/>
      <c r="D99" s="53"/>
      <c r="E99" s="53"/>
      <c r="F99" s="53"/>
      <c r="G99" s="53"/>
      <c r="H99" s="53"/>
      <c r="I99" s="53"/>
      <c r="J99" s="53"/>
      <c r="K99" s="53"/>
      <c r="L99" s="53"/>
    </row>
    <row r="100" spans="1:12" ht="9" customHeight="1" x14ac:dyDescent="0.2">
      <c r="A100" s="53"/>
      <c r="B100" s="53"/>
      <c r="C100" s="53"/>
      <c r="D100" s="53"/>
      <c r="E100" s="53"/>
      <c r="F100" s="53"/>
      <c r="G100" s="53"/>
      <c r="H100" s="53"/>
      <c r="I100" s="53"/>
      <c r="J100" s="53"/>
      <c r="K100" s="53"/>
      <c r="L100" s="53"/>
    </row>
    <row r="101" spans="1:12" ht="9" customHeight="1" x14ac:dyDescent="0.2">
      <c r="A101" s="53"/>
      <c r="B101" s="53"/>
      <c r="C101" s="53"/>
      <c r="D101" s="53"/>
      <c r="E101" s="53"/>
      <c r="F101" s="53"/>
      <c r="G101" s="53"/>
      <c r="H101" s="53"/>
      <c r="I101" s="53"/>
      <c r="J101" s="53"/>
      <c r="K101" s="53"/>
      <c r="L101" s="53"/>
    </row>
    <row r="102" spans="1:12" ht="9" customHeight="1" x14ac:dyDescent="0.2">
      <c r="A102" s="53"/>
      <c r="B102" s="53"/>
      <c r="C102" s="53"/>
      <c r="D102" s="53"/>
      <c r="E102" s="53"/>
      <c r="F102" s="53"/>
      <c r="G102" s="53"/>
      <c r="H102" s="53"/>
      <c r="I102" s="53"/>
      <c r="J102" s="53"/>
      <c r="K102" s="53"/>
      <c r="L102" s="53"/>
    </row>
    <row r="103" spans="1:12" ht="9" customHeight="1" x14ac:dyDescent="0.2">
      <c r="A103" s="53"/>
      <c r="B103" s="53"/>
      <c r="C103" s="53"/>
      <c r="D103" s="53"/>
      <c r="E103" s="53"/>
      <c r="F103" s="53"/>
      <c r="G103" s="53"/>
      <c r="H103" s="53"/>
      <c r="I103" s="53"/>
      <c r="J103" s="53"/>
      <c r="K103" s="53"/>
      <c r="L103" s="53"/>
    </row>
    <row r="104" spans="1:12" ht="9" customHeight="1" x14ac:dyDescent="0.2">
      <c r="A104" s="53"/>
      <c r="B104" s="53"/>
      <c r="C104" s="53"/>
      <c r="D104" s="53"/>
      <c r="E104" s="53"/>
      <c r="F104" s="53"/>
      <c r="G104" s="53"/>
      <c r="H104" s="53"/>
      <c r="I104" s="53"/>
      <c r="J104" s="53"/>
      <c r="K104" s="53"/>
      <c r="L104" s="53"/>
    </row>
    <row r="105" spans="1:12" ht="9" customHeight="1" x14ac:dyDescent="0.2">
      <c r="A105" s="53"/>
      <c r="B105" s="53"/>
      <c r="C105" s="53"/>
      <c r="D105" s="53"/>
      <c r="E105" s="53"/>
      <c r="F105" s="53"/>
      <c r="G105" s="53"/>
      <c r="H105" s="53"/>
      <c r="I105" s="53"/>
      <c r="J105" s="53"/>
      <c r="K105" s="53"/>
      <c r="L105" s="53"/>
    </row>
    <row r="106" spans="1:12" ht="9" customHeight="1" x14ac:dyDescent="0.2">
      <c r="A106" s="53"/>
      <c r="B106" s="53"/>
      <c r="C106" s="53"/>
      <c r="D106" s="53"/>
      <c r="E106" s="53"/>
      <c r="F106" s="53"/>
      <c r="G106" s="53"/>
      <c r="H106" s="53"/>
      <c r="I106" s="53"/>
      <c r="J106" s="53"/>
      <c r="K106" s="53"/>
      <c r="L106" s="53"/>
    </row>
    <row r="107" spans="1:12" ht="9" customHeight="1" x14ac:dyDescent="0.2">
      <c r="A107" s="53"/>
      <c r="B107" s="53"/>
      <c r="C107" s="53"/>
      <c r="D107" s="53"/>
      <c r="E107" s="53"/>
      <c r="F107" s="53"/>
      <c r="G107" s="53"/>
      <c r="H107" s="53"/>
      <c r="I107" s="53"/>
      <c r="J107" s="53"/>
      <c r="K107" s="53"/>
      <c r="L107" s="53"/>
    </row>
    <row r="108" spans="1:12" ht="9" customHeight="1" x14ac:dyDescent="0.2">
      <c r="A108" s="53"/>
      <c r="B108" s="53"/>
      <c r="C108" s="53"/>
      <c r="D108" s="53"/>
      <c r="E108" s="53"/>
      <c r="F108" s="53"/>
      <c r="G108" s="53"/>
      <c r="H108" s="53"/>
      <c r="I108" s="53"/>
      <c r="J108" s="53"/>
      <c r="K108" s="53"/>
      <c r="L108" s="53"/>
    </row>
    <row r="109" spans="1:12" ht="9" customHeight="1" x14ac:dyDescent="0.2">
      <c r="A109" s="53"/>
      <c r="B109" s="53"/>
      <c r="C109" s="53"/>
      <c r="D109" s="53"/>
      <c r="E109" s="53"/>
      <c r="F109" s="53"/>
      <c r="G109" s="53"/>
      <c r="H109" s="53"/>
      <c r="I109" s="53"/>
      <c r="J109" s="53"/>
      <c r="K109" s="53"/>
      <c r="L109" s="53"/>
    </row>
    <row r="110" spans="1:12" ht="9" customHeight="1" x14ac:dyDescent="0.2">
      <c r="A110" s="53"/>
      <c r="B110" s="53"/>
      <c r="C110" s="53"/>
      <c r="D110" s="53"/>
      <c r="E110" s="53"/>
      <c r="F110" s="53"/>
      <c r="G110" s="53"/>
      <c r="H110" s="53"/>
      <c r="I110" s="53"/>
      <c r="J110" s="53"/>
      <c r="K110" s="53"/>
      <c r="L110" s="53"/>
    </row>
    <row r="111" spans="1:12" ht="9" customHeight="1" x14ac:dyDescent="0.2">
      <c r="A111" s="53"/>
      <c r="B111" s="53"/>
      <c r="C111" s="53"/>
      <c r="D111" s="53"/>
      <c r="E111" s="53"/>
      <c r="F111" s="53"/>
      <c r="G111" s="53"/>
      <c r="H111" s="53"/>
      <c r="I111" s="53"/>
      <c r="J111" s="53"/>
      <c r="K111" s="53"/>
      <c r="L111" s="53"/>
    </row>
    <row r="112" spans="1:12" ht="9" customHeight="1" x14ac:dyDescent="0.2">
      <c r="A112" s="53"/>
      <c r="B112" s="53"/>
      <c r="C112" s="53"/>
      <c r="D112" s="53"/>
      <c r="E112" s="53"/>
      <c r="F112" s="53"/>
      <c r="G112" s="53"/>
      <c r="H112" s="53"/>
      <c r="I112" s="53"/>
      <c r="J112" s="53"/>
      <c r="K112" s="53"/>
      <c r="L112" s="53"/>
    </row>
    <row r="113" spans="1:12" ht="9" customHeight="1" x14ac:dyDescent="0.2">
      <c r="A113" s="53"/>
      <c r="B113" s="53"/>
      <c r="C113" s="53"/>
      <c r="D113" s="53"/>
      <c r="E113" s="53"/>
      <c r="F113" s="53"/>
      <c r="G113" s="53"/>
      <c r="H113" s="53"/>
      <c r="I113" s="53"/>
      <c r="J113" s="53"/>
      <c r="K113" s="53"/>
      <c r="L113" s="53"/>
    </row>
    <row r="114" spans="1:12" ht="9" customHeight="1" x14ac:dyDescent="0.2">
      <c r="A114" s="53"/>
      <c r="B114" s="53"/>
      <c r="C114" s="53"/>
      <c r="D114" s="53"/>
      <c r="E114" s="53"/>
      <c r="F114" s="53"/>
      <c r="G114" s="53"/>
      <c r="H114" s="53"/>
      <c r="I114" s="53"/>
      <c r="J114" s="53"/>
      <c r="K114" s="53"/>
      <c r="L114" s="53"/>
    </row>
    <row r="115" spans="1:12" ht="9" customHeight="1" x14ac:dyDescent="0.2">
      <c r="A115" s="53"/>
      <c r="B115" s="53"/>
      <c r="C115" s="53"/>
      <c r="D115" s="53"/>
      <c r="E115" s="53"/>
      <c r="F115" s="53"/>
      <c r="G115" s="53"/>
      <c r="H115" s="53"/>
      <c r="I115" s="53"/>
      <c r="J115" s="53"/>
      <c r="K115" s="53"/>
      <c r="L115" s="53"/>
    </row>
    <row r="116" spans="1:12" ht="9" customHeight="1" x14ac:dyDescent="0.2">
      <c r="A116" s="53"/>
      <c r="B116" s="53"/>
      <c r="C116" s="53"/>
      <c r="D116" s="53"/>
      <c r="E116" s="53"/>
      <c r="F116" s="53"/>
      <c r="G116" s="53"/>
      <c r="H116" s="53"/>
      <c r="I116" s="53"/>
      <c r="J116" s="53"/>
      <c r="K116" s="53"/>
      <c r="L116" s="53"/>
    </row>
    <row r="117" spans="1:12" ht="9" customHeight="1" x14ac:dyDescent="0.2">
      <c r="A117" s="53"/>
      <c r="B117" s="53"/>
      <c r="C117" s="53"/>
      <c r="D117" s="53"/>
      <c r="E117" s="53"/>
      <c r="F117" s="53"/>
      <c r="G117" s="53"/>
      <c r="H117" s="53"/>
      <c r="I117" s="53"/>
      <c r="J117" s="53"/>
      <c r="K117" s="53"/>
      <c r="L117" s="53"/>
    </row>
    <row r="118" spans="1:12" ht="9" customHeight="1" x14ac:dyDescent="0.2">
      <c r="A118" s="53"/>
      <c r="B118" s="53"/>
      <c r="C118" s="53"/>
      <c r="D118" s="53"/>
      <c r="E118" s="53"/>
      <c r="F118" s="53"/>
      <c r="G118" s="53"/>
      <c r="H118" s="53"/>
      <c r="I118" s="53"/>
      <c r="J118" s="53"/>
      <c r="K118" s="53"/>
      <c r="L118" s="53"/>
    </row>
    <row r="119" spans="1:12" ht="9" customHeight="1" x14ac:dyDescent="0.2">
      <c r="A119" s="53"/>
      <c r="B119" s="53"/>
      <c r="C119" s="53"/>
      <c r="D119" s="53"/>
      <c r="E119" s="53"/>
      <c r="F119" s="53"/>
      <c r="G119" s="53"/>
      <c r="H119" s="53"/>
      <c r="I119" s="53"/>
      <c r="J119" s="53"/>
      <c r="K119" s="53"/>
      <c r="L119" s="53"/>
    </row>
    <row r="120" spans="1:12" ht="9" customHeight="1" x14ac:dyDescent="0.2">
      <c r="A120" s="53"/>
      <c r="B120" s="53"/>
      <c r="C120" s="53"/>
      <c r="D120" s="53"/>
      <c r="E120" s="53"/>
      <c r="F120" s="53"/>
      <c r="G120" s="53"/>
      <c r="H120" s="53"/>
      <c r="I120" s="53"/>
      <c r="J120" s="53"/>
      <c r="K120" s="53"/>
      <c r="L120" s="53"/>
    </row>
    <row r="121" spans="1:12" ht="9" customHeight="1" x14ac:dyDescent="0.2">
      <c r="A121" s="53"/>
      <c r="B121" s="53"/>
      <c r="C121" s="53"/>
      <c r="D121" s="53"/>
      <c r="E121" s="53"/>
      <c r="F121" s="53"/>
      <c r="G121" s="53"/>
      <c r="H121" s="53"/>
      <c r="I121" s="53"/>
      <c r="J121" s="53"/>
      <c r="K121" s="53"/>
      <c r="L121" s="53"/>
    </row>
    <row r="122" spans="1:12" ht="9" customHeight="1" x14ac:dyDescent="0.2">
      <c r="A122" s="53"/>
      <c r="B122" s="53"/>
      <c r="C122" s="53"/>
      <c r="D122" s="53"/>
      <c r="E122" s="53"/>
      <c r="F122" s="53"/>
      <c r="G122" s="53"/>
      <c r="H122" s="53"/>
      <c r="I122" s="53"/>
      <c r="J122" s="53"/>
      <c r="K122" s="53"/>
      <c r="L122" s="53"/>
    </row>
    <row r="123" spans="1:12" ht="9" customHeight="1" x14ac:dyDescent="0.2">
      <c r="A123" s="53"/>
      <c r="B123" s="53"/>
      <c r="C123" s="53"/>
      <c r="D123" s="53"/>
      <c r="E123" s="53"/>
      <c r="F123" s="53"/>
      <c r="G123" s="53"/>
      <c r="H123" s="53"/>
      <c r="I123" s="53"/>
      <c r="J123" s="53"/>
      <c r="K123" s="53"/>
      <c r="L123" s="53"/>
    </row>
    <row r="124" spans="1:12" ht="9" customHeight="1" x14ac:dyDescent="0.2">
      <c r="A124" s="53"/>
      <c r="B124" s="53"/>
      <c r="C124" s="53"/>
      <c r="D124" s="53"/>
      <c r="E124" s="53"/>
      <c r="F124" s="53"/>
      <c r="G124" s="53"/>
      <c r="H124" s="53"/>
      <c r="I124" s="53"/>
      <c r="J124" s="53"/>
      <c r="K124" s="53"/>
      <c r="L124" s="53"/>
    </row>
    <row r="125" spans="1:12" ht="9" customHeight="1" x14ac:dyDescent="0.2">
      <c r="A125" s="53"/>
      <c r="B125" s="53"/>
      <c r="C125" s="53"/>
      <c r="D125" s="53"/>
      <c r="E125" s="53"/>
      <c r="F125" s="53"/>
      <c r="G125" s="53"/>
      <c r="H125" s="53"/>
      <c r="I125" s="53"/>
      <c r="J125" s="53"/>
      <c r="K125" s="53"/>
      <c r="L125" s="53"/>
    </row>
    <row r="126" spans="1:12" ht="9" customHeight="1" x14ac:dyDescent="0.2">
      <c r="A126" s="53"/>
      <c r="B126" s="53"/>
      <c r="C126" s="53"/>
      <c r="D126" s="53"/>
      <c r="E126" s="53"/>
      <c r="F126" s="53"/>
      <c r="G126" s="53"/>
      <c r="H126" s="53"/>
      <c r="I126" s="53"/>
      <c r="J126" s="53"/>
      <c r="K126" s="53"/>
      <c r="L126" s="53"/>
    </row>
    <row r="127" spans="1:12" ht="9" customHeight="1" x14ac:dyDescent="0.2">
      <c r="A127" s="53"/>
      <c r="B127" s="53"/>
      <c r="C127" s="53"/>
      <c r="D127" s="53"/>
      <c r="E127" s="53"/>
      <c r="F127" s="53"/>
      <c r="G127" s="53"/>
      <c r="H127" s="53"/>
      <c r="I127" s="53"/>
      <c r="J127" s="53"/>
      <c r="K127" s="53"/>
      <c r="L127" s="53"/>
    </row>
    <row r="128" spans="1:12" ht="9" customHeight="1" x14ac:dyDescent="0.2">
      <c r="A128" s="53"/>
      <c r="B128" s="53"/>
      <c r="C128" s="53"/>
      <c r="D128" s="53"/>
      <c r="E128" s="53"/>
      <c r="F128" s="53"/>
      <c r="G128" s="53"/>
      <c r="H128" s="53"/>
      <c r="I128" s="53"/>
      <c r="J128" s="53"/>
      <c r="K128" s="53"/>
      <c r="L128" s="53"/>
    </row>
    <row r="129" spans="1:12" ht="9" customHeight="1" x14ac:dyDescent="0.2">
      <c r="A129" s="53"/>
      <c r="B129" s="53"/>
      <c r="C129" s="53"/>
      <c r="D129" s="53"/>
      <c r="E129" s="53"/>
      <c r="F129" s="53"/>
      <c r="G129" s="53"/>
      <c r="H129" s="53"/>
      <c r="I129" s="53"/>
      <c r="J129" s="53"/>
      <c r="K129" s="53"/>
      <c r="L129" s="53"/>
    </row>
    <row r="130" spans="1:12" ht="9" customHeight="1" x14ac:dyDescent="0.2">
      <c r="A130" s="53"/>
      <c r="B130" s="53"/>
      <c r="C130" s="53"/>
      <c r="D130" s="53"/>
      <c r="E130" s="53"/>
      <c r="F130" s="53"/>
      <c r="G130" s="53"/>
      <c r="H130" s="53"/>
      <c r="I130" s="53"/>
      <c r="J130" s="53"/>
      <c r="K130" s="53"/>
      <c r="L130" s="53"/>
    </row>
    <row r="131" spans="1:12" ht="9" customHeight="1" x14ac:dyDescent="0.2">
      <c r="A131" s="53"/>
      <c r="B131" s="53"/>
      <c r="C131" s="53"/>
      <c r="D131" s="53"/>
      <c r="E131" s="53"/>
      <c r="F131" s="53"/>
      <c r="G131" s="53"/>
      <c r="H131" s="53"/>
      <c r="I131" s="53"/>
      <c r="J131" s="53"/>
      <c r="K131" s="53"/>
      <c r="L131" s="53"/>
    </row>
    <row r="132" spans="1:12" ht="9" customHeight="1" x14ac:dyDescent="0.2">
      <c r="A132" s="53"/>
      <c r="B132" s="53"/>
      <c r="C132" s="53"/>
      <c r="D132" s="53"/>
      <c r="E132" s="53"/>
      <c r="F132" s="53"/>
      <c r="G132" s="53"/>
      <c r="H132" s="53"/>
      <c r="I132" s="53"/>
      <c r="J132" s="53"/>
      <c r="K132" s="53"/>
      <c r="L132" s="53"/>
    </row>
    <row r="133" spans="1:12" ht="9" customHeight="1" x14ac:dyDescent="0.2">
      <c r="A133" s="53"/>
      <c r="B133" s="53"/>
      <c r="C133" s="53"/>
      <c r="D133" s="53"/>
      <c r="E133" s="53"/>
      <c r="F133" s="53"/>
      <c r="G133" s="53"/>
      <c r="H133" s="53"/>
      <c r="I133" s="53"/>
      <c r="J133" s="53"/>
      <c r="K133" s="53"/>
      <c r="L133" s="53"/>
    </row>
    <row r="134" spans="1:12" ht="9" customHeight="1" x14ac:dyDescent="0.2">
      <c r="A134" s="53"/>
      <c r="B134" s="53"/>
      <c r="C134" s="53"/>
      <c r="D134" s="53"/>
      <c r="E134" s="53"/>
      <c r="F134" s="53"/>
      <c r="G134" s="53"/>
      <c r="H134" s="53"/>
      <c r="I134" s="53"/>
      <c r="J134" s="53"/>
      <c r="K134" s="53"/>
      <c r="L134" s="53"/>
    </row>
    <row r="135" spans="1:12" ht="9" customHeight="1" x14ac:dyDescent="0.2">
      <c r="A135" s="53"/>
      <c r="B135" s="53"/>
      <c r="C135" s="53"/>
      <c r="D135" s="53"/>
      <c r="E135" s="53"/>
      <c r="F135" s="53"/>
      <c r="G135" s="53"/>
      <c r="H135" s="53"/>
      <c r="I135" s="53"/>
      <c r="J135" s="53"/>
      <c r="K135" s="53"/>
      <c r="L135" s="53"/>
    </row>
    <row r="136" spans="1:12" ht="9" customHeight="1" x14ac:dyDescent="0.2">
      <c r="A136" s="53"/>
      <c r="B136" s="53"/>
      <c r="C136" s="53"/>
      <c r="D136" s="53"/>
      <c r="E136" s="53"/>
      <c r="F136" s="53"/>
      <c r="G136" s="53"/>
      <c r="H136" s="53"/>
      <c r="I136" s="53"/>
      <c r="J136" s="53"/>
      <c r="K136" s="53"/>
      <c r="L136" s="53"/>
    </row>
    <row r="137" spans="1:12" ht="9" customHeight="1" x14ac:dyDescent="0.2">
      <c r="A137" s="53"/>
      <c r="B137" s="53"/>
      <c r="C137" s="53"/>
      <c r="D137" s="53"/>
      <c r="E137" s="53"/>
      <c r="F137" s="53"/>
      <c r="G137" s="53"/>
      <c r="H137" s="53"/>
      <c r="I137" s="53"/>
      <c r="J137" s="53"/>
      <c r="K137" s="53"/>
      <c r="L137" s="53"/>
    </row>
    <row r="138" spans="1:12" ht="9" customHeight="1" x14ac:dyDescent="0.2">
      <c r="A138" s="53"/>
      <c r="B138" s="53"/>
      <c r="C138" s="53"/>
      <c r="D138" s="53"/>
      <c r="E138" s="53"/>
      <c r="F138" s="53"/>
      <c r="G138" s="53"/>
      <c r="H138" s="53"/>
      <c r="I138" s="53"/>
      <c r="J138" s="53"/>
      <c r="K138" s="53"/>
      <c r="L138" s="53"/>
    </row>
    <row r="139" spans="1:12" ht="9" customHeight="1" x14ac:dyDescent="0.2">
      <c r="A139" s="53"/>
      <c r="B139" s="53"/>
      <c r="C139" s="53"/>
      <c r="D139" s="53"/>
      <c r="E139" s="53"/>
      <c r="F139" s="53"/>
      <c r="G139" s="53"/>
      <c r="H139" s="53"/>
      <c r="I139" s="53"/>
      <c r="J139" s="53"/>
      <c r="K139" s="53"/>
      <c r="L139" s="53"/>
    </row>
    <row r="140" spans="1:12" ht="9" customHeight="1" x14ac:dyDescent="0.2">
      <c r="A140" s="53"/>
      <c r="B140" s="53"/>
      <c r="C140" s="53"/>
      <c r="D140" s="53"/>
      <c r="E140" s="53"/>
      <c r="F140" s="53"/>
      <c r="G140" s="53"/>
      <c r="H140" s="53"/>
      <c r="I140" s="53"/>
      <c r="J140" s="53"/>
      <c r="K140" s="53"/>
      <c r="L140" s="53"/>
    </row>
    <row r="141" spans="1:12" ht="9" customHeight="1" x14ac:dyDescent="0.2">
      <c r="A141" s="53"/>
      <c r="B141" s="53"/>
      <c r="C141" s="53"/>
      <c r="D141" s="53"/>
      <c r="E141" s="53"/>
      <c r="F141" s="53"/>
      <c r="G141" s="53"/>
      <c r="H141" s="53"/>
      <c r="I141" s="53"/>
      <c r="J141" s="53"/>
      <c r="K141" s="53"/>
      <c r="L141" s="53"/>
    </row>
    <row r="142" spans="1:12" ht="9" customHeight="1" x14ac:dyDescent="0.2">
      <c r="A142" s="53"/>
      <c r="B142" s="53"/>
      <c r="C142" s="53"/>
      <c r="D142" s="53"/>
      <c r="E142" s="53"/>
      <c r="F142" s="53"/>
      <c r="G142" s="53"/>
      <c r="H142" s="53"/>
      <c r="I142" s="53"/>
      <c r="J142" s="53"/>
      <c r="K142" s="53"/>
      <c r="L142" s="53"/>
    </row>
    <row r="143" spans="1:12" ht="9" customHeight="1" x14ac:dyDescent="0.2">
      <c r="A143" s="53"/>
      <c r="B143" s="53"/>
      <c r="C143" s="53"/>
      <c r="D143" s="53"/>
      <c r="E143" s="53"/>
      <c r="F143" s="53"/>
      <c r="G143" s="53"/>
      <c r="H143" s="53"/>
      <c r="I143" s="53"/>
      <c r="J143" s="53"/>
      <c r="K143" s="53"/>
      <c r="L143" s="53"/>
    </row>
    <row r="144" spans="1:12" ht="9" customHeight="1" x14ac:dyDescent="0.2">
      <c r="A144" s="53"/>
      <c r="B144" s="53"/>
      <c r="C144" s="53"/>
      <c r="D144" s="53"/>
      <c r="E144" s="53"/>
      <c r="F144" s="53"/>
      <c r="G144" s="53"/>
      <c r="H144" s="53"/>
      <c r="I144" s="53"/>
      <c r="J144" s="53"/>
      <c r="K144" s="53"/>
      <c r="L144" s="53"/>
    </row>
    <row r="145" spans="1:12" ht="9" customHeight="1" x14ac:dyDescent="0.2">
      <c r="A145" s="53"/>
      <c r="B145" s="53"/>
      <c r="C145" s="53"/>
      <c r="D145" s="53"/>
      <c r="E145" s="53"/>
      <c r="F145" s="53"/>
      <c r="G145" s="53"/>
      <c r="H145" s="53"/>
      <c r="I145" s="53"/>
      <c r="J145" s="53"/>
      <c r="K145" s="53"/>
      <c r="L145" s="53"/>
    </row>
    <row r="146" spans="1:12" ht="9" customHeight="1" x14ac:dyDescent="0.2">
      <c r="A146" s="53"/>
      <c r="B146" s="53"/>
      <c r="C146" s="53"/>
      <c r="D146" s="53"/>
      <c r="E146" s="53"/>
      <c r="F146" s="53"/>
      <c r="G146" s="53"/>
      <c r="H146" s="53"/>
      <c r="I146" s="53"/>
      <c r="J146" s="53"/>
      <c r="K146" s="53"/>
      <c r="L146" s="53"/>
    </row>
    <row r="147" spans="1:12" ht="9" customHeight="1" x14ac:dyDescent="0.2">
      <c r="A147" s="65"/>
      <c r="B147" s="65"/>
      <c r="C147" s="65"/>
      <c r="D147" s="65"/>
      <c r="E147" s="65"/>
      <c r="F147" s="65"/>
      <c r="G147" s="65"/>
      <c r="H147" s="65"/>
      <c r="I147" s="65"/>
      <c r="J147" s="65"/>
      <c r="K147" s="65"/>
      <c r="L147" s="65"/>
    </row>
    <row r="148" spans="1:12" ht="9" customHeight="1" x14ac:dyDescent="0.2">
      <c r="A148" s="65"/>
      <c r="B148" s="65"/>
      <c r="C148" s="65"/>
      <c r="D148" s="65"/>
      <c r="E148" s="65"/>
      <c r="F148" s="65"/>
      <c r="G148" s="65"/>
      <c r="H148" s="65"/>
      <c r="I148" s="65"/>
      <c r="J148" s="65"/>
      <c r="K148" s="65"/>
      <c r="L148" s="65"/>
    </row>
    <row r="149" spans="1:12" ht="9" customHeight="1" x14ac:dyDescent="0.2">
      <c r="A149" s="65"/>
      <c r="B149" s="65"/>
      <c r="C149" s="65"/>
      <c r="D149" s="65"/>
      <c r="E149" s="65"/>
      <c r="F149" s="65"/>
      <c r="G149" s="65"/>
      <c r="H149" s="65"/>
      <c r="I149" s="65"/>
      <c r="J149" s="65"/>
      <c r="K149" s="65"/>
      <c r="L149" s="65"/>
    </row>
    <row r="150" spans="1:12" ht="9" customHeight="1" x14ac:dyDescent="0.2">
      <c r="A150" s="65"/>
      <c r="B150" s="65"/>
      <c r="C150" s="65"/>
      <c r="D150" s="65"/>
      <c r="E150" s="65"/>
      <c r="F150" s="65"/>
      <c r="G150" s="65"/>
      <c r="H150" s="65"/>
      <c r="I150" s="65"/>
      <c r="J150" s="65"/>
      <c r="K150" s="65"/>
      <c r="L150" s="65"/>
    </row>
    <row r="151" spans="1:12" ht="12.75" customHeight="1" x14ac:dyDescent="0.2"/>
    <row r="152" spans="1:12" ht="12.75" customHeight="1" x14ac:dyDescent="0.2">
      <c r="B152" s="111" t="s">
        <v>6</v>
      </c>
      <c r="C152" s="111"/>
      <c r="D152" s="111" t="s">
        <v>109</v>
      </c>
      <c r="E152" s="45" t="s">
        <v>110</v>
      </c>
      <c r="F152" s="46" t="s">
        <v>111</v>
      </c>
      <c r="G152" s="45" t="s">
        <v>112</v>
      </c>
      <c r="H152" s="46" t="s">
        <v>113</v>
      </c>
      <c r="I152" s="46" t="s">
        <v>114</v>
      </c>
      <c r="J152" s="46" t="s">
        <v>115</v>
      </c>
      <c r="K152" s="46" t="s">
        <v>116</v>
      </c>
    </row>
    <row r="153" spans="1:12" ht="12.75" customHeight="1" x14ac:dyDescent="0.2">
      <c r="B153" s="111"/>
      <c r="C153" s="111"/>
      <c r="D153" s="111"/>
      <c r="E153" s="45" t="s">
        <v>117</v>
      </c>
      <c r="F153" s="45" t="s">
        <v>117</v>
      </c>
      <c r="G153" s="45" t="s">
        <v>117</v>
      </c>
      <c r="H153" s="45" t="s">
        <v>117</v>
      </c>
      <c r="I153" s="45" t="s">
        <v>117</v>
      </c>
      <c r="J153" s="45" t="s">
        <v>117</v>
      </c>
      <c r="K153" s="45" t="s">
        <v>118</v>
      </c>
    </row>
    <row r="154" spans="1:12" ht="12.75" customHeight="1" x14ac:dyDescent="0.2">
      <c r="B154" s="47">
        <f>+A5</f>
        <v>1</v>
      </c>
      <c r="C154" s="48" t="str">
        <f>+A6</f>
        <v>Ceniza Volcánica</v>
      </c>
      <c r="D154" s="49"/>
      <c r="E154" s="50">
        <v>0</v>
      </c>
      <c r="F154" s="51">
        <f>+DEGREES(ATAN(D154))</f>
        <v>0</v>
      </c>
      <c r="G154" s="50">
        <f>+AVERAGE(A8:A150)</f>
        <v>22.662546249999998</v>
      </c>
      <c r="H154" s="51">
        <f>+AVERAGE(B8:B150)</f>
        <v>13.314286974417485</v>
      </c>
      <c r="I154" s="51">
        <f>+J154+(G154*TAN(RADIANS(K154)))</f>
        <v>0</v>
      </c>
      <c r="J154" s="52"/>
      <c r="K154" s="52"/>
    </row>
    <row r="155" spans="1:12" ht="12.75" customHeight="1" x14ac:dyDescent="0.2"/>
    <row r="156" spans="1:12" ht="12.75" customHeight="1" x14ac:dyDescent="0.2"/>
    <row r="157" spans="1:12" ht="12.75" customHeight="1" x14ac:dyDescent="0.2"/>
    <row r="158" spans="1:12" ht="12.75" customHeight="1" x14ac:dyDescent="0.2"/>
    <row r="159" spans="1:12" ht="12.75" customHeight="1" x14ac:dyDescent="0.2"/>
    <row r="160" spans="1:12" ht="12.75" customHeight="1" x14ac:dyDescent="0.2"/>
    <row r="161" spans="2:11" ht="12.75" customHeight="1" x14ac:dyDescent="0.2"/>
    <row r="162" spans="2:11" ht="12.75" customHeight="1" x14ac:dyDescent="0.2"/>
    <row r="163" spans="2:11" ht="12.75" customHeight="1" x14ac:dyDescent="0.2"/>
    <row r="164" spans="2:11" ht="12.75" customHeight="1" x14ac:dyDescent="0.2"/>
    <row r="165" spans="2:11" ht="12.75" customHeight="1" x14ac:dyDescent="0.2"/>
    <row r="166" spans="2:11" ht="12.75" customHeight="1" x14ac:dyDescent="0.2"/>
    <row r="167" spans="2:11" ht="12.75" customHeight="1" x14ac:dyDescent="0.2"/>
    <row r="168" spans="2:11" ht="12.75" customHeight="1" x14ac:dyDescent="0.2"/>
    <row r="169" spans="2:11" ht="12.75" customHeight="1" x14ac:dyDescent="0.2">
      <c r="B169" s="111" t="s">
        <v>6</v>
      </c>
      <c r="C169" s="111"/>
      <c r="D169" s="112" t="s">
        <v>109</v>
      </c>
      <c r="E169" s="45" t="s">
        <v>110</v>
      </c>
      <c r="F169" s="46" t="s">
        <v>111</v>
      </c>
      <c r="G169" s="45" t="s">
        <v>112</v>
      </c>
      <c r="H169" s="46" t="s">
        <v>113</v>
      </c>
      <c r="I169" s="46" t="s">
        <v>114</v>
      </c>
      <c r="J169" s="46" t="s">
        <v>115</v>
      </c>
      <c r="K169" s="46" t="s">
        <v>116</v>
      </c>
    </row>
    <row r="170" spans="2:11" ht="12.75" customHeight="1" x14ac:dyDescent="0.2">
      <c r="B170" s="111"/>
      <c r="C170" s="111"/>
      <c r="D170" s="113"/>
      <c r="E170" s="45" t="s">
        <v>117</v>
      </c>
      <c r="F170" s="45" t="s">
        <v>117</v>
      </c>
      <c r="G170" s="45" t="s">
        <v>117</v>
      </c>
      <c r="H170" s="45" t="s">
        <v>117</v>
      </c>
      <c r="I170" s="45" t="s">
        <v>117</v>
      </c>
      <c r="J170" s="45" t="s">
        <v>117</v>
      </c>
      <c r="K170" s="45" t="s">
        <v>118</v>
      </c>
    </row>
    <row r="171" spans="2:11" ht="12.75" customHeight="1" x14ac:dyDescent="0.2">
      <c r="B171" s="47">
        <f>+C5</f>
        <v>2</v>
      </c>
      <c r="C171" s="48" t="str">
        <f>+'Hoja base'!D7</f>
        <v>H-VI Migmatita Puente P</v>
      </c>
      <c r="D171" s="49">
        <v>0.5252</v>
      </c>
      <c r="E171" s="50">
        <v>0</v>
      </c>
      <c r="F171" s="51">
        <f>+DEGREES(ATAN(D171))</f>
        <v>27.708455238356656</v>
      </c>
      <c r="G171" s="50">
        <f>+AVERAGE(C8:C150)</f>
        <v>62.997609749999995</v>
      </c>
      <c r="H171" s="51">
        <f>+AVERAGE(D8:D150)</f>
        <v>32.860674156049541</v>
      </c>
      <c r="I171" s="51">
        <f>+J171+(G171*TAN(RADIANS(K171)))</f>
        <v>32.469164223369177</v>
      </c>
      <c r="J171" s="52">
        <v>12</v>
      </c>
      <c r="K171" s="52">
        <v>18</v>
      </c>
    </row>
    <row r="172" spans="2:11" ht="12.75" customHeight="1" x14ac:dyDescent="0.2"/>
    <row r="173" spans="2:11" ht="12.75" customHeight="1" x14ac:dyDescent="0.2"/>
    <row r="174" spans="2:11" ht="12.75" customHeight="1" x14ac:dyDescent="0.2"/>
    <row r="175" spans="2:11" ht="12.75" customHeight="1" x14ac:dyDescent="0.2"/>
    <row r="176" spans="2:11" ht="12.75" customHeight="1" x14ac:dyDescent="0.2"/>
    <row r="177" spans="2:11" ht="12.75" customHeight="1" x14ac:dyDescent="0.2"/>
    <row r="178" spans="2:11" ht="12.75" customHeight="1" x14ac:dyDescent="0.2"/>
    <row r="179" spans="2:11" ht="12.75" customHeight="1" x14ac:dyDescent="0.2"/>
    <row r="180" spans="2:11" ht="12.75" customHeight="1" x14ac:dyDescent="0.2"/>
    <row r="181" spans="2:11" ht="12.75" customHeight="1" x14ac:dyDescent="0.2"/>
    <row r="182" spans="2:11" ht="12.75" customHeight="1" x14ac:dyDescent="0.2"/>
    <row r="183" spans="2:11" ht="12.75" customHeight="1" x14ac:dyDescent="0.2"/>
    <row r="184" spans="2:11" ht="12.75" customHeight="1" x14ac:dyDescent="0.2"/>
    <row r="185" spans="2:11" ht="12.75" customHeight="1" x14ac:dyDescent="0.2"/>
    <row r="186" spans="2:11" ht="12.75" customHeight="1" x14ac:dyDescent="0.2"/>
    <row r="187" spans="2:11" ht="12.75" customHeight="1" x14ac:dyDescent="0.2">
      <c r="B187" s="111" t="s">
        <v>6</v>
      </c>
      <c r="C187" s="111"/>
      <c r="D187" s="112" t="s">
        <v>109</v>
      </c>
      <c r="E187" s="45" t="s">
        <v>110</v>
      </c>
      <c r="F187" s="46" t="s">
        <v>111</v>
      </c>
      <c r="G187" s="45" t="s">
        <v>112</v>
      </c>
      <c r="H187" s="46" t="s">
        <v>113</v>
      </c>
      <c r="I187" s="46" t="s">
        <v>114</v>
      </c>
      <c r="J187" s="46" t="s">
        <v>115</v>
      </c>
      <c r="K187" s="46" t="s">
        <v>116</v>
      </c>
    </row>
    <row r="188" spans="2:11" ht="12.75" customHeight="1" x14ac:dyDescent="0.2">
      <c r="B188" s="111"/>
      <c r="C188" s="111"/>
      <c r="D188" s="113"/>
      <c r="E188" s="45" t="s">
        <v>117</v>
      </c>
      <c r="F188" s="45" t="s">
        <v>117</v>
      </c>
      <c r="G188" s="45" t="s">
        <v>117</v>
      </c>
      <c r="H188" s="45" t="s">
        <v>117</v>
      </c>
      <c r="I188" s="45" t="s">
        <v>117</v>
      </c>
      <c r="J188" s="45" t="s">
        <v>117</v>
      </c>
      <c r="K188" s="45" t="s">
        <v>118</v>
      </c>
    </row>
    <row r="189" spans="2:11" ht="12.75" customHeight="1" x14ac:dyDescent="0.2">
      <c r="B189" s="47">
        <f>+E5</f>
        <v>3</v>
      </c>
      <c r="C189" s="48" t="str">
        <f>+'Hoja base'!E7</f>
        <v>H-V Migmatita de Puente P</v>
      </c>
      <c r="D189" s="49">
        <v>0.85699999999999998</v>
      </c>
      <c r="E189" s="50">
        <v>0</v>
      </c>
      <c r="F189" s="51">
        <f>+DEGREES(ATAN(D189))</f>
        <v>40.596575835962831</v>
      </c>
      <c r="G189" s="50">
        <f>+AVERAGE(E8:E47)</f>
        <v>93.271312500000008</v>
      </c>
      <c r="H189" s="51">
        <f>+AVERAGE(F8:F150)</f>
        <v>78.870230880879177</v>
      </c>
      <c r="I189" s="51">
        <f>+J189+(G189*TAN(RADIANS(K189)))</f>
        <v>78.850217379544716</v>
      </c>
      <c r="J189" s="52">
        <v>25</v>
      </c>
      <c r="K189" s="52">
        <v>30</v>
      </c>
    </row>
    <row r="190" spans="2:11" ht="12.75" customHeight="1" x14ac:dyDescent="0.2"/>
    <row r="191" spans="2:11" ht="12.75" customHeight="1" x14ac:dyDescent="0.2"/>
    <row r="192" spans="2:11" ht="12.75" customHeight="1" x14ac:dyDescent="0.2"/>
    <row r="193" spans="2:11" ht="12.75" customHeight="1" x14ac:dyDescent="0.2"/>
    <row r="194" spans="2:11" ht="12.75" customHeight="1" x14ac:dyDescent="0.2"/>
    <row r="195" spans="2:11" ht="12.75" customHeight="1" x14ac:dyDescent="0.2"/>
    <row r="196" spans="2:11" ht="12.75" customHeight="1" x14ac:dyDescent="0.2"/>
    <row r="197" spans="2:11" ht="12.75" customHeight="1" x14ac:dyDescent="0.2"/>
    <row r="198" spans="2:11" ht="12.75" customHeight="1" x14ac:dyDescent="0.2"/>
    <row r="199" spans="2:11" ht="12.75" customHeight="1" x14ac:dyDescent="0.2"/>
    <row r="200" spans="2:11" ht="12.75" customHeight="1" x14ac:dyDescent="0.2"/>
    <row r="201" spans="2:11" ht="12.75" customHeight="1" x14ac:dyDescent="0.2"/>
    <row r="202" spans="2:11" ht="12.75" customHeight="1" x14ac:dyDescent="0.2"/>
    <row r="203" spans="2:11" ht="12.75" customHeight="1" x14ac:dyDescent="0.2"/>
    <row r="204" spans="2:11" ht="12.75" customHeight="1" x14ac:dyDescent="0.2">
      <c r="B204" s="111" t="s">
        <v>6</v>
      </c>
      <c r="C204" s="111"/>
      <c r="D204" s="112" t="s">
        <v>109</v>
      </c>
      <c r="E204" s="45" t="s">
        <v>110</v>
      </c>
      <c r="F204" s="46" t="s">
        <v>111</v>
      </c>
      <c r="G204" s="45" t="s">
        <v>112</v>
      </c>
      <c r="H204" s="46" t="s">
        <v>113</v>
      </c>
      <c r="I204" s="46" t="s">
        <v>114</v>
      </c>
      <c r="J204" s="46" t="s">
        <v>115</v>
      </c>
      <c r="K204" s="46" t="s">
        <v>116</v>
      </c>
    </row>
    <row r="205" spans="2:11" ht="12.75" customHeight="1" x14ac:dyDescent="0.2">
      <c r="B205" s="111"/>
      <c r="C205" s="111"/>
      <c r="D205" s="113"/>
      <c r="E205" s="45" t="s">
        <v>117</v>
      </c>
      <c r="F205" s="45" t="s">
        <v>117</v>
      </c>
      <c r="G205" s="45" t="s">
        <v>117</v>
      </c>
      <c r="H205" s="45" t="s">
        <v>117</v>
      </c>
      <c r="I205" s="45" t="s">
        <v>117</v>
      </c>
      <c r="J205" s="45" t="s">
        <v>117</v>
      </c>
      <c r="K205" s="45" t="s">
        <v>118</v>
      </c>
    </row>
    <row r="206" spans="2:11" ht="12.75" customHeight="1" x14ac:dyDescent="0.2">
      <c r="B206" s="47">
        <f>+G5</f>
        <v>4</v>
      </c>
      <c r="C206" s="48">
        <f>+'Hoja base'!F7</f>
        <v>0</v>
      </c>
      <c r="D206" s="49"/>
      <c r="E206" s="50">
        <v>0</v>
      </c>
      <c r="F206" s="51">
        <f>+DEGREES(ATAN(D206))</f>
        <v>0</v>
      </c>
      <c r="G206" s="50" t="e">
        <f>+AVERAGE(G8:G47)</f>
        <v>#DIV/0!</v>
      </c>
      <c r="H206" s="51" t="e">
        <f>+AVERAGE(H8:H150)</f>
        <v>#DIV/0!</v>
      </c>
      <c r="I206" s="51" t="e">
        <f>+J206+(G206*TAN(RADIANS(K206)))</f>
        <v>#DIV/0!</v>
      </c>
      <c r="J206" s="52"/>
      <c r="K206" s="52"/>
    </row>
    <row r="207" spans="2:11" ht="12.75" customHeight="1" x14ac:dyDescent="0.2"/>
    <row r="208" spans="2:11" ht="12.75" customHeight="1" x14ac:dyDescent="0.2"/>
    <row r="209" spans="2:11" ht="12.75" customHeight="1" x14ac:dyDescent="0.2"/>
    <row r="210" spans="2:11" ht="12.75" customHeight="1" x14ac:dyDescent="0.2"/>
    <row r="211" spans="2:11" ht="12.75" customHeight="1" x14ac:dyDescent="0.2"/>
    <row r="212" spans="2:11" ht="12.75" customHeight="1" x14ac:dyDescent="0.2"/>
    <row r="213" spans="2:11" ht="12.75" customHeight="1" x14ac:dyDescent="0.2"/>
    <row r="214" spans="2:11" ht="12.75" customHeight="1" x14ac:dyDescent="0.2"/>
    <row r="215" spans="2:11" ht="12.75" customHeight="1" x14ac:dyDescent="0.2"/>
    <row r="216" spans="2:11" ht="12.75" customHeight="1" x14ac:dyDescent="0.2"/>
    <row r="217" spans="2:11" ht="12.75" customHeight="1" x14ac:dyDescent="0.2"/>
    <row r="218" spans="2:11" ht="12.75" customHeight="1" x14ac:dyDescent="0.2"/>
    <row r="221" spans="2:11" x14ac:dyDescent="0.2">
      <c r="B221" s="111" t="s">
        <v>6</v>
      </c>
      <c r="C221" s="111"/>
      <c r="D221" s="112" t="s">
        <v>109</v>
      </c>
      <c r="E221" s="45" t="s">
        <v>110</v>
      </c>
      <c r="F221" s="46" t="s">
        <v>111</v>
      </c>
      <c r="G221" s="45" t="s">
        <v>112</v>
      </c>
      <c r="H221" s="46" t="s">
        <v>113</v>
      </c>
      <c r="I221" s="46" t="s">
        <v>114</v>
      </c>
      <c r="J221" s="46" t="s">
        <v>115</v>
      </c>
      <c r="K221" s="46" t="s">
        <v>116</v>
      </c>
    </row>
    <row r="222" spans="2:11" x14ac:dyDescent="0.2">
      <c r="B222" s="111"/>
      <c r="C222" s="111"/>
      <c r="D222" s="113"/>
      <c r="E222" s="45" t="s">
        <v>117</v>
      </c>
      <c r="F222" s="45" t="s">
        <v>117</v>
      </c>
      <c r="G222" s="45" t="s">
        <v>117</v>
      </c>
      <c r="H222" s="45" t="s">
        <v>117</v>
      </c>
      <c r="I222" s="45" t="s">
        <v>117</v>
      </c>
      <c r="J222" s="45" t="s">
        <v>117</v>
      </c>
      <c r="K222" s="45" t="s">
        <v>118</v>
      </c>
    </row>
    <row r="223" spans="2:11" x14ac:dyDescent="0.2">
      <c r="B223" s="47">
        <f>+I5</f>
        <v>5</v>
      </c>
      <c r="C223" s="48">
        <f>+'Hoja base'!G7</f>
        <v>0</v>
      </c>
      <c r="D223" s="49"/>
      <c r="E223" s="50">
        <v>0</v>
      </c>
      <c r="F223" s="51">
        <f>+DEGREES(ATAN(D223))</f>
        <v>0</v>
      </c>
      <c r="G223" s="50" t="e">
        <f>+AVERAGE(I8:I47)</f>
        <v>#DIV/0!</v>
      </c>
      <c r="H223" s="51" t="e">
        <f>+AVERAGE(J8:J150)</f>
        <v>#DIV/0!</v>
      </c>
      <c r="I223" s="51" t="e">
        <f>+J223+(G223*TAN(RADIANS(K223)))</f>
        <v>#DIV/0!</v>
      </c>
      <c r="J223" s="52"/>
      <c r="K223" s="52"/>
    </row>
    <row r="238" spans="2:11" x14ac:dyDescent="0.2">
      <c r="B238" s="111" t="s">
        <v>6</v>
      </c>
      <c r="C238" s="111"/>
      <c r="D238" s="112" t="s">
        <v>109</v>
      </c>
      <c r="E238" s="45" t="s">
        <v>110</v>
      </c>
      <c r="F238" s="46" t="s">
        <v>111</v>
      </c>
      <c r="G238" s="45" t="s">
        <v>112</v>
      </c>
      <c r="H238" s="46" t="s">
        <v>113</v>
      </c>
      <c r="I238" s="46" t="s">
        <v>114</v>
      </c>
      <c r="J238" s="46" t="s">
        <v>115</v>
      </c>
      <c r="K238" s="46" t="s">
        <v>116</v>
      </c>
    </row>
    <row r="239" spans="2:11" x14ac:dyDescent="0.2">
      <c r="B239" s="111"/>
      <c r="C239" s="111"/>
      <c r="D239" s="113"/>
      <c r="E239" s="45" t="s">
        <v>117</v>
      </c>
      <c r="F239" s="45" t="s">
        <v>117</v>
      </c>
      <c r="G239" s="45" t="s">
        <v>117</v>
      </c>
      <c r="H239" s="45" t="s">
        <v>117</v>
      </c>
      <c r="I239" s="45" t="s">
        <v>117</v>
      </c>
      <c r="J239" s="45" t="s">
        <v>117</v>
      </c>
      <c r="K239" s="45" t="s">
        <v>118</v>
      </c>
    </row>
    <row r="240" spans="2:11" x14ac:dyDescent="0.2">
      <c r="B240" s="47">
        <f>+K5</f>
        <v>6</v>
      </c>
      <c r="C240" s="48">
        <f>+'Hoja base'!H7</f>
        <v>0</v>
      </c>
      <c r="D240" s="49"/>
      <c r="E240" s="50">
        <v>0</v>
      </c>
      <c r="F240" s="51">
        <f>+DEGREES(ATAN(D240))</f>
        <v>0</v>
      </c>
      <c r="G240" s="50" t="e">
        <f>+AVERAGE(K8:K47)</f>
        <v>#DIV/0!</v>
      </c>
      <c r="H240" s="51" t="e">
        <f>+AVERAGE(L8:L150)</f>
        <v>#DIV/0!</v>
      </c>
      <c r="I240" s="51" t="e">
        <f>+J240+(G240*TAN(RADIANS(K240)))</f>
        <v>#DIV/0!</v>
      </c>
      <c r="J240" s="52"/>
      <c r="K240" s="52"/>
    </row>
    <row r="255" spans="1:12" ht="15" x14ac:dyDescent="0.25">
      <c r="A255" s="114" t="s">
        <v>147</v>
      </c>
      <c r="B255" s="114"/>
      <c r="C255" s="114"/>
      <c r="D255" s="114"/>
      <c r="E255" s="114"/>
      <c r="F255" s="114"/>
      <c r="G255" s="114"/>
      <c r="H255" s="114"/>
      <c r="I255" s="114"/>
      <c r="J255" s="114"/>
      <c r="K255" s="114"/>
      <c r="L255" s="114"/>
    </row>
    <row r="256" spans="1:12" ht="15" x14ac:dyDescent="0.25">
      <c r="A256" s="115">
        <v>1</v>
      </c>
      <c r="B256" s="116"/>
      <c r="C256" s="115">
        <v>2</v>
      </c>
      <c r="D256" s="116"/>
      <c r="E256" s="115">
        <v>3</v>
      </c>
      <c r="F256" s="116"/>
      <c r="G256" s="115">
        <v>4</v>
      </c>
      <c r="H256" s="116"/>
      <c r="I256" s="115">
        <v>5</v>
      </c>
      <c r="J256" s="116"/>
      <c r="K256" s="115">
        <v>6</v>
      </c>
      <c r="L256" s="116"/>
    </row>
    <row r="257" spans="1:12" ht="15" x14ac:dyDescent="0.25">
      <c r="A257" s="114" t="str">
        <f>+A6</f>
        <v>Ceniza Volcánica</v>
      </c>
      <c r="B257" s="114"/>
      <c r="C257" s="114" t="str">
        <f t="shared" ref="C257" si="0">+C6</f>
        <v>H-VI Migmatita Puente P</v>
      </c>
      <c r="D257" s="114"/>
      <c r="E257" s="114" t="str">
        <f t="shared" ref="E257" si="1">+E6</f>
        <v>H-V Migmatita de Puente P</v>
      </c>
      <c r="F257" s="114"/>
      <c r="G257" s="114" t="str">
        <f t="shared" ref="G257" si="2">+G6</f>
        <v xml:space="preserve"> </v>
      </c>
      <c r="H257" s="114"/>
      <c r="I257" s="114" t="str">
        <f t="shared" ref="I257" si="3">+I6</f>
        <v xml:space="preserve"> </v>
      </c>
      <c r="J257" s="114"/>
      <c r="K257" s="114" t="str">
        <f t="shared" ref="K257" si="4">+K6</f>
        <v xml:space="preserve"> </v>
      </c>
      <c r="L257" s="114"/>
    </row>
    <row r="258" spans="1:12" x14ac:dyDescent="0.2">
      <c r="A258" s="122" t="s">
        <v>45</v>
      </c>
      <c r="B258" s="123"/>
      <c r="C258" s="122" t="s">
        <v>45</v>
      </c>
      <c r="D258" s="123"/>
      <c r="E258" s="122" t="s">
        <v>45</v>
      </c>
      <c r="F258" s="123"/>
      <c r="G258" s="122" t="s">
        <v>45</v>
      </c>
      <c r="H258" s="123"/>
      <c r="I258" s="122" t="s">
        <v>45</v>
      </c>
      <c r="J258" s="123"/>
      <c r="K258" s="122" t="s">
        <v>45</v>
      </c>
      <c r="L258" s="123"/>
    </row>
    <row r="259" spans="1:12" ht="12.75" customHeight="1" x14ac:dyDescent="0.2">
      <c r="A259" s="109">
        <v>3656.25</v>
      </c>
      <c r="B259" s="110"/>
      <c r="C259" s="109">
        <v>2625</v>
      </c>
      <c r="D259" s="110"/>
      <c r="E259" s="109">
        <v>10542.25</v>
      </c>
      <c r="F259" s="110"/>
      <c r="G259" s="109"/>
      <c r="H259" s="110"/>
      <c r="I259" s="109"/>
      <c r="J259" s="110"/>
      <c r="K259" s="109"/>
      <c r="L259" s="110"/>
    </row>
    <row r="260" spans="1:12" ht="12.75" customHeight="1" x14ac:dyDescent="0.2">
      <c r="A260" s="109">
        <v>4068.75</v>
      </c>
      <c r="B260" s="110"/>
      <c r="C260" s="109">
        <v>3389.4999999999995</v>
      </c>
      <c r="D260" s="110"/>
      <c r="E260" s="109">
        <v>27280.583333333332</v>
      </c>
      <c r="F260" s="110"/>
      <c r="G260" s="109"/>
      <c r="H260" s="110"/>
      <c r="I260" s="109"/>
      <c r="J260" s="110"/>
      <c r="K260" s="109"/>
      <c r="L260" s="110"/>
    </row>
    <row r="261" spans="1:12" ht="12.75" customHeight="1" x14ac:dyDescent="0.2">
      <c r="A261" s="109"/>
      <c r="B261" s="110"/>
      <c r="C261" s="109">
        <v>4275</v>
      </c>
      <c r="D261" s="110"/>
      <c r="E261" s="109">
        <v>9747.5</v>
      </c>
      <c r="F261" s="110"/>
      <c r="G261" s="109"/>
      <c r="H261" s="110"/>
      <c r="I261" s="109"/>
      <c r="J261" s="110"/>
      <c r="K261" s="109"/>
      <c r="L261" s="110"/>
    </row>
    <row r="262" spans="1:12" ht="12.75" customHeight="1" x14ac:dyDescent="0.2">
      <c r="A262" s="109"/>
      <c r="B262" s="110"/>
      <c r="C262" s="109">
        <v>3862.5</v>
      </c>
      <c r="D262" s="110"/>
      <c r="E262" s="109">
        <v>15367.58333333333</v>
      </c>
      <c r="F262" s="110"/>
      <c r="G262" s="109"/>
      <c r="H262" s="110"/>
      <c r="I262" s="109"/>
      <c r="J262" s="110"/>
      <c r="K262" s="109"/>
      <c r="L262" s="110"/>
    </row>
    <row r="263" spans="1:12" ht="12.75" customHeight="1" x14ac:dyDescent="0.2">
      <c r="A263" s="109"/>
      <c r="B263" s="110"/>
      <c r="C263" s="109">
        <v>6038.6666666666661</v>
      </c>
      <c r="D263" s="110"/>
      <c r="E263" s="109">
        <v>19338.583333333332</v>
      </c>
      <c r="F263" s="110"/>
      <c r="G263" s="109"/>
      <c r="H263" s="110"/>
      <c r="I263" s="109"/>
      <c r="J263" s="110"/>
      <c r="K263" s="109"/>
      <c r="L263" s="110"/>
    </row>
    <row r="264" spans="1:12" ht="12.75" customHeight="1" x14ac:dyDescent="0.2">
      <c r="A264" s="109"/>
      <c r="B264" s="110"/>
      <c r="C264" s="109"/>
      <c r="D264" s="110"/>
      <c r="E264" s="109"/>
      <c r="F264" s="110"/>
      <c r="G264" s="109"/>
      <c r="H264" s="110"/>
      <c r="I264" s="109"/>
      <c r="J264" s="110"/>
      <c r="K264" s="109"/>
      <c r="L264" s="110"/>
    </row>
    <row r="265" spans="1:12" ht="12.75" customHeight="1" x14ac:dyDescent="0.2">
      <c r="A265" s="109"/>
      <c r="B265" s="110"/>
      <c r="C265" s="109"/>
      <c r="D265" s="110"/>
      <c r="E265" s="109"/>
      <c r="F265" s="110"/>
      <c r="G265" s="109"/>
      <c r="H265" s="110"/>
      <c r="I265" s="109"/>
      <c r="J265" s="110"/>
      <c r="K265" s="109"/>
      <c r="L265" s="110"/>
    </row>
    <row r="266" spans="1:12" ht="12.75" customHeight="1" x14ac:dyDescent="0.2">
      <c r="A266" s="109"/>
      <c r="B266" s="110"/>
      <c r="C266" s="109"/>
      <c r="D266" s="110"/>
      <c r="E266" s="109"/>
      <c r="F266" s="110"/>
      <c r="G266" s="109"/>
      <c r="H266" s="110"/>
      <c r="I266" s="109"/>
      <c r="J266" s="110"/>
      <c r="K266" s="109"/>
      <c r="L266" s="110"/>
    </row>
    <row r="267" spans="1:12" ht="12.75" customHeight="1" x14ac:dyDescent="0.2">
      <c r="A267" s="109"/>
      <c r="B267" s="110"/>
      <c r="C267" s="109"/>
      <c r="D267" s="110"/>
      <c r="E267" s="109"/>
      <c r="F267" s="110"/>
      <c r="G267" s="109"/>
      <c r="H267" s="110"/>
      <c r="I267" s="109"/>
      <c r="J267" s="110"/>
      <c r="K267" s="109"/>
      <c r="L267" s="110"/>
    </row>
    <row r="268" spans="1:12" ht="12.75" customHeight="1" x14ac:dyDescent="0.2">
      <c r="A268" s="109"/>
      <c r="B268" s="110"/>
      <c r="C268" s="109"/>
      <c r="D268" s="110"/>
      <c r="E268" s="109"/>
      <c r="F268" s="110"/>
      <c r="G268" s="109"/>
      <c r="H268" s="110"/>
      <c r="I268" s="109"/>
      <c r="J268" s="110"/>
      <c r="K268" s="109"/>
      <c r="L268" s="110"/>
    </row>
    <row r="269" spans="1:12" ht="12.75" customHeight="1" x14ac:dyDescent="0.2">
      <c r="A269" s="109"/>
      <c r="B269" s="110"/>
      <c r="C269" s="109"/>
      <c r="D269" s="110"/>
      <c r="E269" s="109"/>
      <c r="F269" s="110"/>
      <c r="G269" s="109"/>
      <c r="H269" s="110"/>
      <c r="I269" s="109"/>
      <c r="J269" s="110"/>
      <c r="K269" s="109"/>
      <c r="L269" s="110"/>
    </row>
    <row r="270" spans="1:12" ht="12.75" customHeight="1" x14ac:dyDescent="0.2">
      <c r="A270" s="109"/>
      <c r="B270" s="110"/>
      <c r="C270" s="109"/>
      <c r="D270" s="110"/>
      <c r="E270" s="109"/>
      <c r="F270" s="110"/>
      <c r="G270" s="109"/>
      <c r="H270" s="110"/>
      <c r="I270" s="109"/>
      <c r="J270" s="110"/>
      <c r="K270" s="109"/>
      <c r="L270" s="110"/>
    </row>
    <row r="271" spans="1:12" ht="12.75" customHeight="1" x14ac:dyDescent="0.2">
      <c r="A271" s="109"/>
      <c r="B271" s="110"/>
      <c r="C271" s="109"/>
      <c r="D271" s="110"/>
      <c r="E271" s="109"/>
      <c r="F271" s="110"/>
      <c r="G271" s="109"/>
      <c r="H271" s="110"/>
      <c r="I271" s="109"/>
      <c r="J271" s="110"/>
      <c r="K271" s="109"/>
      <c r="L271" s="110"/>
    </row>
    <row r="272" spans="1:12" ht="12.75" customHeight="1" x14ac:dyDescent="0.2">
      <c r="A272" s="109"/>
      <c r="B272" s="110"/>
      <c r="C272" s="109"/>
      <c r="D272" s="110"/>
      <c r="E272" s="109"/>
      <c r="F272" s="110"/>
      <c r="G272" s="109"/>
      <c r="H272" s="110"/>
      <c r="I272" s="109"/>
      <c r="J272" s="110"/>
      <c r="K272" s="109"/>
      <c r="L272" s="110"/>
    </row>
    <row r="273" spans="1:12" ht="12.75" customHeight="1" x14ac:dyDescent="0.2">
      <c r="A273" s="109"/>
      <c r="B273" s="110"/>
      <c r="C273" s="109"/>
      <c r="D273" s="110"/>
      <c r="E273" s="109"/>
      <c r="F273" s="110"/>
      <c r="G273" s="109"/>
      <c r="H273" s="110"/>
      <c r="I273" s="109"/>
      <c r="J273" s="110"/>
      <c r="K273" s="109"/>
      <c r="L273" s="110"/>
    </row>
    <row r="274" spans="1:12" ht="12.75" customHeight="1" x14ac:dyDescent="0.2">
      <c r="A274" s="109"/>
      <c r="B274" s="110"/>
      <c r="C274" s="109"/>
      <c r="D274" s="110"/>
      <c r="E274" s="109"/>
      <c r="F274" s="110"/>
      <c r="G274" s="109"/>
      <c r="H274" s="110"/>
      <c r="I274" s="109"/>
      <c r="J274" s="110"/>
      <c r="K274" s="109"/>
      <c r="L274" s="110"/>
    </row>
    <row r="275" spans="1:12" ht="12.75" customHeight="1" x14ac:dyDescent="0.2">
      <c r="A275" s="109"/>
      <c r="B275" s="110"/>
      <c r="C275" s="109"/>
      <c r="D275" s="110"/>
      <c r="E275" s="109"/>
      <c r="F275" s="110"/>
      <c r="G275" s="109"/>
      <c r="H275" s="110"/>
      <c r="I275" s="109"/>
      <c r="J275" s="110"/>
      <c r="K275" s="109"/>
      <c r="L275" s="110"/>
    </row>
    <row r="276" spans="1:12" ht="12.75" customHeight="1" x14ac:dyDescent="0.2">
      <c r="A276" s="109"/>
      <c r="B276" s="110"/>
      <c r="C276" s="109"/>
      <c r="D276" s="110"/>
      <c r="E276" s="109"/>
      <c r="F276" s="110"/>
      <c r="G276" s="109"/>
      <c r="H276" s="110"/>
      <c r="I276" s="109"/>
      <c r="J276" s="110"/>
      <c r="K276" s="109"/>
      <c r="L276" s="110"/>
    </row>
    <row r="277" spans="1:12" ht="12.75" customHeight="1" x14ac:dyDescent="0.2">
      <c r="A277" s="109"/>
      <c r="B277" s="110"/>
      <c r="C277" s="109"/>
      <c r="D277" s="110"/>
      <c r="E277" s="109"/>
      <c r="F277" s="110"/>
      <c r="G277" s="109"/>
      <c r="H277" s="110"/>
      <c r="I277" s="109"/>
      <c r="J277" s="110"/>
      <c r="K277" s="109"/>
      <c r="L277" s="110"/>
    </row>
    <row r="278" spans="1:12" ht="12.75" customHeight="1" x14ac:dyDescent="0.2">
      <c r="A278" s="109"/>
      <c r="B278" s="110"/>
      <c r="C278" s="109"/>
      <c r="D278" s="110"/>
      <c r="E278" s="109"/>
      <c r="F278" s="110"/>
      <c r="G278" s="109"/>
      <c r="H278" s="110"/>
      <c r="I278" s="109"/>
      <c r="J278" s="110"/>
      <c r="K278" s="109"/>
      <c r="L278" s="110"/>
    </row>
    <row r="279" spans="1:12" ht="12.75" customHeight="1" x14ac:dyDescent="0.2">
      <c r="A279" s="109"/>
      <c r="B279" s="110"/>
      <c r="C279" s="109"/>
      <c r="D279" s="110"/>
      <c r="E279" s="109"/>
      <c r="F279" s="110"/>
      <c r="G279" s="109"/>
      <c r="H279" s="110"/>
      <c r="I279" s="109"/>
      <c r="J279" s="110"/>
      <c r="K279" s="109"/>
      <c r="L279" s="110"/>
    </row>
    <row r="280" spans="1:12" ht="12.75" customHeight="1" x14ac:dyDescent="0.2">
      <c r="A280" s="109"/>
      <c r="B280" s="110"/>
      <c r="C280" s="109"/>
      <c r="D280" s="110"/>
      <c r="E280" s="109"/>
      <c r="F280" s="110"/>
      <c r="G280" s="109"/>
      <c r="H280" s="110"/>
      <c r="I280" s="109"/>
      <c r="J280" s="110"/>
      <c r="K280" s="109"/>
      <c r="L280" s="110"/>
    </row>
    <row r="281" spans="1:12" ht="12.75" customHeight="1" x14ac:dyDescent="0.2">
      <c r="A281" s="109"/>
      <c r="B281" s="110"/>
      <c r="C281" s="109"/>
      <c r="D281" s="110"/>
      <c r="E281" s="109"/>
      <c r="F281" s="110"/>
      <c r="G281" s="109"/>
      <c r="H281" s="110"/>
      <c r="I281" s="109"/>
      <c r="J281" s="110"/>
      <c r="K281" s="109"/>
      <c r="L281" s="110"/>
    </row>
    <row r="282" spans="1:12" ht="12.75" customHeight="1" x14ac:dyDescent="0.2">
      <c r="A282" s="109"/>
      <c r="B282" s="110"/>
      <c r="C282" s="109"/>
      <c r="D282" s="110"/>
      <c r="E282" s="109"/>
      <c r="F282" s="110"/>
      <c r="G282" s="109"/>
      <c r="H282" s="110"/>
      <c r="I282" s="109"/>
      <c r="J282" s="110"/>
      <c r="K282" s="109"/>
      <c r="L282" s="110"/>
    </row>
    <row r="283" spans="1:12" ht="12.75" customHeight="1" x14ac:dyDescent="0.2">
      <c r="A283" s="109"/>
      <c r="B283" s="110"/>
      <c r="C283" s="109"/>
      <c r="D283" s="110"/>
      <c r="E283" s="109"/>
      <c r="F283" s="110"/>
      <c r="G283" s="109"/>
      <c r="H283" s="110"/>
      <c r="I283" s="109"/>
      <c r="J283" s="110"/>
      <c r="K283" s="109"/>
      <c r="L283" s="110"/>
    </row>
    <row r="284" spans="1:12" ht="12.75" customHeight="1" x14ac:dyDescent="0.2">
      <c r="A284" s="109"/>
      <c r="B284" s="110"/>
      <c r="C284" s="109"/>
      <c r="D284" s="110"/>
      <c r="E284" s="109"/>
      <c r="F284" s="110"/>
      <c r="G284" s="109"/>
      <c r="H284" s="110"/>
      <c r="I284" s="109"/>
      <c r="J284" s="110"/>
      <c r="K284" s="109"/>
      <c r="L284" s="110"/>
    </row>
    <row r="285" spans="1:12" ht="12.75" customHeight="1" x14ac:dyDescent="0.2">
      <c r="A285" s="109"/>
      <c r="B285" s="110"/>
      <c r="C285" s="109"/>
      <c r="D285" s="110"/>
      <c r="E285" s="109"/>
      <c r="F285" s="110"/>
      <c r="G285" s="109"/>
      <c r="H285" s="110"/>
      <c r="I285" s="109"/>
      <c r="J285" s="110"/>
      <c r="K285" s="109"/>
      <c r="L285" s="110"/>
    </row>
    <row r="286" spans="1:12" ht="12.75" customHeight="1" x14ac:dyDescent="0.2">
      <c r="A286" s="109"/>
      <c r="B286" s="110"/>
      <c r="C286" s="109"/>
      <c r="D286" s="110"/>
      <c r="E286" s="109"/>
      <c r="F286" s="110"/>
      <c r="G286" s="109"/>
      <c r="H286" s="110"/>
      <c r="I286" s="109"/>
      <c r="J286" s="110"/>
      <c r="K286" s="109"/>
      <c r="L286" s="110"/>
    </row>
    <row r="287" spans="1:12" ht="12.75" customHeight="1" x14ac:dyDescent="0.2">
      <c r="A287" s="109"/>
      <c r="B287" s="110"/>
      <c r="C287" s="109"/>
      <c r="D287" s="110"/>
      <c r="E287" s="109"/>
      <c r="F287" s="110"/>
      <c r="G287" s="109"/>
      <c r="H287" s="110"/>
      <c r="I287" s="109"/>
      <c r="J287" s="110"/>
      <c r="K287" s="109"/>
      <c r="L287" s="110"/>
    </row>
    <row r="288" spans="1:12" ht="12.75" customHeight="1" x14ac:dyDescent="0.2">
      <c r="A288" s="109"/>
      <c r="B288" s="110"/>
      <c r="C288" s="109"/>
      <c r="D288" s="110"/>
      <c r="E288" s="109"/>
      <c r="F288" s="110"/>
      <c r="G288" s="109"/>
      <c r="H288" s="110"/>
      <c r="I288" s="109"/>
      <c r="J288" s="110"/>
      <c r="K288" s="109"/>
      <c r="L288" s="110"/>
    </row>
    <row r="289" spans="1:12" ht="12.75" customHeight="1" x14ac:dyDescent="0.2">
      <c r="A289" s="109"/>
      <c r="B289" s="110"/>
      <c r="C289" s="109"/>
      <c r="D289" s="110"/>
      <c r="E289" s="109"/>
      <c r="F289" s="110"/>
      <c r="G289" s="109"/>
      <c r="H289" s="110"/>
      <c r="I289" s="109"/>
      <c r="J289" s="110"/>
      <c r="K289" s="109"/>
      <c r="L289" s="110"/>
    </row>
    <row r="290" spans="1:12" ht="12.75" customHeight="1" x14ac:dyDescent="0.2">
      <c r="A290" s="109"/>
      <c r="B290" s="110"/>
      <c r="C290" s="109"/>
      <c r="D290" s="110"/>
      <c r="E290" s="109"/>
      <c r="F290" s="110"/>
      <c r="G290" s="109"/>
      <c r="H290" s="110"/>
      <c r="I290" s="109"/>
      <c r="J290" s="110"/>
      <c r="K290" s="109"/>
      <c r="L290" s="110"/>
    </row>
    <row r="291" spans="1:12" ht="12.75" customHeight="1" x14ac:dyDescent="0.2">
      <c r="A291" s="109"/>
      <c r="B291" s="110"/>
      <c r="C291" s="109"/>
      <c r="D291" s="110"/>
      <c r="E291" s="109"/>
      <c r="F291" s="110"/>
      <c r="G291" s="109"/>
      <c r="H291" s="110"/>
      <c r="I291" s="109"/>
      <c r="J291" s="110"/>
      <c r="K291" s="109"/>
      <c r="L291" s="110"/>
    </row>
    <row r="292" spans="1:12" ht="12.75" customHeight="1" x14ac:dyDescent="0.2">
      <c r="A292" s="109"/>
      <c r="B292" s="110"/>
      <c r="C292" s="109"/>
      <c r="D292" s="110"/>
      <c r="E292" s="109"/>
      <c r="F292" s="110"/>
      <c r="G292" s="109"/>
      <c r="H292" s="110"/>
      <c r="I292" s="109"/>
      <c r="J292" s="110"/>
      <c r="K292" s="109"/>
      <c r="L292" s="110"/>
    </row>
    <row r="293" spans="1:12" ht="12.75" customHeight="1" x14ac:dyDescent="0.2">
      <c r="A293" s="109"/>
      <c r="B293" s="110"/>
      <c r="C293" s="109"/>
      <c r="D293" s="110"/>
      <c r="E293" s="109"/>
      <c r="F293" s="110"/>
      <c r="G293" s="109"/>
      <c r="H293" s="110"/>
      <c r="I293" s="109"/>
      <c r="J293" s="110"/>
      <c r="K293" s="109"/>
      <c r="L293" s="110"/>
    </row>
    <row r="294" spans="1:12" ht="12.75" customHeight="1" x14ac:dyDescent="0.2">
      <c r="A294" s="109"/>
      <c r="B294" s="110"/>
      <c r="C294" s="109"/>
      <c r="D294" s="110"/>
      <c r="E294" s="109"/>
      <c r="F294" s="110"/>
      <c r="G294" s="109"/>
      <c r="H294" s="110"/>
      <c r="I294" s="109"/>
      <c r="J294" s="110"/>
      <c r="K294" s="109"/>
      <c r="L294" s="110"/>
    </row>
    <row r="295" spans="1:12" ht="12.75" customHeight="1" x14ac:dyDescent="0.2">
      <c r="A295" s="109"/>
      <c r="B295" s="110"/>
      <c r="C295" s="109"/>
      <c r="D295" s="110"/>
      <c r="E295" s="109"/>
      <c r="F295" s="110"/>
      <c r="G295" s="109"/>
      <c r="H295" s="110"/>
      <c r="I295" s="109"/>
      <c r="J295" s="110"/>
      <c r="K295" s="109"/>
      <c r="L295" s="110"/>
    </row>
    <row r="296" spans="1:12" ht="12.75" customHeight="1" x14ac:dyDescent="0.2">
      <c r="A296" s="109"/>
      <c r="B296" s="110"/>
      <c r="C296" s="109"/>
      <c r="D296" s="110"/>
      <c r="E296" s="109"/>
      <c r="F296" s="110"/>
      <c r="G296" s="109"/>
      <c r="H296" s="110"/>
      <c r="I296" s="109"/>
      <c r="J296" s="110"/>
      <c r="K296" s="109"/>
      <c r="L296" s="110"/>
    </row>
    <row r="297" spans="1:12" ht="12.75" customHeight="1" x14ac:dyDescent="0.2">
      <c r="A297" s="109"/>
      <c r="B297" s="110"/>
      <c r="C297" s="109"/>
      <c r="D297" s="110"/>
      <c r="E297" s="109"/>
      <c r="F297" s="110"/>
      <c r="G297" s="109"/>
      <c r="H297" s="110"/>
      <c r="I297" s="109"/>
      <c r="J297" s="110"/>
      <c r="K297" s="109"/>
      <c r="L297" s="110"/>
    </row>
    <row r="298" spans="1:12" ht="12.75" customHeight="1" x14ac:dyDescent="0.2">
      <c r="A298" s="109"/>
      <c r="B298" s="110"/>
      <c r="C298" s="109"/>
      <c r="D298" s="110"/>
      <c r="E298" s="109"/>
      <c r="F298" s="110"/>
      <c r="G298" s="109"/>
      <c r="H298" s="110"/>
      <c r="I298" s="109"/>
      <c r="J298" s="110"/>
      <c r="K298" s="109"/>
      <c r="L298" s="110"/>
    </row>
    <row r="299" spans="1:12" ht="12.75" customHeight="1" x14ac:dyDescent="0.2">
      <c r="A299" s="109"/>
      <c r="B299" s="110"/>
      <c r="C299" s="109"/>
      <c r="D299" s="110"/>
      <c r="E299" s="109"/>
      <c r="F299" s="110"/>
      <c r="G299" s="109"/>
      <c r="H299" s="110"/>
      <c r="I299" s="109"/>
      <c r="J299" s="110"/>
      <c r="K299" s="109"/>
      <c r="L299" s="110"/>
    </row>
    <row r="300" spans="1:12" ht="12.75" customHeight="1" x14ac:dyDescent="0.2">
      <c r="A300" s="109"/>
      <c r="B300" s="110"/>
      <c r="C300" s="109"/>
      <c r="D300" s="110"/>
      <c r="E300" s="109"/>
      <c r="F300" s="110"/>
      <c r="G300" s="109"/>
      <c r="H300" s="110"/>
      <c r="I300" s="109"/>
      <c r="J300" s="110"/>
      <c r="K300" s="109"/>
      <c r="L300" s="110"/>
    </row>
    <row r="301" spans="1:12" ht="12.75" customHeight="1" x14ac:dyDescent="0.2">
      <c r="A301" s="109"/>
      <c r="B301" s="110"/>
      <c r="C301" s="109"/>
      <c r="D301" s="110"/>
      <c r="E301" s="109"/>
      <c r="F301" s="110"/>
      <c r="G301" s="109"/>
      <c r="H301" s="110"/>
      <c r="I301" s="109"/>
      <c r="J301" s="110"/>
      <c r="K301" s="109"/>
      <c r="L301" s="110"/>
    </row>
    <row r="302" spans="1:12" ht="12.75" customHeight="1" x14ac:dyDescent="0.2">
      <c r="A302" s="109"/>
      <c r="B302" s="110"/>
      <c r="C302" s="109"/>
      <c r="D302" s="110"/>
      <c r="E302" s="109"/>
      <c r="F302" s="110"/>
      <c r="G302" s="109"/>
      <c r="H302" s="110"/>
      <c r="I302" s="109"/>
      <c r="J302" s="110"/>
      <c r="K302" s="109"/>
      <c r="L302" s="110"/>
    </row>
    <row r="303" spans="1:12" ht="12.75" customHeight="1" x14ac:dyDescent="0.2">
      <c r="A303" s="109"/>
      <c r="B303" s="110"/>
      <c r="C303" s="109"/>
      <c r="D303" s="110"/>
      <c r="E303" s="109"/>
      <c r="F303" s="110"/>
      <c r="G303" s="109"/>
      <c r="H303" s="110"/>
      <c r="I303" s="109"/>
      <c r="J303" s="110"/>
      <c r="K303" s="109"/>
      <c r="L303" s="110"/>
    </row>
    <row r="304" spans="1:12" ht="12.75" customHeight="1" x14ac:dyDescent="0.2">
      <c r="A304" s="109"/>
      <c r="B304" s="110"/>
      <c r="C304" s="109"/>
      <c r="D304" s="110"/>
      <c r="E304" s="109"/>
      <c r="F304" s="110"/>
      <c r="G304" s="109"/>
      <c r="H304" s="110"/>
      <c r="I304" s="109"/>
      <c r="J304" s="110"/>
      <c r="K304" s="109"/>
      <c r="L304" s="110"/>
    </row>
    <row r="305" spans="1:12" ht="12.75" customHeight="1" x14ac:dyDescent="0.2">
      <c r="A305" s="109"/>
      <c r="B305" s="110"/>
      <c r="C305" s="109"/>
      <c r="D305" s="110"/>
      <c r="E305" s="109"/>
      <c r="F305" s="110"/>
      <c r="G305" s="109"/>
      <c r="H305" s="110"/>
      <c r="I305" s="109"/>
      <c r="J305" s="110"/>
      <c r="K305" s="109"/>
      <c r="L305" s="110"/>
    </row>
    <row r="306" spans="1:12" ht="12.75" customHeight="1" x14ac:dyDescent="0.2">
      <c r="A306" s="109"/>
      <c r="B306" s="110"/>
      <c r="C306" s="109"/>
      <c r="D306" s="110"/>
      <c r="E306" s="109"/>
      <c r="F306" s="110"/>
      <c r="G306" s="109"/>
      <c r="H306" s="110"/>
      <c r="I306" s="109"/>
      <c r="J306" s="110"/>
      <c r="K306" s="109"/>
      <c r="L306" s="110"/>
    </row>
    <row r="307" spans="1:12" ht="12.75" customHeight="1" x14ac:dyDescent="0.2">
      <c r="A307" s="109"/>
      <c r="B307" s="110"/>
      <c r="C307" s="109"/>
      <c r="D307" s="110"/>
      <c r="E307" s="109"/>
      <c r="F307" s="110"/>
      <c r="G307" s="109"/>
      <c r="H307" s="110"/>
      <c r="I307" s="109"/>
      <c r="J307" s="110"/>
      <c r="K307" s="109"/>
      <c r="L307" s="110"/>
    </row>
    <row r="308" spans="1:12" ht="12.75" customHeight="1" x14ac:dyDescent="0.2">
      <c r="A308" s="109"/>
      <c r="B308" s="110"/>
      <c r="C308" s="109"/>
      <c r="D308" s="110"/>
      <c r="E308" s="109"/>
      <c r="F308" s="110"/>
      <c r="G308" s="109"/>
      <c r="H308" s="110"/>
      <c r="I308" s="109"/>
      <c r="J308" s="110"/>
      <c r="K308" s="109"/>
      <c r="L308" s="110"/>
    </row>
    <row r="309" spans="1:12" ht="12.75" customHeight="1" x14ac:dyDescent="0.2">
      <c r="A309" s="109"/>
      <c r="B309" s="110"/>
      <c r="C309" s="109"/>
      <c r="D309" s="110"/>
      <c r="E309" s="109"/>
      <c r="F309" s="110"/>
      <c r="G309" s="109"/>
      <c r="H309" s="110"/>
      <c r="I309" s="109"/>
      <c r="J309" s="110"/>
      <c r="K309" s="109"/>
      <c r="L309" s="110"/>
    </row>
    <row r="310" spans="1:12" ht="12.75" customHeight="1" x14ac:dyDescent="0.2">
      <c r="A310" s="109"/>
      <c r="B310" s="110"/>
      <c r="C310" s="109"/>
      <c r="D310" s="110"/>
      <c r="E310" s="109"/>
      <c r="F310" s="110"/>
      <c r="G310" s="109"/>
      <c r="H310" s="110"/>
      <c r="I310" s="109"/>
      <c r="J310" s="110"/>
      <c r="K310" s="109"/>
      <c r="L310" s="110"/>
    </row>
    <row r="311" spans="1:12" ht="12.75" customHeight="1" x14ac:dyDescent="0.2">
      <c r="A311" s="109"/>
      <c r="B311" s="110"/>
      <c r="C311" s="109"/>
      <c r="D311" s="110"/>
      <c r="E311" s="109"/>
      <c r="F311" s="110"/>
      <c r="G311" s="109"/>
      <c r="H311" s="110"/>
      <c r="I311" s="109"/>
      <c r="J311" s="110"/>
      <c r="K311" s="109"/>
      <c r="L311" s="110"/>
    </row>
    <row r="312" spans="1:12" ht="12.75" customHeight="1" x14ac:dyDescent="0.2">
      <c r="A312" s="109"/>
      <c r="B312" s="110"/>
      <c r="C312" s="109"/>
      <c r="D312" s="110"/>
      <c r="E312" s="109"/>
      <c r="F312" s="110"/>
      <c r="G312" s="109"/>
      <c r="H312" s="110"/>
      <c r="I312" s="109"/>
      <c r="J312" s="110"/>
      <c r="K312" s="109"/>
      <c r="L312" s="110"/>
    </row>
    <row r="313" spans="1:12" ht="12.75" customHeight="1" x14ac:dyDescent="0.2">
      <c r="A313" s="109"/>
      <c r="B313" s="110"/>
      <c r="C313" s="109"/>
      <c r="D313" s="110"/>
      <c r="E313" s="109"/>
      <c r="F313" s="110"/>
      <c r="G313" s="109"/>
      <c r="H313" s="110"/>
      <c r="I313" s="109"/>
      <c r="J313" s="110"/>
      <c r="K313" s="109"/>
      <c r="L313" s="110"/>
    </row>
    <row r="314" spans="1:12" ht="12.75" customHeight="1" x14ac:dyDescent="0.2">
      <c r="A314" s="109"/>
      <c r="B314" s="110"/>
      <c r="C314" s="109"/>
      <c r="D314" s="110"/>
      <c r="E314" s="109"/>
      <c r="F314" s="110"/>
      <c r="G314" s="109"/>
      <c r="H314" s="110"/>
      <c r="I314" s="109"/>
      <c r="J314" s="110"/>
      <c r="K314" s="109"/>
      <c r="L314" s="110"/>
    </row>
    <row r="315" spans="1:12" ht="12.75" customHeight="1" x14ac:dyDescent="0.2">
      <c r="A315" s="109"/>
      <c r="B315" s="110"/>
      <c r="C315" s="109"/>
      <c r="D315" s="110"/>
      <c r="E315" s="109"/>
      <c r="F315" s="110"/>
      <c r="G315" s="109"/>
      <c r="H315" s="110"/>
      <c r="I315" s="109"/>
      <c r="J315" s="110"/>
      <c r="K315" s="109"/>
      <c r="L315" s="110"/>
    </row>
    <row r="316" spans="1:12" ht="12.75" customHeight="1" x14ac:dyDescent="0.2">
      <c r="A316" s="109"/>
      <c r="B316" s="110"/>
      <c r="C316" s="109"/>
      <c r="D316" s="110"/>
      <c r="E316" s="109"/>
      <c r="F316" s="110"/>
      <c r="G316" s="109"/>
      <c r="H316" s="110"/>
      <c r="I316" s="109"/>
      <c r="J316" s="110"/>
      <c r="K316" s="109"/>
      <c r="L316" s="110"/>
    </row>
    <row r="317" spans="1:12" ht="12.75" customHeight="1" x14ac:dyDescent="0.2">
      <c r="A317" s="109"/>
      <c r="B317" s="110"/>
      <c r="C317" s="109"/>
      <c r="D317" s="110"/>
      <c r="E317" s="109"/>
      <c r="F317" s="110"/>
      <c r="G317" s="109"/>
      <c r="H317" s="110"/>
      <c r="I317" s="109"/>
      <c r="J317" s="110"/>
      <c r="K317" s="109"/>
      <c r="L317" s="110"/>
    </row>
    <row r="318" spans="1:12" ht="12.75" customHeight="1" x14ac:dyDescent="0.2">
      <c r="A318" s="109"/>
      <c r="B318" s="110"/>
      <c r="C318" s="109"/>
      <c r="D318" s="110"/>
      <c r="E318" s="109"/>
      <c r="F318" s="110"/>
      <c r="G318" s="109"/>
      <c r="H318" s="110"/>
      <c r="I318" s="109"/>
      <c r="J318" s="110"/>
      <c r="K318" s="109"/>
      <c r="L318" s="110"/>
    </row>
    <row r="319" spans="1:12" ht="12.75" customHeight="1" x14ac:dyDescent="0.2">
      <c r="A319" s="109"/>
      <c r="B319" s="110"/>
      <c r="C319" s="109"/>
      <c r="D319" s="110"/>
      <c r="E319" s="109"/>
      <c r="F319" s="110"/>
      <c r="G319" s="109"/>
      <c r="H319" s="110"/>
      <c r="I319" s="109"/>
      <c r="J319" s="110"/>
      <c r="K319" s="109"/>
      <c r="L319" s="110"/>
    </row>
    <row r="320" spans="1:12" ht="12.75" customHeight="1" x14ac:dyDescent="0.2">
      <c r="A320" s="109"/>
      <c r="B320" s="110"/>
      <c r="C320" s="109"/>
      <c r="D320" s="110"/>
      <c r="E320" s="109"/>
      <c r="F320" s="110"/>
      <c r="G320" s="109"/>
      <c r="H320" s="110"/>
      <c r="I320" s="109"/>
      <c r="J320" s="110"/>
      <c r="K320" s="109"/>
      <c r="L320" s="110"/>
    </row>
    <row r="321" spans="1:12" ht="12.75" customHeight="1" x14ac:dyDescent="0.2">
      <c r="A321" s="109"/>
      <c r="B321" s="110"/>
      <c r="C321" s="109"/>
      <c r="D321" s="110"/>
      <c r="E321" s="109"/>
      <c r="F321" s="110"/>
      <c r="G321" s="109"/>
      <c r="H321" s="110"/>
      <c r="I321" s="109"/>
      <c r="J321" s="110"/>
      <c r="K321" s="109"/>
      <c r="L321" s="110"/>
    </row>
    <row r="322" spans="1:12" ht="12.75" customHeight="1" x14ac:dyDescent="0.2">
      <c r="A322" s="109"/>
      <c r="B322" s="110"/>
      <c r="C322" s="109"/>
      <c r="D322" s="110"/>
      <c r="E322" s="109"/>
      <c r="F322" s="110"/>
      <c r="G322" s="109"/>
      <c r="H322" s="110"/>
      <c r="I322" s="109"/>
      <c r="J322" s="110"/>
      <c r="K322" s="109"/>
      <c r="L322" s="110"/>
    </row>
    <row r="323" spans="1:12" ht="12.75" customHeight="1" x14ac:dyDescent="0.2">
      <c r="A323" s="109"/>
      <c r="B323" s="110"/>
      <c r="C323" s="109"/>
      <c r="D323" s="110"/>
      <c r="E323" s="109"/>
      <c r="F323" s="110"/>
      <c r="G323" s="109"/>
      <c r="H323" s="110"/>
      <c r="I323" s="109"/>
      <c r="J323" s="110"/>
      <c r="K323" s="109"/>
      <c r="L323" s="110"/>
    </row>
    <row r="324" spans="1:12" ht="12.75" customHeight="1" x14ac:dyDescent="0.2">
      <c r="A324" s="109"/>
      <c r="B324" s="110"/>
      <c r="C324" s="109"/>
      <c r="D324" s="110"/>
      <c r="E324" s="109"/>
      <c r="F324" s="110"/>
      <c r="G324" s="109"/>
      <c r="H324" s="110"/>
      <c r="I324" s="109"/>
      <c r="J324" s="110"/>
      <c r="K324" s="109"/>
      <c r="L324" s="110"/>
    </row>
    <row r="325" spans="1:12" ht="12.75" customHeight="1" x14ac:dyDescent="0.2">
      <c r="A325" s="109"/>
      <c r="B325" s="110"/>
      <c r="C325" s="109"/>
      <c r="D325" s="110"/>
      <c r="E325" s="109"/>
      <c r="F325" s="110"/>
      <c r="G325" s="109"/>
      <c r="H325" s="110"/>
      <c r="I325" s="109"/>
      <c r="J325" s="110"/>
      <c r="K325" s="109"/>
      <c r="L325" s="110"/>
    </row>
    <row r="326" spans="1:12" ht="12.75" customHeight="1" x14ac:dyDescent="0.2">
      <c r="A326" s="109"/>
      <c r="B326" s="110"/>
      <c r="C326" s="109"/>
      <c r="D326" s="110"/>
      <c r="E326" s="109"/>
      <c r="F326" s="110"/>
      <c r="G326" s="109"/>
      <c r="H326" s="110"/>
      <c r="I326" s="109"/>
      <c r="J326" s="110"/>
      <c r="K326" s="109"/>
      <c r="L326" s="110"/>
    </row>
    <row r="327" spans="1:12" ht="12.75" customHeight="1" x14ac:dyDescent="0.2">
      <c r="A327" s="109"/>
      <c r="B327" s="110"/>
      <c r="C327" s="109"/>
      <c r="D327" s="110"/>
      <c r="E327" s="109"/>
      <c r="F327" s="110"/>
      <c r="G327" s="109"/>
      <c r="H327" s="110"/>
      <c r="I327" s="109"/>
      <c r="J327" s="110"/>
      <c r="K327" s="109"/>
      <c r="L327" s="110"/>
    </row>
    <row r="328" spans="1:12" ht="12.75" customHeight="1" x14ac:dyDescent="0.2">
      <c r="A328" s="109"/>
      <c r="B328" s="110"/>
      <c r="C328" s="109"/>
      <c r="D328" s="110"/>
      <c r="E328" s="109"/>
      <c r="F328" s="110"/>
      <c r="G328" s="109"/>
      <c r="H328" s="110"/>
      <c r="I328" s="109"/>
      <c r="J328" s="110"/>
      <c r="K328" s="109"/>
      <c r="L328" s="110"/>
    </row>
    <row r="329" spans="1:12" ht="12.75" customHeight="1" x14ac:dyDescent="0.2">
      <c r="A329" s="109"/>
      <c r="B329" s="110"/>
      <c r="C329" s="109"/>
      <c r="D329" s="110"/>
      <c r="E329" s="109"/>
      <c r="F329" s="110"/>
      <c r="G329" s="109"/>
      <c r="H329" s="110"/>
      <c r="I329" s="109"/>
      <c r="J329" s="110"/>
      <c r="K329" s="109"/>
      <c r="L329" s="110"/>
    </row>
    <row r="330" spans="1:12" ht="12.75" customHeight="1" x14ac:dyDescent="0.2">
      <c r="A330" s="109"/>
      <c r="B330" s="110"/>
      <c r="C330" s="109"/>
      <c r="D330" s="110"/>
      <c r="E330" s="109"/>
      <c r="F330" s="110"/>
      <c r="G330" s="109"/>
      <c r="H330" s="110"/>
      <c r="I330" s="109"/>
      <c r="J330" s="110"/>
      <c r="K330" s="109"/>
      <c r="L330" s="110"/>
    </row>
    <row r="331" spans="1:12" ht="12.75" customHeight="1" x14ac:dyDescent="0.2">
      <c r="A331" s="109"/>
      <c r="B331" s="110"/>
      <c r="C331" s="109"/>
      <c r="D331" s="110"/>
      <c r="E331" s="109"/>
      <c r="F331" s="110"/>
      <c r="G331" s="109"/>
      <c r="H331" s="110"/>
      <c r="I331" s="109"/>
      <c r="J331" s="110"/>
      <c r="K331" s="109"/>
      <c r="L331" s="110"/>
    </row>
    <row r="332" spans="1:12" ht="12.75" customHeight="1" x14ac:dyDescent="0.2">
      <c r="A332" s="109"/>
      <c r="B332" s="110"/>
      <c r="C332" s="109"/>
      <c r="D332" s="110"/>
      <c r="E332" s="109"/>
      <c r="F332" s="110"/>
      <c r="G332" s="109"/>
      <c r="H332" s="110"/>
      <c r="I332" s="109"/>
      <c r="J332" s="110"/>
      <c r="K332" s="109"/>
      <c r="L332" s="110"/>
    </row>
    <row r="333" spans="1:12" ht="12.75" customHeight="1" x14ac:dyDescent="0.2">
      <c r="A333" s="109"/>
      <c r="B333" s="110"/>
      <c r="C333" s="109"/>
      <c r="D333" s="110"/>
      <c r="E333" s="109"/>
      <c r="F333" s="110"/>
      <c r="G333" s="109"/>
      <c r="H333" s="110"/>
      <c r="I333" s="109"/>
      <c r="J333" s="110"/>
      <c r="K333" s="109"/>
      <c r="L333" s="110"/>
    </row>
    <row r="334" spans="1:12" ht="12.75" customHeight="1" x14ac:dyDescent="0.2">
      <c r="A334" s="109"/>
      <c r="B334" s="110"/>
      <c r="C334" s="109"/>
      <c r="D334" s="110"/>
      <c r="E334" s="109"/>
      <c r="F334" s="110"/>
      <c r="G334" s="109"/>
      <c r="H334" s="110"/>
      <c r="I334" s="109"/>
      <c r="J334" s="110"/>
      <c r="K334" s="109"/>
      <c r="L334" s="110"/>
    </row>
    <row r="335" spans="1:12" ht="12.75" customHeight="1" x14ac:dyDescent="0.2">
      <c r="A335" s="109"/>
      <c r="B335" s="110"/>
      <c r="C335" s="109"/>
      <c r="D335" s="110"/>
      <c r="E335" s="109"/>
      <c r="F335" s="110"/>
      <c r="G335" s="109"/>
      <c r="H335" s="110"/>
      <c r="I335" s="109"/>
      <c r="J335" s="110"/>
      <c r="K335" s="109"/>
      <c r="L335" s="110"/>
    </row>
    <row r="336" spans="1:12" ht="12.75" customHeight="1" x14ac:dyDescent="0.2">
      <c r="A336" s="109"/>
      <c r="B336" s="110"/>
      <c r="C336" s="109"/>
      <c r="D336" s="110"/>
      <c r="E336" s="109"/>
      <c r="F336" s="110"/>
      <c r="G336" s="109"/>
      <c r="H336" s="110"/>
      <c r="I336" s="109"/>
      <c r="J336" s="110"/>
      <c r="K336" s="109"/>
      <c r="L336" s="110"/>
    </row>
    <row r="337" spans="1:12" ht="12.75" customHeight="1" x14ac:dyDescent="0.2">
      <c r="A337" s="109"/>
      <c r="B337" s="110"/>
      <c r="C337" s="109"/>
      <c r="D337" s="110"/>
      <c r="E337" s="109"/>
      <c r="F337" s="110"/>
      <c r="G337" s="109"/>
      <c r="H337" s="110"/>
      <c r="I337" s="109"/>
      <c r="J337" s="110"/>
      <c r="K337" s="109"/>
      <c r="L337" s="110"/>
    </row>
    <row r="338" spans="1:12" ht="12.75" customHeight="1" x14ac:dyDescent="0.2">
      <c r="A338" s="109"/>
      <c r="B338" s="110"/>
      <c r="C338" s="109"/>
      <c r="D338" s="110"/>
      <c r="E338" s="109"/>
      <c r="F338" s="110"/>
      <c r="G338" s="109"/>
      <c r="H338" s="110"/>
      <c r="I338" s="109"/>
      <c r="J338" s="110"/>
      <c r="K338" s="109"/>
      <c r="L338" s="110"/>
    </row>
    <row r="339" spans="1:12" ht="12.75" customHeight="1" x14ac:dyDescent="0.2">
      <c r="A339" s="109"/>
      <c r="B339" s="110"/>
      <c r="C339" s="109"/>
      <c r="D339" s="110"/>
      <c r="E339" s="109"/>
      <c r="F339" s="110"/>
      <c r="G339" s="109"/>
      <c r="H339" s="110"/>
      <c r="I339" s="109"/>
      <c r="J339" s="110"/>
      <c r="K339" s="109"/>
      <c r="L339" s="110"/>
    </row>
    <row r="340" spans="1:12" ht="12.75" customHeight="1" x14ac:dyDescent="0.2">
      <c r="A340" s="109"/>
      <c r="B340" s="110"/>
      <c r="C340" s="109"/>
      <c r="D340" s="110"/>
      <c r="E340" s="109"/>
      <c r="F340" s="110"/>
      <c r="G340" s="109"/>
      <c r="H340" s="110"/>
      <c r="I340" s="109"/>
      <c r="J340" s="110"/>
      <c r="K340" s="109"/>
      <c r="L340" s="110"/>
    </row>
    <row r="341" spans="1:12" ht="12.75" customHeight="1" x14ac:dyDescent="0.2">
      <c r="A341" s="109"/>
      <c r="B341" s="110"/>
      <c r="C341" s="109"/>
      <c r="D341" s="110"/>
      <c r="E341" s="109"/>
      <c r="F341" s="110"/>
      <c r="G341" s="109"/>
      <c r="H341" s="110"/>
      <c r="I341" s="109"/>
      <c r="J341" s="110"/>
      <c r="K341" s="109"/>
      <c r="L341" s="110"/>
    </row>
    <row r="342" spans="1:12" ht="12.75" customHeight="1" x14ac:dyDescent="0.2">
      <c r="A342" s="109"/>
      <c r="B342" s="110"/>
      <c r="C342" s="109"/>
      <c r="D342" s="110"/>
      <c r="E342" s="109"/>
      <c r="F342" s="110"/>
      <c r="G342" s="109"/>
      <c r="H342" s="110"/>
      <c r="I342" s="109"/>
      <c r="J342" s="110"/>
      <c r="K342" s="109"/>
      <c r="L342" s="110"/>
    </row>
    <row r="343" spans="1:12" ht="12.75" customHeight="1" x14ac:dyDescent="0.2">
      <c r="A343" s="109"/>
      <c r="B343" s="110"/>
      <c r="C343" s="109"/>
      <c r="D343" s="110"/>
      <c r="E343" s="109"/>
      <c r="F343" s="110"/>
      <c r="G343" s="109"/>
      <c r="H343" s="110"/>
      <c r="I343" s="109"/>
      <c r="J343" s="110"/>
      <c r="K343" s="109"/>
      <c r="L343" s="110"/>
    </row>
    <row r="344" spans="1:12" ht="12.75" customHeight="1" x14ac:dyDescent="0.2">
      <c r="A344" s="109"/>
      <c r="B344" s="110"/>
      <c r="C344" s="109"/>
      <c r="D344" s="110"/>
      <c r="E344" s="109"/>
      <c r="F344" s="110"/>
      <c r="G344" s="109"/>
      <c r="H344" s="110"/>
      <c r="I344" s="109"/>
      <c r="J344" s="110"/>
      <c r="K344" s="109"/>
      <c r="L344" s="110"/>
    </row>
    <row r="345" spans="1:12" ht="12.75" customHeight="1" x14ac:dyDescent="0.2">
      <c r="A345" s="109"/>
      <c r="B345" s="110"/>
      <c r="C345" s="109"/>
      <c r="D345" s="110"/>
      <c r="E345" s="109"/>
      <c r="F345" s="110"/>
      <c r="G345" s="109"/>
      <c r="H345" s="110"/>
      <c r="I345" s="109"/>
      <c r="J345" s="110"/>
      <c r="K345" s="109"/>
      <c r="L345" s="110"/>
    </row>
    <row r="346" spans="1:12" ht="12.75" customHeight="1" x14ac:dyDescent="0.2">
      <c r="A346" s="109"/>
      <c r="B346" s="110"/>
      <c r="C346" s="109"/>
      <c r="D346" s="110"/>
      <c r="E346" s="109"/>
      <c r="F346" s="110"/>
      <c r="G346" s="109"/>
      <c r="H346" s="110"/>
      <c r="I346" s="109"/>
      <c r="J346" s="110"/>
      <c r="K346" s="109"/>
      <c r="L346" s="110"/>
    </row>
    <row r="347" spans="1:12" ht="12.75" customHeight="1" x14ac:dyDescent="0.2">
      <c r="A347" s="109"/>
      <c r="B347" s="110"/>
      <c r="C347" s="109"/>
      <c r="D347" s="110"/>
      <c r="E347" s="109"/>
      <c r="F347" s="110"/>
      <c r="G347" s="109"/>
      <c r="H347" s="110"/>
      <c r="I347" s="109"/>
      <c r="J347" s="110"/>
      <c r="K347" s="109"/>
      <c r="L347" s="110"/>
    </row>
    <row r="348" spans="1:12" ht="12.75" customHeight="1" x14ac:dyDescent="0.2">
      <c r="A348" s="109"/>
      <c r="B348" s="110"/>
      <c r="C348" s="109"/>
      <c r="D348" s="110"/>
      <c r="E348" s="109"/>
      <c r="F348" s="110"/>
      <c r="G348" s="109"/>
      <c r="H348" s="110"/>
      <c r="I348" s="109"/>
      <c r="J348" s="110"/>
      <c r="K348" s="109"/>
      <c r="L348" s="110"/>
    </row>
    <row r="349" spans="1:12" ht="12.75" customHeight="1" x14ac:dyDescent="0.2">
      <c r="A349" s="109"/>
      <c r="B349" s="110"/>
      <c r="C349" s="109"/>
      <c r="D349" s="110"/>
      <c r="E349" s="109"/>
      <c r="F349" s="110"/>
      <c r="G349" s="109"/>
      <c r="H349" s="110"/>
      <c r="I349" s="109"/>
      <c r="J349" s="110"/>
      <c r="K349" s="109"/>
      <c r="L349" s="110"/>
    </row>
    <row r="350" spans="1:12" ht="12.75" customHeight="1" x14ac:dyDescent="0.2">
      <c r="A350" s="109"/>
      <c r="B350" s="110"/>
      <c r="C350" s="109"/>
      <c r="D350" s="110"/>
      <c r="E350" s="109"/>
      <c r="F350" s="110"/>
      <c r="G350" s="109"/>
      <c r="H350" s="110"/>
      <c r="I350" s="109"/>
      <c r="J350" s="110"/>
      <c r="K350" s="109"/>
      <c r="L350" s="110"/>
    </row>
    <row r="351" spans="1:12" ht="12.75" customHeight="1" x14ac:dyDescent="0.2">
      <c r="A351" s="109"/>
      <c r="B351" s="110"/>
      <c r="C351" s="109"/>
      <c r="D351" s="110"/>
      <c r="E351" s="109"/>
      <c r="F351" s="110"/>
      <c r="G351" s="109"/>
      <c r="H351" s="110"/>
      <c r="I351" s="109"/>
      <c r="J351" s="110"/>
      <c r="K351" s="109"/>
      <c r="L351" s="110"/>
    </row>
    <row r="352" spans="1:12" ht="12.75" customHeight="1" x14ac:dyDescent="0.2">
      <c r="A352" s="109"/>
      <c r="B352" s="110"/>
      <c r="C352" s="109"/>
      <c r="D352" s="110"/>
      <c r="E352" s="109"/>
      <c r="F352" s="110"/>
      <c r="G352" s="109"/>
      <c r="H352" s="110"/>
      <c r="I352" s="109"/>
      <c r="J352" s="110"/>
      <c r="K352" s="109"/>
      <c r="L352" s="110"/>
    </row>
    <row r="353" spans="1:12" ht="12.75" customHeight="1" x14ac:dyDescent="0.2">
      <c r="A353" s="109"/>
      <c r="B353" s="110"/>
      <c r="C353" s="109"/>
      <c r="D353" s="110"/>
      <c r="E353" s="109"/>
      <c r="F353" s="110"/>
      <c r="G353" s="109"/>
      <c r="H353" s="110"/>
      <c r="I353" s="109"/>
      <c r="J353" s="110"/>
      <c r="K353" s="109"/>
      <c r="L353" s="110"/>
    </row>
    <row r="354" spans="1:12" ht="12.75" customHeight="1" x14ac:dyDescent="0.2">
      <c r="A354" s="109"/>
      <c r="B354" s="110"/>
      <c r="C354" s="109"/>
      <c r="D354" s="110"/>
      <c r="E354" s="109"/>
      <c r="F354" s="110"/>
      <c r="G354" s="109"/>
      <c r="H354" s="110"/>
      <c r="I354" s="109"/>
      <c r="J354" s="110"/>
      <c r="K354" s="109"/>
      <c r="L354" s="110"/>
    </row>
    <row r="355" spans="1:12" ht="12.75" customHeight="1" x14ac:dyDescent="0.2">
      <c r="A355" s="109"/>
      <c r="B355" s="110"/>
      <c r="C355" s="109"/>
      <c r="D355" s="110"/>
      <c r="E355" s="109"/>
      <c r="F355" s="110"/>
      <c r="G355" s="109"/>
      <c r="H355" s="110"/>
      <c r="I355" s="109"/>
      <c r="J355" s="110"/>
      <c r="K355" s="109"/>
      <c r="L355" s="110"/>
    </row>
    <row r="356" spans="1:12" ht="12.75" customHeight="1" x14ac:dyDescent="0.2">
      <c r="A356" s="109"/>
      <c r="B356" s="110"/>
      <c r="C356" s="109"/>
      <c r="D356" s="110"/>
      <c r="E356" s="109"/>
      <c r="F356" s="110"/>
      <c r="G356" s="109"/>
      <c r="H356" s="110"/>
      <c r="I356" s="109"/>
      <c r="J356" s="110"/>
      <c r="K356" s="109"/>
      <c r="L356" s="110"/>
    </row>
    <row r="357" spans="1:12" ht="12.75" customHeight="1" x14ac:dyDescent="0.2">
      <c r="A357" s="109"/>
      <c r="B357" s="110"/>
      <c r="C357" s="109"/>
      <c r="D357" s="110"/>
      <c r="E357" s="109"/>
      <c r="F357" s="110"/>
      <c r="G357" s="109"/>
      <c r="H357" s="110"/>
      <c r="I357" s="109"/>
      <c r="J357" s="110"/>
      <c r="K357" s="109"/>
      <c r="L357" s="110"/>
    </row>
    <row r="358" spans="1:12" ht="12.75" customHeight="1" x14ac:dyDescent="0.2">
      <c r="A358" s="109"/>
      <c r="B358" s="110"/>
      <c r="C358" s="109"/>
      <c r="D358" s="110"/>
      <c r="E358" s="109"/>
      <c r="F358" s="110"/>
      <c r="G358" s="109"/>
      <c r="H358" s="110"/>
      <c r="I358" s="109"/>
      <c r="J358" s="110"/>
      <c r="K358" s="109"/>
      <c r="L358" s="110"/>
    </row>
    <row r="359" spans="1:12" ht="12.75" customHeight="1" x14ac:dyDescent="0.2">
      <c r="A359" s="109"/>
      <c r="B359" s="110"/>
      <c r="C359" s="109"/>
      <c r="D359" s="110"/>
      <c r="E359" s="109"/>
      <c r="F359" s="110"/>
      <c r="G359" s="109"/>
      <c r="H359" s="110"/>
      <c r="I359" s="109"/>
      <c r="J359" s="110"/>
      <c r="K359" s="109"/>
      <c r="L359" s="110"/>
    </row>
    <row r="360" spans="1:12" ht="12.75" customHeight="1" x14ac:dyDescent="0.2">
      <c r="A360" s="109"/>
      <c r="B360" s="110"/>
      <c r="C360" s="109"/>
      <c r="D360" s="110"/>
      <c r="E360" s="109"/>
      <c r="F360" s="110"/>
      <c r="G360" s="109"/>
      <c r="H360" s="110"/>
      <c r="I360" s="109"/>
      <c r="J360" s="110"/>
      <c r="K360" s="109"/>
      <c r="L360" s="110"/>
    </row>
    <row r="361" spans="1:12" ht="12.75" customHeight="1" x14ac:dyDescent="0.2">
      <c r="A361" s="109"/>
      <c r="B361" s="110"/>
      <c r="C361" s="109"/>
      <c r="D361" s="110"/>
      <c r="E361" s="109"/>
      <c r="F361" s="110"/>
      <c r="G361" s="109"/>
      <c r="H361" s="110"/>
      <c r="I361" s="109"/>
      <c r="J361" s="110"/>
      <c r="K361" s="109"/>
      <c r="L361" s="110"/>
    </row>
    <row r="362" spans="1:12" ht="12.75" customHeight="1" x14ac:dyDescent="0.2">
      <c r="A362" s="109"/>
      <c r="B362" s="110"/>
      <c r="C362" s="109"/>
      <c r="D362" s="110"/>
      <c r="E362" s="109"/>
      <c r="F362" s="110"/>
      <c r="G362" s="109"/>
      <c r="H362" s="110"/>
      <c r="I362" s="109"/>
      <c r="J362" s="110"/>
      <c r="K362" s="109"/>
      <c r="L362" s="110"/>
    </row>
    <row r="363" spans="1:12" ht="12.75" customHeight="1" x14ac:dyDescent="0.2">
      <c r="A363" s="109"/>
      <c r="B363" s="110"/>
      <c r="C363" s="109"/>
      <c r="D363" s="110"/>
      <c r="E363" s="109"/>
      <c r="F363" s="110"/>
      <c r="G363" s="109"/>
      <c r="H363" s="110"/>
      <c r="I363" s="109"/>
      <c r="J363" s="110"/>
      <c r="K363" s="109"/>
      <c r="L363" s="110"/>
    </row>
    <row r="364" spans="1:12" ht="12.75" customHeight="1" x14ac:dyDescent="0.2">
      <c r="A364" s="109"/>
      <c r="B364" s="110"/>
      <c r="C364" s="109"/>
      <c r="D364" s="110"/>
      <c r="E364" s="109"/>
      <c r="F364" s="110"/>
      <c r="G364" s="109"/>
      <c r="H364" s="110"/>
      <c r="I364" s="109"/>
      <c r="J364" s="110"/>
      <c r="K364" s="109"/>
      <c r="L364" s="110"/>
    </row>
    <row r="365" spans="1:12" ht="12.75" customHeight="1" x14ac:dyDescent="0.2">
      <c r="A365" s="109"/>
      <c r="B365" s="110"/>
      <c r="C365" s="109"/>
      <c r="D365" s="110"/>
      <c r="E365" s="109"/>
      <c r="F365" s="110"/>
      <c r="G365" s="109"/>
      <c r="H365" s="110"/>
      <c r="I365" s="109"/>
      <c r="J365" s="110"/>
      <c r="K365" s="109"/>
      <c r="L365" s="110"/>
    </row>
    <row r="366" spans="1:12" ht="12.75" customHeight="1" x14ac:dyDescent="0.2">
      <c r="A366" s="109"/>
      <c r="B366" s="110"/>
      <c r="C366" s="109"/>
      <c r="D366" s="110"/>
      <c r="E366" s="109"/>
      <c r="F366" s="110"/>
      <c r="G366" s="109"/>
      <c r="H366" s="110"/>
      <c r="I366" s="109"/>
      <c r="J366" s="110"/>
      <c r="K366" s="109"/>
      <c r="L366" s="110"/>
    </row>
    <row r="367" spans="1:12" ht="12.75" customHeight="1" x14ac:dyDescent="0.2">
      <c r="A367" s="109"/>
      <c r="B367" s="110"/>
      <c r="C367" s="109"/>
      <c r="D367" s="110"/>
      <c r="E367" s="109"/>
      <c r="F367" s="110"/>
      <c r="G367" s="109"/>
      <c r="H367" s="110"/>
      <c r="I367" s="109"/>
      <c r="J367" s="110"/>
      <c r="K367" s="109"/>
      <c r="L367" s="110"/>
    </row>
    <row r="368" spans="1:12" ht="12.75" customHeight="1" x14ac:dyDescent="0.2">
      <c r="A368" s="109"/>
      <c r="B368" s="110"/>
      <c r="C368" s="109"/>
      <c r="D368" s="110"/>
      <c r="E368" s="109"/>
      <c r="F368" s="110"/>
      <c r="G368" s="109"/>
      <c r="H368" s="110"/>
      <c r="I368" s="109"/>
      <c r="J368" s="110"/>
      <c r="K368" s="109"/>
      <c r="L368" s="110"/>
    </row>
    <row r="369" spans="1:12" ht="12.75" customHeight="1" x14ac:dyDescent="0.2">
      <c r="A369" s="109"/>
      <c r="B369" s="110"/>
      <c r="C369" s="109"/>
      <c r="D369" s="110"/>
      <c r="E369" s="109"/>
      <c r="F369" s="110"/>
      <c r="G369" s="109"/>
      <c r="H369" s="110"/>
      <c r="I369" s="109"/>
      <c r="J369" s="110"/>
      <c r="K369" s="109"/>
      <c r="L369" s="110"/>
    </row>
    <row r="370" spans="1:12" ht="12.75" customHeight="1" x14ac:dyDescent="0.2">
      <c r="A370" s="109"/>
      <c r="B370" s="110"/>
      <c r="C370" s="109"/>
      <c r="D370" s="110"/>
      <c r="E370" s="109"/>
      <c r="F370" s="110"/>
      <c r="G370" s="109"/>
      <c r="H370" s="110"/>
      <c r="I370" s="109"/>
      <c r="J370" s="110"/>
      <c r="K370" s="109"/>
      <c r="L370" s="110"/>
    </row>
    <row r="371" spans="1:12" ht="12.75" customHeight="1" x14ac:dyDescent="0.2">
      <c r="A371" s="109"/>
      <c r="B371" s="110"/>
      <c r="C371" s="109"/>
      <c r="D371" s="110"/>
      <c r="E371" s="109"/>
      <c r="F371" s="110"/>
      <c r="G371" s="109"/>
      <c r="H371" s="110"/>
      <c r="I371" s="109"/>
      <c r="J371" s="110"/>
      <c r="K371" s="109"/>
      <c r="L371" s="110"/>
    </row>
    <row r="372" spans="1:12" ht="12.75" customHeight="1" x14ac:dyDescent="0.2">
      <c r="A372" s="109"/>
      <c r="B372" s="110"/>
      <c r="C372" s="109"/>
      <c r="D372" s="110"/>
      <c r="E372" s="109"/>
      <c r="F372" s="110"/>
      <c r="G372" s="109"/>
      <c r="H372" s="110"/>
      <c r="I372" s="109"/>
      <c r="J372" s="110"/>
      <c r="K372" s="109"/>
      <c r="L372" s="110"/>
    </row>
    <row r="373" spans="1:12" ht="12.75" customHeight="1" x14ac:dyDescent="0.2">
      <c r="A373" s="109"/>
      <c r="B373" s="110"/>
      <c r="C373" s="109"/>
      <c r="D373" s="110"/>
      <c r="E373" s="109"/>
      <c r="F373" s="110"/>
      <c r="G373" s="109"/>
      <c r="H373" s="110"/>
      <c r="I373" s="109"/>
      <c r="J373" s="110"/>
      <c r="K373" s="109"/>
      <c r="L373" s="110"/>
    </row>
    <row r="374" spans="1:12" ht="12.75" customHeight="1" x14ac:dyDescent="0.2">
      <c r="A374" s="109"/>
      <c r="B374" s="110"/>
      <c r="C374" s="109"/>
      <c r="D374" s="110"/>
      <c r="E374" s="109"/>
      <c r="F374" s="110"/>
      <c r="G374" s="109"/>
      <c r="H374" s="110"/>
      <c r="I374" s="109"/>
      <c r="J374" s="110"/>
      <c r="K374" s="109"/>
      <c r="L374" s="110"/>
    </row>
    <row r="375" spans="1:12" ht="12.75" customHeight="1" x14ac:dyDescent="0.2">
      <c r="A375" s="109"/>
      <c r="B375" s="110"/>
      <c r="C375" s="109"/>
      <c r="D375" s="110"/>
      <c r="E375" s="109"/>
      <c r="F375" s="110"/>
      <c r="G375" s="109"/>
      <c r="H375" s="110"/>
      <c r="I375" s="109"/>
      <c r="J375" s="110"/>
      <c r="K375" s="109"/>
      <c r="L375" s="110"/>
    </row>
    <row r="376" spans="1:12" ht="12.75" customHeight="1" x14ac:dyDescent="0.2">
      <c r="A376" s="109"/>
      <c r="B376" s="110"/>
      <c r="C376" s="109"/>
      <c r="D376" s="110"/>
      <c r="E376" s="109"/>
      <c r="F376" s="110"/>
      <c r="G376" s="109"/>
      <c r="H376" s="110"/>
      <c r="I376" s="109"/>
      <c r="J376" s="110"/>
      <c r="K376" s="109"/>
      <c r="L376" s="110"/>
    </row>
    <row r="377" spans="1:12" ht="12.75" customHeight="1" x14ac:dyDescent="0.2">
      <c r="A377" s="109"/>
      <c r="B377" s="110"/>
      <c r="C377" s="109"/>
      <c r="D377" s="110"/>
      <c r="E377" s="109"/>
      <c r="F377" s="110"/>
      <c r="G377" s="109"/>
      <c r="H377" s="110"/>
      <c r="I377" s="109"/>
      <c r="J377" s="110"/>
      <c r="K377" s="109"/>
      <c r="L377" s="110"/>
    </row>
    <row r="378" spans="1:12" ht="12.75" customHeight="1" x14ac:dyDescent="0.2">
      <c r="A378" s="109"/>
      <c r="B378" s="110"/>
      <c r="C378" s="109"/>
      <c r="D378" s="110"/>
      <c r="E378" s="109"/>
      <c r="F378" s="110"/>
      <c r="G378" s="109"/>
      <c r="H378" s="110"/>
      <c r="I378" s="109"/>
      <c r="J378" s="110"/>
      <c r="K378" s="109"/>
      <c r="L378" s="110"/>
    </row>
    <row r="379" spans="1:12" ht="12.75" customHeight="1" x14ac:dyDescent="0.2">
      <c r="A379" s="109"/>
      <c r="B379" s="110"/>
      <c r="C379" s="109"/>
      <c r="D379" s="110"/>
      <c r="E379" s="109"/>
      <c r="F379" s="110"/>
      <c r="G379" s="109"/>
      <c r="H379" s="110"/>
      <c r="I379" s="109"/>
      <c r="J379" s="110"/>
      <c r="K379" s="109"/>
      <c r="L379" s="110"/>
    </row>
    <row r="380" spans="1:12" ht="12.75" customHeight="1" x14ac:dyDescent="0.2">
      <c r="A380" s="109"/>
      <c r="B380" s="110"/>
      <c r="C380" s="109"/>
      <c r="D380" s="110"/>
      <c r="E380" s="109"/>
      <c r="F380" s="110"/>
      <c r="G380" s="109"/>
      <c r="H380" s="110"/>
      <c r="I380" s="109"/>
      <c r="J380" s="110"/>
      <c r="K380" s="109"/>
      <c r="L380" s="110"/>
    </row>
    <row r="381" spans="1:12" ht="12.75" customHeight="1" x14ac:dyDescent="0.2">
      <c r="A381" s="109"/>
      <c r="B381" s="110"/>
      <c r="C381" s="109"/>
      <c r="D381" s="110"/>
      <c r="E381" s="109"/>
      <c r="F381" s="110"/>
      <c r="G381" s="109"/>
      <c r="H381" s="110"/>
      <c r="I381" s="109"/>
      <c r="J381" s="110"/>
      <c r="K381" s="109"/>
      <c r="L381" s="110"/>
    </row>
    <row r="382" spans="1:12" ht="12.75" customHeight="1" x14ac:dyDescent="0.2">
      <c r="A382" s="109"/>
      <c r="B382" s="110"/>
      <c r="C382" s="109"/>
      <c r="D382" s="110"/>
      <c r="E382" s="109"/>
      <c r="F382" s="110"/>
      <c r="G382" s="109"/>
      <c r="H382" s="110"/>
      <c r="I382" s="109"/>
      <c r="J382" s="110"/>
      <c r="K382" s="109"/>
      <c r="L382" s="110"/>
    </row>
    <row r="383" spans="1:12" ht="12.75" customHeight="1" x14ac:dyDescent="0.2">
      <c r="A383" s="109"/>
      <c r="B383" s="110"/>
      <c r="C383" s="109"/>
      <c r="D383" s="110"/>
      <c r="E383" s="109"/>
      <c r="F383" s="110"/>
      <c r="G383" s="109"/>
      <c r="H383" s="110"/>
      <c r="I383" s="109"/>
      <c r="J383" s="110"/>
      <c r="K383" s="109"/>
      <c r="L383" s="110"/>
    </row>
    <row r="384" spans="1:12" ht="12.75" customHeight="1" x14ac:dyDescent="0.2">
      <c r="A384" s="109"/>
      <c r="B384" s="110"/>
      <c r="C384" s="109"/>
      <c r="D384" s="110"/>
      <c r="E384" s="109"/>
      <c r="F384" s="110"/>
      <c r="G384" s="109"/>
      <c r="H384" s="110"/>
      <c r="I384" s="109"/>
      <c r="J384" s="110"/>
      <c r="K384" s="109"/>
      <c r="L384" s="110"/>
    </row>
    <row r="385" spans="1:12" ht="12.75" customHeight="1" x14ac:dyDescent="0.2">
      <c r="A385" s="109"/>
      <c r="B385" s="110"/>
      <c r="C385" s="109"/>
      <c r="D385" s="110"/>
      <c r="E385" s="109"/>
      <c r="F385" s="110"/>
      <c r="G385" s="109"/>
      <c r="H385" s="110"/>
      <c r="I385" s="109"/>
      <c r="J385" s="110"/>
      <c r="K385" s="109"/>
      <c r="L385" s="110"/>
    </row>
    <row r="386" spans="1:12" ht="12.75" customHeight="1" x14ac:dyDescent="0.2">
      <c r="A386" s="109"/>
      <c r="B386" s="110"/>
      <c r="C386" s="109"/>
      <c r="D386" s="110"/>
      <c r="E386" s="109"/>
      <c r="F386" s="110"/>
      <c r="G386" s="109"/>
      <c r="H386" s="110"/>
      <c r="I386" s="109"/>
      <c r="J386" s="110"/>
      <c r="K386" s="109"/>
      <c r="L386" s="110"/>
    </row>
    <row r="387" spans="1:12" ht="12.75" customHeight="1" x14ac:dyDescent="0.2">
      <c r="A387" s="109"/>
      <c r="B387" s="110"/>
      <c r="C387" s="109"/>
      <c r="D387" s="110"/>
      <c r="E387" s="109"/>
      <c r="F387" s="110"/>
      <c r="G387" s="109"/>
      <c r="H387" s="110"/>
      <c r="I387" s="109"/>
      <c r="J387" s="110"/>
      <c r="K387" s="109"/>
      <c r="L387" s="110"/>
    </row>
    <row r="388" spans="1:12" ht="12.75" customHeight="1" x14ac:dyDescent="0.2">
      <c r="A388" s="109"/>
      <c r="B388" s="110"/>
      <c r="C388" s="109"/>
      <c r="D388" s="110"/>
      <c r="E388" s="109"/>
      <c r="F388" s="110"/>
      <c r="G388" s="109"/>
      <c r="H388" s="110"/>
      <c r="I388" s="109"/>
      <c r="J388" s="110"/>
      <c r="K388" s="109"/>
      <c r="L388" s="110"/>
    </row>
    <row r="389" spans="1:12" ht="12.75" customHeight="1" x14ac:dyDescent="0.2">
      <c r="A389" s="109"/>
      <c r="B389" s="110"/>
      <c r="C389" s="109"/>
      <c r="D389" s="110"/>
      <c r="E389" s="109"/>
      <c r="F389" s="110"/>
      <c r="G389" s="109"/>
      <c r="H389" s="110"/>
      <c r="I389" s="109"/>
      <c r="J389" s="110"/>
      <c r="K389" s="109"/>
      <c r="L389" s="110"/>
    </row>
    <row r="390" spans="1:12" ht="12.75" customHeight="1" x14ac:dyDescent="0.2">
      <c r="A390" s="109"/>
      <c r="B390" s="110"/>
      <c r="C390" s="109"/>
      <c r="D390" s="110"/>
      <c r="E390" s="109"/>
      <c r="F390" s="110"/>
      <c r="G390" s="109"/>
      <c r="H390" s="110"/>
      <c r="I390" s="109"/>
      <c r="J390" s="110"/>
      <c r="K390" s="109"/>
      <c r="L390" s="110"/>
    </row>
    <row r="391" spans="1:12" ht="12.75" customHeight="1" x14ac:dyDescent="0.2">
      <c r="A391" s="109"/>
      <c r="B391" s="110"/>
      <c r="C391" s="109"/>
      <c r="D391" s="110"/>
      <c r="E391" s="109"/>
      <c r="F391" s="110"/>
      <c r="G391" s="109"/>
      <c r="H391" s="110"/>
      <c r="I391" s="109"/>
      <c r="J391" s="110"/>
      <c r="K391" s="109"/>
      <c r="L391" s="110"/>
    </row>
    <row r="392" spans="1:12" ht="12.75" customHeight="1" x14ac:dyDescent="0.2">
      <c r="A392" s="109"/>
      <c r="B392" s="110"/>
      <c r="C392" s="109"/>
      <c r="D392" s="110"/>
      <c r="E392" s="109"/>
      <c r="F392" s="110"/>
      <c r="G392" s="109"/>
      <c r="H392" s="110"/>
      <c r="I392" s="109"/>
      <c r="J392" s="110"/>
      <c r="K392" s="109"/>
      <c r="L392" s="110"/>
    </row>
    <row r="393" spans="1:12" ht="12.75" customHeight="1" x14ac:dyDescent="0.2">
      <c r="A393" s="109"/>
      <c r="B393" s="110"/>
      <c r="C393" s="109"/>
      <c r="D393" s="110"/>
      <c r="E393" s="109"/>
      <c r="F393" s="110"/>
      <c r="G393" s="109"/>
      <c r="H393" s="110"/>
      <c r="I393" s="109"/>
      <c r="J393" s="110"/>
      <c r="K393" s="109"/>
      <c r="L393" s="110"/>
    </row>
    <row r="394" spans="1:12" ht="12.75" customHeight="1" x14ac:dyDescent="0.2">
      <c r="A394" s="109"/>
      <c r="B394" s="110"/>
      <c r="C394" s="109"/>
      <c r="D394" s="110"/>
      <c r="E394" s="109"/>
      <c r="F394" s="110"/>
      <c r="G394" s="109"/>
      <c r="H394" s="110"/>
      <c r="I394" s="109"/>
      <c r="J394" s="110"/>
      <c r="K394" s="109"/>
      <c r="L394" s="110"/>
    </row>
    <row r="395" spans="1:12" ht="12.75" customHeight="1" x14ac:dyDescent="0.2">
      <c r="A395" s="109"/>
      <c r="B395" s="110"/>
      <c r="C395" s="109"/>
      <c r="D395" s="110"/>
      <c r="E395" s="109"/>
      <c r="F395" s="110"/>
      <c r="G395" s="109"/>
      <c r="H395" s="110"/>
      <c r="I395" s="109"/>
      <c r="J395" s="110"/>
      <c r="K395" s="109"/>
      <c r="L395" s="110"/>
    </row>
    <row r="396" spans="1:12" ht="12.75" customHeight="1" x14ac:dyDescent="0.2">
      <c r="A396" s="109"/>
      <c r="B396" s="110"/>
      <c r="C396" s="109"/>
      <c r="D396" s="110"/>
      <c r="E396" s="109"/>
      <c r="F396" s="110"/>
      <c r="G396" s="109"/>
      <c r="H396" s="110"/>
      <c r="I396" s="109"/>
      <c r="J396" s="110"/>
      <c r="K396" s="109"/>
      <c r="L396" s="110"/>
    </row>
    <row r="397" spans="1:12" ht="12.75" customHeight="1" x14ac:dyDescent="0.2">
      <c r="A397" s="109"/>
      <c r="B397" s="110"/>
      <c r="C397" s="109"/>
      <c r="D397" s="110"/>
      <c r="E397" s="109"/>
      <c r="F397" s="110"/>
      <c r="G397" s="109"/>
      <c r="H397" s="110"/>
      <c r="I397" s="109"/>
      <c r="J397" s="110"/>
      <c r="K397" s="109"/>
      <c r="L397" s="110"/>
    </row>
    <row r="398" spans="1:12" ht="12.75" customHeight="1" x14ac:dyDescent="0.2">
      <c r="A398" s="109"/>
      <c r="B398" s="110"/>
      <c r="C398" s="109"/>
      <c r="D398" s="110"/>
      <c r="E398" s="109"/>
      <c r="F398" s="110"/>
      <c r="G398" s="109"/>
      <c r="H398" s="110"/>
      <c r="I398" s="109"/>
      <c r="J398" s="110"/>
      <c r="K398" s="109"/>
      <c r="L398" s="110"/>
    </row>
    <row r="399" spans="1:12" ht="12.75" customHeight="1" x14ac:dyDescent="0.2">
      <c r="A399" s="109"/>
      <c r="B399" s="110"/>
      <c r="C399" s="109"/>
      <c r="D399" s="110"/>
      <c r="E399" s="109"/>
      <c r="F399" s="110"/>
      <c r="G399" s="109"/>
      <c r="H399" s="110"/>
      <c r="I399" s="109"/>
      <c r="J399" s="110"/>
      <c r="K399" s="109"/>
      <c r="L399" s="110"/>
    </row>
    <row r="400" spans="1:12" ht="12.75" customHeight="1" x14ac:dyDescent="0.2">
      <c r="A400" s="109"/>
      <c r="B400" s="110"/>
      <c r="C400" s="109"/>
      <c r="D400" s="110"/>
      <c r="E400" s="109"/>
      <c r="F400" s="110"/>
      <c r="G400" s="109"/>
      <c r="H400" s="110"/>
      <c r="I400" s="109"/>
      <c r="J400" s="110"/>
      <c r="K400" s="109"/>
      <c r="L400" s="110"/>
    </row>
    <row r="401" spans="1:12" ht="12.75" customHeight="1" x14ac:dyDescent="0.2">
      <c r="A401" s="109"/>
      <c r="B401" s="110"/>
      <c r="C401" s="109"/>
      <c r="D401" s="110"/>
      <c r="E401" s="109"/>
      <c r="F401" s="110"/>
      <c r="G401" s="109"/>
      <c r="H401" s="110"/>
      <c r="I401" s="109"/>
      <c r="J401" s="110"/>
      <c r="K401" s="109"/>
      <c r="L401" s="110"/>
    </row>
    <row r="402" spans="1:12" ht="12.75" customHeight="1" x14ac:dyDescent="0.2">
      <c r="A402" s="109"/>
      <c r="B402" s="110"/>
      <c r="C402" s="109"/>
      <c r="D402" s="110"/>
      <c r="E402" s="109"/>
      <c r="F402" s="110"/>
      <c r="G402" s="109"/>
      <c r="H402" s="110"/>
      <c r="I402" s="109"/>
      <c r="J402" s="110"/>
      <c r="K402" s="109"/>
      <c r="L402" s="110"/>
    </row>
    <row r="403" spans="1:12" ht="12.75" customHeight="1" x14ac:dyDescent="0.2">
      <c r="A403" s="109"/>
      <c r="B403" s="110"/>
      <c r="C403" s="109"/>
      <c r="D403" s="110"/>
      <c r="E403" s="109"/>
      <c r="F403" s="110"/>
      <c r="G403" s="109"/>
      <c r="H403" s="110"/>
      <c r="I403" s="109"/>
      <c r="J403" s="110"/>
      <c r="K403" s="109"/>
      <c r="L403" s="110"/>
    </row>
    <row r="404" spans="1:12" ht="12.75" customHeight="1" x14ac:dyDescent="0.2">
      <c r="A404" s="109"/>
      <c r="B404" s="110"/>
      <c r="C404" s="109"/>
      <c r="D404" s="110"/>
      <c r="E404" s="109"/>
      <c r="F404" s="110"/>
      <c r="G404" s="109"/>
      <c r="H404" s="110"/>
      <c r="I404" s="109"/>
      <c r="J404" s="110"/>
      <c r="K404" s="109"/>
      <c r="L404" s="110"/>
    </row>
    <row r="405" spans="1:12" ht="12.75" customHeight="1" x14ac:dyDescent="0.2">
      <c r="A405" s="109"/>
      <c r="B405" s="110"/>
      <c r="C405" s="109"/>
      <c r="D405" s="110"/>
      <c r="E405" s="109"/>
      <c r="F405" s="110"/>
      <c r="G405" s="109"/>
      <c r="H405" s="110"/>
      <c r="I405" s="109"/>
      <c r="J405" s="110"/>
      <c r="K405" s="109"/>
      <c r="L405" s="110"/>
    </row>
    <row r="406" spans="1:12" ht="12.75" customHeight="1" x14ac:dyDescent="0.2">
      <c r="A406" s="109"/>
      <c r="B406" s="110"/>
      <c r="C406" s="109"/>
      <c r="D406" s="110"/>
      <c r="E406" s="109"/>
      <c r="F406" s="110"/>
      <c r="G406" s="109"/>
      <c r="H406" s="110"/>
      <c r="I406" s="109"/>
      <c r="J406" s="110"/>
      <c r="K406" s="109"/>
      <c r="L406" s="110"/>
    </row>
    <row r="407" spans="1:12" ht="12.75" customHeight="1" x14ac:dyDescent="0.2">
      <c r="A407" s="109"/>
      <c r="B407" s="110"/>
      <c r="C407" s="109"/>
      <c r="D407" s="110"/>
      <c r="E407" s="109"/>
      <c r="F407" s="110"/>
      <c r="G407" s="109"/>
      <c r="H407" s="110"/>
      <c r="I407" s="109"/>
      <c r="J407" s="110"/>
      <c r="K407" s="109"/>
      <c r="L407" s="110"/>
    </row>
    <row r="408" spans="1:12" ht="12.75" customHeight="1" x14ac:dyDescent="0.2">
      <c r="A408" s="109"/>
      <c r="B408" s="110"/>
      <c r="C408" s="109"/>
      <c r="D408" s="110"/>
      <c r="E408" s="109"/>
      <c r="F408" s="110"/>
      <c r="G408" s="109"/>
      <c r="H408" s="110"/>
      <c r="I408" s="109"/>
      <c r="J408" s="110"/>
      <c r="K408" s="109"/>
      <c r="L408" s="110"/>
    </row>
    <row r="409" spans="1:12" ht="12.75" customHeight="1" x14ac:dyDescent="0.2"/>
    <row r="410" spans="1:12" ht="12.75" customHeight="1" x14ac:dyDescent="0.25">
      <c r="F410" s="115" t="s">
        <v>148</v>
      </c>
      <c r="G410" s="124"/>
      <c r="H410" s="124"/>
      <c r="I410" s="116"/>
    </row>
    <row r="411" spans="1:12" ht="12.75" customHeight="1" x14ac:dyDescent="0.25">
      <c r="F411" s="59" t="s">
        <v>6</v>
      </c>
      <c r="G411" s="59" t="s">
        <v>149</v>
      </c>
      <c r="H411" s="59" t="s">
        <v>150</v>
      </c>
      <c r="I411" s="59" t="s">
        <v>151</v>
      </c>
    </row>
    <row r="412" spans="1:12" ht="12.75" customHeight="1" x14ac:dyDescent="0.2">
      <c r="F412" s="62" t="str">
        <f>+A257</f>
        <v>Ceniza Volcánica</v>
      </c>
      <c r="G412" s="63">
        <f>+H412-_xlfn.STDEV.S(A259:B408)</f>
        <v>3570.818452760549</v>
      </c>
      <c r="H412" s="63">
        <f>+AVERAGE(A259:B408)</f>
        <v>3862.5</v>
      </c>
      <c r="I412" s="63">
        <f>+H412+_xlfn.STDEV.S(A259:B408)</f>
        <v>4154.181547239451</v>
      </c>
    </row>
    <row r="413" spans="1:12" ht="12.75" customHeight="1" x14ac:dyDescent="0.2">
      <c r="F413" s="62" t="str">
        <f>+C257</f>
        <v>H-VI Migmatita Puente P</v>
      </c>
      <c r="G413" s="63">
        <f>+H413-_xlfn.STDEV.S(C259:D408)</f>
        <v>2762.7159974955457</v>
      </c>
      <c r="H413" s="63">
        <f>+AVERAGE(C259:D408)</f>
        <v>4038.1333333333328</v>
      </c>
      <c r="I413" s="63">
        <f>+H413+_xlfn.STDEV.S(C259:D408)</f>
        <v>5313.5506691711198</v>
      </c>
    </row>
    <row r="414" spans="1:12" ht="12.75" customHeight="1" x14ac:dyDescent="0.2">
      <c r="F414" s="62" t="str">
        <f>+E257</f>
        <v>H-V Migmatita de Puente P</v>
      </c>
      <c r="G414" s="63">
        <f>+H414-_xlfn.STDEV.S(E259:F408)</f>
        <v>9267.7769440949378</v>
      </c>
      <c r="H414" s="63">
        <f>+AVERAGE(E259:F408)</f>
        <v>16455.299999999996</v>
      </c>
      <c r="I414" s="63">
        <f>+H414+_xlfn.STDEV.S(E259:F408)</f>
        <v>23642.823055905053</v>
      </c>
    </row>
    <row r="415" spans="1:12" ht="12.75" customHeight="1" x14ac:dyDescent="0.2">
      <c r="F415" s="62" t="str">
        <f>+G257</f>
        <v xml:space="preserve"> </v>
      </c>
      <c r="G415" s="63" t="e">
        <f>+H415-_xlfn.STDEV.S(G259:H407)</f>
        <v>#DIV/0!</v>
      </c>
      <c r="H415" s="63" t="e">
        <f>+AVERAGE(G259:H408)</f>
        <v>#DIV/0!</v>
      </c>
      <c r="I415" s="63" t="e">
        <f>+H415+_xlfn.STDEV.S(G259:H408)</f>
        <v>#DIV/0!</v>
      </c>
    </row>
    <row r="416" spans="1:12" ht="12.75" customHeight="1" x14ac:dyDescent="0.2">
      <c r="F416" s="62" t="str">
        <f>+I257</f>
        <v xml:space="preserve"> </v>
      </c>
      <c r="G416" s="63" t="e">
        <f>+H416-_xlfn.STDEV.S(I259:J408)</f>
        <v>#DIV/0!</v>
      </c>
      <c r="H416" s="63" t="e">
        <f>+AVERAGE(I259:J408)</f>
        <v>#DIV/0!</v>
      </c>
      <c r="I416" s="63" t="e">
        <f>+H416+_xlfn.STDEV.S(I259:J408)</f>
        <v>#DIV/0!</v>
      </c>
    </row>
    <row r="417" spans="1:12" ht="12.75" customHeight="1" x14ac:dyDescent="0.2">
      <c r="F417" s="62" t="str">
        <f>+K257</f>
        <v xml:space="preserve"> </v>
      </c>
      <c r="G417" s="63" t="e">
        <f>+H417-_xlfn.STDEV.S(K259:L408)</f>
        <v>#DIV/0!</v>
      </c>
      <c r="H417" s="63" t="e">
        <f>+AVERAGE(K259:L408)</f>
        <v>#DIV/0!</v>
      </c>
      <c r="I417" s="63" t="e">
        <f>+H417+_xlfn.STDEV.S(K259:L408)</f>
        <v>#DIV/0!</v>
      </c>
    </row>
    <row r="418" spans="1:12" ht="12.75" customHeight="1" x14ac:dyDescent="0.2"/>
    <row r="420" spans="1:12" ht="15" x14ac:dyDescent="0.25">
      <c r="A420" s="114" t="s">
        <v>147</v>
      </c>
      <c r="B420" s="114"/>
      <c r="C420" s="114"/>
      <c r="D420" s="114"/>
      <c r="E420" s="114"/>
      <c r="F420" s="114"/>
      <c r="G420" s="114"/>
      <c r="H420" s="114"/>
      <c r="I420" s="114"/>
      <c r="J420" s="114"/>
      <c r="K420" s="114"/>
      <c r="L420" s="114"/>
    </row>
    <row r="421" spans="1:12" ht="15" x14ac:dyDescent="0.25">
      <c r="A421" s="115">
        <v>1</v>
      </c>
      <c r="B421" s="116"/>
      <c r="C421" s="115">
        <v>2</v>
      </c>
      <c r="D421" s="116"/>
      <c r="E421" s="115">
        <v>3</v>
      </c>
      <c r="F421" s="116"/>
      <c r="G421" s="115">
        <v>4</v>
      </c>
      <c r="H421" s="116"/>
      <c r="I421" s="115">
        <v>5</v>
      </c>
      <c r="J421" s="116"/>
      <c r="K421" s="115">
        <v>6</v>
      </c>
      <c r="L421" s="116"/>
    </row>
    <row r="422" spans="1:12" ht="15" x14ac:dyDescent="0.25">
      <c r="A422" s="114" t="str">
        <f>+A257</f>
        <v>Ceniza Volcánica</v>
      </c>
      <c r="B422" s="114"/>
      <c r="C422" s="114" t="str">
        <f t="shared" ref="C422" si="5">+C257</f>
        <v>H-VI Migmatita Puente P</v>
      </c>
      <c r="D422" s="114"/>
      <c r="E422" s="114" t="str">
        <f t="shared" ref="E422" si="6">+E257</f>
        <v>H-V Migmatita de Puente P</v>
      </c>
      <c r="F422" s="114"/>
      <c r="G422" s="114" t="str">
        <f t="shared" ref="G422" si="7">+G257</f>
        <v xml:space="preserve"> </v>
      </c>
      <c r="H422" s="114"/>
      <c r="I422" s="114" t="str">
        <f t="shared" ref="I422" si="8">+I257</f>
        <v xml:space="preserve"> </v>
      </c>
      <c r="J422" s="114"/>
      <c r="K422" s="114" t="str">
        <f t="shared" ref="K422" si="9">+K257</f>
        <v xml:space="preserve"> </v>
      </c>
      <c r="L422" s="114"/>
    </row>
    <row r="423" spans="1:12" x14ac:dyDescent="0.2">
      <c r="A423" s="122" t="s">
        <v>159</v>
      </c>
      <c r="B423" s="123"/>
      <c r="C423" s="122" t="s">
        <v>159</v>
      </c>
      <c r="D423" s="123"/>
      <c r="E423" s="122" t="s">
        <v>159</v>
      </c>
      <c r="F423" s="123"/>
      <c r="G423" s="122" t="s">
        <v>159</v>
      </c>
      <c r="H423" s="123"/>
      <c r="I423" s="122" t="s">
        <v>159</v>
      </c>
      <c r="J423" s="123"/>
      <c r="K423" s="122" t="s">
        <v>159</v>
      </c>
      <c r="L423" s="123"/>
    </row>
    <row r="424" spans="1:12" x14ac:dyDescent="0.2">
      <c r="A424" s="109"/>
      <c r="B424" s="110"/>
      <c r="C424" s="109"/>
      <c r="D424" s="110"/>
      <c r="E424" s="109"/>
      <c r="F424" s="110"/>
      <c r="G424" s="109"/>
      <c r="H424" s="110"/>
      <c r="I424" s="109"/>
      <c r="J424" s="110"/>
      <c r="K424" s="109"/>
      <c r="L424" s="110"/>
    </row>
    <row r="425" spans="1:12" x14ac:dyDescent="0.2">
      <c r="A425" s="109"/>
      <c r="B425" s="110"/>
      <c r="C425" s="109"/>
      <c r="D425" s="110"/>
      <c r="E425" s="109"/>
      <c r="F425" s="110"/>
      <c r="G425" s="109"/>
      <c r="H425" s="110"/>
      <c r="I425" s="109"/>
      <c r="J425" s="110"/>
      <c r="K425" s="109"/>
      <c r="L425" s="110"/>
    </row>
    <row r="426" spans="1:12" x14ac:dyDescent="0.2">
      <c r="A426" s="109"/>
      <c r="B426" s="110"/>
      <c r="C426" s="109"/>
      <c r="D426" s="110"/>
      <c r="E426" s="109"/>
      <c r="F426" s="110"/>
      <c r="G426" s="109"/>
      <c r="H426" s="110"/>
      <c r="I426" s="109"/>
      <c r="J426" s="110"/>
      <c r="K426" s="109"/>
      <c r="L426" s="110"/>
    </row>
    <row r="427" spans="1:12" x14ac:dyDescent="0.2">
      <c r="A427" s="109"/>
      <c r="B427" s="110"/>
      <c r="C427" s="109"/>
      <c r="D427" s="110"/>
      <c r="E427" s="109"/>
      <c r="F427" s="110"/>
      <c r="G427" s="109"/>
      <c r="H427" s="110"/>
      <c r="I427" s="109"/>
      <c r="J427" s="110"/>
      <c r="K427" s="109"/>
      <c r="L427" s="110"/>
    </row>
    <row r="428" spans="1:12" x14ac:dyDescent="0.2">
      <c r="A428" s="109"/>
      <c r="B428" s="110"/>
      <c r="C428" s="109"/>
      <c r="D428" s="110"/>
      <c r="E428" s="109"/>
      <c r="F428" s="110"/>
      <c r="G428" s="109"/>
      <c r="H428" s="110"/>
      <c r="I428" s="109"/>
      <c r="J428" s="110"/>
      <c r="K428" s="109"/>
      <c r="L428" s="110"/>
    </row>
    <row r="429" spans="1:12" x14ac:dyDescent="0.2">
      <c r="A429" s="109"/>
      <c r="B429" s="110"/>
      <c r="C429" s="109"/>
      <c r="D429" s="110"/>
      <c r="E429" s="109"/>
      <c r="F429" s="110"/>
      <c r="G429" s="109"/>
      <c r="H429" s="110"/>
      <c r="I429" s="109"/>
      <c r="J429" s="110"/>
      <c r="K429" s="109"/>
      <c r="L429" s="110"/>
    </row>
    <row r="430" spans="1:12" x14ac:dyDescent="0.2">
      <c r="A430" s="109"/>
      <c r="B430" s="110"/>
      <c r="C430" s="109"/>
      <c r="D430" s="110"/>
      <c r="E430" s="109"/>
      <c r="F430" s="110"/>
      <c r="G430" s="109"/>
      <c r="H430" s="110"/>
      <c r="I430" s="109"/>
      <c r="J430" s="110"/>
      <c r="K430" s="109"/>
      <c r="L430" s="110"/>
    </row>
    <row r="431" spans="1:12" x14ac:dyDescent="0.2">
      <c r="A431" s="109"/>
      <c r="B431" s="110"/>
      <c r="C431" s="109"/>
      <c r="D431" s="110"/>
      <c r="E431" s="109"/>
      <c r="F431" s="110"/>
      <c r="G431" s="109"/>
      <c r="H431" s="110"/>
      <c r="I431" s="109"/>
      <c r="J431" s="110"/>
      <c r="K431" s="109"/>
      <c r="L431" s="110"/>
    </row>
    <row r="432" spans="1:12" x14ac:dyDescent="0.2">
      <c r="A432" s="109"/>
      <c r="B432" s="110"/>
      <c r="C432" s="109"/>
      <c r="D432" s="110"/>
      <c r="E432" s="109"/>
      <c r="F432" s="110"/>
      <c r="G432" s="109"/>
      <c r="H432" s="110"/>
      <c r="I432" s="109"/>
      <c r="J432" s="110"/>
      <c r="K432" s="109"/>
      <c r="L432" s="110"/>
    </row>
    <row r="433" spans="1:12" x14ac:dyDescent="0.2">
      <c r="A433" s="109"/>
      <c r="B433" s="110"/>
      <c r="C433" s="109"/>
      <c r="D433" s="110"/>
      <c r="E433" s="109"/>
      <c r="F433" s="110"/>
      <c r="G433" s="109"/>
      <c r="H433" s="110"/>
      <c r="I433" s="109"/>
      <c r="J433" s="110"/>
      <c r="K433" s="109"/>
      <c r="L433" s="110"/>
    </row>
    <row r="434" spans="1:12" x14ac:dyDescent="0.2">
      <c r="A434" s="109"/>
      <c r="B434" s="110"/>
      <c r="C434" s="109"/>
      <c r="D434" s="110"/>
      <c r="E434" s="109"/>
      <c r="F434" s="110"/>
      <c r="G434" s="109"/>
      <c r="H434" s="110"/>
      <c r="I434" s="109"/>
      <c r="J434" s="110"/>
      <c r="K434" s="109"/>
      <c r="L434" s="110"/>
    </row>
    <row r="435" spans="1:12" x14ac:dyDescent="0.2">
      <c r="A435" s="109"/>
      <c r="B435" s="110"/>
      <c r="C435" s="109"/>
      <c r="D435" s="110"/>
      <c r="E435" s="109"/>
      <c r="F435" s="110"/>
      <c r="G435" s="109"/>
      <c r="H435" s="110"/>
      <c r="I435" s="109"/>
      <c r="J435" s="110"/>
      <c r="K435" s="109"/>
      <c r="L435" s="110"/>
    </row>
    <row r="436" spans="1:12" x14ac:dyDescent="0.2">
      <c r="A436" s="109"/>
      <c r="B436" s="110"/>
      <c r="C436" s="109"/>
      <c r="D436" s="110"/>
      <c r="E436" s="109"/>
      <c r="F436" s="110"/>
      <c r="G436" s="109"/>
      <c r="H436" s="110"/>
      <c r="I436" s="109"/>
      <c r="J436" s="110"/>
      <c r="K436" s="109"/>
      <c r="L436" s="110"/>
    </row>
    <row r="437" spans="1:12" x14ac:dyDescent="0.2">
      <c r="A437" s="109"/>
      <c r="B437" s="110"/>
      <c r="C437" s="109"/>
      <c r="D437" s="110"/>
      <c r="E437" s="109"/>
      <c r="F437" s="110"/>
      <c r="G437" s="109"/>
      <c r="H437" s="110"/>
      <c r="I437" s="109"/>
      <c r="J437" s="110"/>
      <c r="K437" s="109"/>
      <c r="L437" s="110"/>
    </row>
    <row r="438" spans="1:12" x14ac:dyDescent="0.2">
      <c r="A438" s="109"/>
      <c r="B438" s="110"/>
      <c r="C438" s="109"/>
      <c r="D438" s="110"/>
      <c r="E438" s="109"/>
      <c r="F438" s="110"/>
      <c r="G438" s="109"/>
      <c r="H438" s="110"/>
      <c r="I438" s="109"/>
      <c r="J438" s="110"/>
      <c r="K438" s="109"/>
      <c r="L438" s="110"/>
    </row>
    <row r="439" spans="1:12" x14ac:dyDescent="0.2">
      <c r="A439" s="109"/>
      <c r="B439" s="110"/>
      <c r="C439" s="109"/>
      <c r="D439" s="110"/>
      <c r="E439" s="109"/>
      <c r="F439" s="110"/>
      <c r="G439" s="109"/>
      <c r="H439" s="110"/>
      <c r="I439" s="109"/>
      <c r="J439" s="110"/>
      <c r="K439" s="109"/>
      <c r="L439" s="110"/>
    </row>
    <row r="440" spans="1:12" x14ac:dyDescent="0.2">
      <c r="A440" s="109"/>
      <c r="B440" s="110"/>
      <c r="C440" s="109"/>
      <c r="D440" s="110"/>
      <c r="E440" s="109"/>
      <c r="F440" s="110"/>
      <c r="G440" s="109"/>
      <c r="H440" s="110"/>
      <c r="I440" s="109"/>
      <c r="J440" s="110"/>
      <c r="K440" s="109"/>
      <c r="L440" s="110"/>
    </row>
    <row r="441" spans="1:12" x14ac:dyDescent="0.2">
      <c r="A441" s="109"/>
      <c r="B441" s="110"/>
      <c r="C441" s="109"/>
      <c r="D441" s="110"/>
      <c r="E441" s="109"/>
      <c r="F441" s="110"/>
      <c r="G441" s="109"/>
      <c r="H441" s="110"/>
      <c r="I441" s="109"/>
      <c r="J441" s="110"/>
      <c r="K441" s="109"/>
      <c r="L441" s="110"/>
    </row>
    <row r="442" spans="1:12" x14ac:dyDescent="0.2">
      <c r="A442" s="109"/>
      <c r="B442" s="110"/>
      <c r="C442" s="109"/>
      <c r="D442" s="110"/>
      <c r="E442" s="109"/>
      <c r="F442" s="110"/>
      <c r="G442" s="109"/>
      <c r="H442" s="110"/>
      <c r="I442" s="109"/>
      <c r="J442" s="110"/>
      <c r="K442" s="109"/>
      <c r="L442" s="110"/>
    </row>
    <row r="443" spans="1:12" x14ac:dyDescent="0.2">
      <c r="A443" s="109"/>
      <c r="B443" s="110"/>
      <c r="C443" s="109"/>
      <c r="D443" s="110"/>
      <c r="E443" s="109"/>
      <c r="F443" s="110"/>
      <c r="G443" s="109"/>
      <c r="H443" s="110"/>
      <c r="I443" s="109"/>
      <c r="J443" s="110"/>
      <c r="K443" s="109"/>
      <c r="L443" s="110"/>
    </row>
    <row r="444" spans="1:12" x14ac:dyDescent="0.2">
      <c r="A444" s="109"/>
      <c r="B444" s="110"/>
      <c r="C444" s="109"/>
      <c r="D444" s="110"/>
      <c r="E444" s="109"/>
      <c r="F444" s="110"/>
      <c r="G444" s="109"/>
      <c r="H444" s="110"/>
      <c r="I444" s="109"/>
      <c r="J444" s="110"/>
      <c r="K444" s="109"/>
      <c r="L444" s="110"/>
    </row>
    <row r="445" spans="1:12" x14ac:dyDescent="0.2">
      <c r="A445" s="109"/>
      <c r="B445" s="110"/>
      <c r="C445" s="109"/>
      <c r="D445" s="110"/>
      <c r="E445" s="109"/>
      <c r="F445" s="110"/>
      <c r="G445" s="109"/>
      <c r="H445" s="110"/>
      <c r="I445" s="109"/>
      <c r="J445" s="110"/>
      <c r="K445" s="109"/>
      <c r="L445" s="110"/>
    </row>
    <row r="446" spans="1:12" x14ac:dyDescent="0.2">
      <c r="A446" s="109"/>
      <c r="B446" s="110"/>
      <c r="C446" s="109"/>
      <c r="D446" s="110"/>
      <c r="E446" s="109"/>
      <c r="F446" s="110"/>
      <c r="G446" s="109"/>
      <c r="H446" s="110"/>
      <c r="I446" s="109"/>
      <c r="J446" s="110"/>
      <c r="K446" s="109"/>
      <c r="L446" s="110"/>
    </row>
    <row r="447" spans="1:12" x14ac:dyDescent="0.2">
      <c r="A447" s="109"/>
      <c r="B447" s="110"/>
      <c r="C447" s="109"/>
      <c r="D447" s="110"/>
      <c r="E447" s="109"/>
      <c r="F447" s="110"/>
      <c r="G447" s="109"/>
      <c r="H447" s="110"/>
      <c r="I447" s="109"/>
      <c r="J447" s="110"/>
      <c r="K447" s="109"/>
      <c r="L447" s="110"/>
    </row>
    <row r="448" spans="1:12" x14ac:dyDescent="0.2">
      <c r="A448" s="109"/>
      <c r="B448" s="110"/>
      <c r="C448" s="109"/>
      <c r="D448" s="110"/>
      <c r="E448" s="109"/>
      <c r="F448" s="110"/>
      <c r="G448" s="109"/>
      <c r="H448" s="110"/>
      <c r="I448" s="109"/>
      <c r="J448" s="110"/>
      <c r="K448" s="109"/>
      <c r="L448" s="110"/>
    </row>
    <row r="449" spans="1:12" x14ac:dyDescent="0.2">
      <c r="A449" s="109"/>
      <c r="B449" s="110"/>
      <c r="C449" s="109"/>
      <c r="D449" s="110"/>
      <c r="E449" s="109"/>
      <c r="F449" s="110"/>
      <c r="G449" s="109"/>
      <c r="H449" s="110"/>
      <c r="I449" s="109"/>
      <c r="J449" s="110"/>
      <c r="K449" s="109"/>
      <c r="L449" s="110"/>
    </row>
    <row r="450" spans="1:12" x14ac:dyDescent="0.2">
      <c r="A450" s="109"/>
      <c r="B450" s="110"/>
      <c r="C450" s="109"/>
      <c r="D450" s="110"/>
      <c r="E450" s="109"/>
      <c r="F450" s="110"/>
      <c r="G450" s="109"/>
      <c r="H450" s="110"/>
      <c r="I450" s="109"/>
      <c r="J450" s="110"/>
      <c r="K450" s="109"/>
      <c r="L450" s="110"/>
    </row>
    <row r="451" spans="1:12" x14ac:dyDescent="0.2">
      <c r="A451" s="109"/>
      <c r="B451" s="110"/>
      <c r="C451" s="109"/>
      <c r="D451" s="110"/>
      <c r="E451" s="109"/>
      <c r="F451" s="110"/>
      <c r="G451" s="109"/>
      <c r="H451" s="110"/>
      <c r="I451" s="109"/>
      <c r="J451" s="110"/>
      <c r="K451" s="109"/>
      <c r="L451" s="110"/>
    </row>
    <row r="452" spans="1:12" x14ac:dyDescent="0.2">
      <c r="A452" s="109"/>
      <c r="B452" s="110"/>
      <c r="C452" s="109"/>
      <c r="D452" s="110"/>
      <c r="E452" s="109"/>
      <c r="F452" s="110"/>
      <c r="G452" s="109"/>
      <c r="H452" s="110"/>
      <c r="I452" s="109"/>
      <c r="J452" s="110"/>
      <c r="K452" s="109"/>
      <c r="L452" s="110"/>
    </row>
    <row r="453" spans="1:12" x14ac:dyDescent="0.2">
      <c r="A453" s="109"/>
      <c r="B453" s="110"/>
      <c r="C453" s="109"/>
      <c r="D453" s="110"/>
      <c r="E453" s="109"/>
      <c r="F453" s="110"/>
      <c r="G453" s="109"/>
      <c r="H453" s="110"/>
      <c r="I453" s="109"/>
      <c r="J453" s="110"/>
      <c r="K453" s="109"/>
      <c r="L453" s="110"/>
    </row>
    <row r="454" spans="1:12" x14ac:dyDescent="0.2">
      <c r="A454" s="109"/>
      <c r="B454" s="110"/>
      <c r="C454" s="109"/>
      <c r="D454" s="110"/>
      <c r="E454" s="109"/>
      <c r="F454" s="110"/>
      <c r="G454" s="109"/>
      <c r="H454" s="110"/>
      <c r="I454" s="109"/>
      <c r="J454" s="110"/>
      <c r="K454" s="109"/>
      <c r="L454" s="110"/>
    </row>
    <row r="455" spans="1:12" x14ac:dyDescent="0.2">
      <c r="A455" s="109"/>
      <c r="B455" s="110"/>
      <c r="C455" s="109"/>
      <c r="D455" s="110"/>
      <c r="E455" s="109"/>
      <c r="F455" s="110"/>
      <c r="G455" s="109"/>
      <c r="H455" s="110"/>
      <c r="I455" s="109"/>
      <c r="J455" s="110"/>
      <c r="K455" s="109"/>
      <c r="L455" s="110"/>
    </row>
    <row r="456" spans="1:12" x14ac:dyDescent="0.2">
      <c r="A456" s="109"/>
      <c r="B456" s="110"/>
      <c r="C456" s="109"/>
      <c r="D456" s="110"/>
      <c r="E456" s="109"/>
      <c r="F456" s="110"/>
      <c r="G456" s="109"/>
      <c r="H456" s="110"/>
      <c r="I456" s="109"/>
      <c r="J456" s="110"/>
      <c r="K456" s="109"/>
      <c r="L456" s="110"/>
    </row>
    <row r="457" spans="1:12" x14ac:dyDescent="0.2">
      <c r="A457" s="109"/>
      <c r="B457" s="110"/>
      <c r="C457" s="109"/>
      <c r="D457" s="110"/>
      <c r="E457" s="109"/>
      <c r="F457" s="110"/>
      <c r="G457" s="109"/>
      <c r="H457" s="110"/>
      <c r="I457" s="109"/>
      <c r="J457" s="110"/>
      <c r="K457" s="109"/>
      <c r="L457" s="110"/>
    </row>
    <row r="458" spans="1:12" x14ac:dyDescent="0.2">
      <c r="A458" s="109"/>
      <c r="B458" s="110"/>
      <c r="C458" s="109"/>
      <c r="D458" s="110"/>
      <c r="E458" s="109"/>
      <c r="F458" s="110"/>
      <c r="G458" s="109"/>
      <c r="H458" s="110"/>
      <c r="I458" s="109"/>
      <c r="J458" s="110"/>
      <c r="K458" s="109"/>
      <c r="L458" s="110"/>
    </row>
    <row r="459" spans="1:12" x14ac:dyDescent="0.2">
      <c r="A459" s="109"/>
      <c r="B459" s="110"/>
      <c r="C459" s="109"/>
      <c r="D459" s="110"/>
      <c r="E459" s="109"/>
      <c r="F459" s="110"/>
      <c r="G459" s="109"/>
      <c r="H459" s="110"/>
      <c r="I459" s="109"/>
      <c r="J459" s="110"/>
      <c r="K459" s="109"/>
      <c r="L459" s="110"/>
    </row>
    <row r="460" spans="1:12" x14ac:dyDescent="0.2">
      <c r="A460" s="109"/>
      <c r="B460" s="110"/>
      <c r="C460" s="109"/>
      <c r="D460" s="110"/>
      <c r="E460" s="109"/>
      <c r="F460" s="110"/>
      <c r="G460" s="109"/>
      <c r="H460" s="110"/>
      <c r="I460" s="109"/>
      <c r="J460" s="110"/>
      <c r="K460" s="109"/>
      <c r="L460" s="110"/>
    </row>
    <row r="461" spans="1:12" x14ac:dyDescent="0.2">
      <c r="A461" s="109"/>
      <c r="B461" s="110"/>
      <c r="C461" s="109"/>
      <c r="D461" s="110"/>
      <c r="E461" s="109"/>
      <c r="F461" s="110"/>
      <c r="G461" s="109"/>
      <c r="H461" s="110"/>
      <c r="I461" s="109"/>
      <c r="J461" s="110"/>
      <c r="K461" s="109"/>
      <c r="L461" s="110"/>
    </row>
    <row r="462" spans="1:12" x14ac:dyDescent="0.2">
      <c r="A462" s="109"/>
      <c r="B462" s="110"/>
      <c r="C462" s="109"/>
      <c r="D462" s="110"/>
      <c r="E462" s="109"/>
      <c r="F462" s="110"/>
      <c r="G462" s="109"/>
      <c r="H462" s="110"/>
      <c r="I462" s="109"/>
      <c r="J462" s="110"/>
      <c r="K462" s="109"/>
      <c r="L462" s="110"/>
    </row>
    <row r="463" spans="1:12" x14ac:dyDescent="0.2">
      <c r="A463" s="109"/>
      <c r="B463" s="110"/>
      <c r="C463" s="109"/>
      <c r="D463" s="110"/>
      <c r="E463" s="109"/>
      <c r="F463" s="110"/>
      <c r="G463" s="109"/>
      <c r="H463" s="110"/>
      <c r="I463" s="109"/>
      <c r="J463" s="110"/>
      <c r="K463" s="109"/>
      <c r="L463" s="110"/>
    </row>
    <row r="464" spans="1:12" x14ac:dyDescent="0.2">
      <c r="A464" s="109"/>
      <c r="B464" s="110"/>
      <c r="C464" s="109"/>
      <c r="D464" s="110"/>
      <c r="E464" s="109"/>
      <c r="F464" s="110"/>
      <c r="G464" s="109"/>
      <c r="H464" s="110"/>
      <c r="I464" s="109"/>
      <c r="J464" s="110"/>
      <c r="K464" s="109"/>
      <c r="L464" s="110"/>
    </row>
    <row r="465" spans="1:12" x14ac:dyDescent="0.2">
      <c r="A465" s="109"/>
      <c r="B465" s="110"/>
      <c r="C465" s="109"/>
      <c r="D465" s="110"/>
      <c r="E465" s="109"/>
      <c r="F465" s="110"/>
      <c r="G465" s="109"/>
      <c r="H465" s="110"/>
      <c r="I465" s="109"/>
      <c r="J465" s="110"/>
      <c r="K465" s="109"/>
      <c r="L465" s="110"/>
    </row>
    <row r="466" spans="1:12" x14ac:dyDescent="0.2">
      <c r="A466" s="109"/>
      <c r="B466" s="110"/>
      <c r="C466" s="109"/>
      <c r="D466" s="110"/>
      <c r="E466" s="109"/>
      <c r="F466" s="110"/>
      <c r="G466" s="109"/>
      <c r="H466" s="110"/>
      <c r="I466" s="109"/>
      <c r="J466" s="110"/>
      <c r="K466" s="109"/>
      <c r="L466" s="110"/>
    </row>
    <row r="467" spans="1:12" x14ac:dyDescent="0.2">
      <c r="A467" s="109"/>
      <c r="B467" s="110"/>
      <c r="C467" s="109"/>
      <c r="D467" s="110"/>
      <c r="E467" s="109"/>
      <c r="F467" s="110"/>
      <c r="G467" s="109"/>
      <c r="H467" s="110"/>
      <c r="I467" s="109"/>
      <c r="J467" s="110"/>
      <c r="K467" s="109"/>
      <c r="L467" s="110"/>
    </row>
    <row r="468" spans="1:12" x14ac:dyDescent="0.2">
      <c r="A468" s="109"/>
      <c r="B468" s="110"/>
      <c r="C468" s="109"/>
      <c r="D468" s="110"/>
      <c r="E468" s="109"/>
      <c r="F468" s="110"/>
      <c r="G468" s="109"/>
      <c r="H468" s="110"/>
      <c r="I468" s="109"/>
      <c r="J468" s="110"/>
      <c r="K468" s="109"/>
      <c r="L468" s="110"/>
    </row>
    <row r="469" spans="1:12" x14ac:dyDescent="0.2">
      <c r="A469" s="109"/>
      <c r="B469" s="110"/>
      <c r="C469" s="109"/>
      <c r="D469" s="110"/>
      <c r="E469" s="109"/>
      <c r="F469" s="110"/>
      <c r="G469" s="109"/>
      <c r="H469" s="110"/>
      <c r="I469" s="109"/>
      <c r="J469" s="110"/>
      <c r="K469" s="109"/>
      <c r="L469" s="110"/>
    </row>
    <row r="470" spans="1:12" x14ac:dyDescent="0.2">
      <c r="A470" s="109"/>
      <c r="B470" s="110"/>
      <c r="C470" s="109"/>
      <c r="D470" s="110"/>
      <c r="E470" s="109"/>
      <c r="F470" s="110"/>
      <c r="G470" s="109"/>
      <c r="H470" s="110"/>
      <c r="I470" s="109"/>
      <c r="J470" s="110"/>
      <c r="K470" s="109"/>
      <c r="L470" s="110"/>
    </row>
    <row r="471" spans="1:12" x14ac:dyDescent="0.2">
      <c r="A471" s="109"/>
      <c r="B471" s="110"/>
      <c r="C471" s="109"/>
      <c r="D471" s="110"/>
      <c r="E471" s="109"/>
      <c r="F471" s="110"/>
      <c r="G471" s="109"/>
      <c r="H471" s="110"/>
      <c r="I471" s="109"/>
      <c r="J471" s="110"/>
      <c r="K471" s="109"/>
      <c r="L471" s="110"/>
    </row>
    <row r="472" spans="1:12" x14ac:dyDescent="0.2">
      <c r="A472" s="109"/>
      <c r="B472" s="110"/>
      <c r="C472" s="109"/>
      <c r="D472" s="110"/>
      <c r="E472" s="109"/>
      <c r="F472" s="110"/>
      <c r="G472" s="109"/>
      <c r="H472" s="110"/>
      <c r="I472" s="109"/>
      <c r="J472" s="110"/>
      <c r="K472" s="109"/>
      <c r="L472" s="110"/>
    </row>
    <row r="473" spans="1:12" x14ac:dyDescent="0.2">
      <c r="A473" s="109"/>
      <c r="B473" s="110"/>
      <c r="C473" s="109"/>
      <c r="D473" s="110"/>
      <c r="E473" s="109"/>
      <c r="F473" s="110"/>
      <c r="G473" s="109"/>
      <c r="H473" s="110"/>
      <c r="I473" s="109"/>
      <c r="J473" s="110"/>
      <c r="K473" s="109"/>
      <c r="L473" s="110"/>
    </row>
    <row r="474" spans="1:12" x14ac:dyDescent="0.2">
      <c r="A474" s="109"/>
      <c r="B474" s="110"/>
      <c r="C474" s="109"/>
      <c r="D474" s="110"/>
      <c r="E474" s="109"/>
      <c r="F474" s="110"/>
      <c r="G474" s="109"/>
      <c r="H474" s="110"/>
      <c r="I474" s="109"/>
      <c r="J474" s="110"/>
      <c r="K474" s="109"/>
      <c r="L474" s="110"/>
    </row>
    <row r="475" spans="1:12" x14ac:dyDescent="0.2">
      <c r="A475" s="109"/>
      <c r="B475" s="110"/>
      <c r="C475" s="109"/>
      <c r="D475" s="110"/>
      <c r="E475" s="109"/>
      <c r="F475" s="110"/>
      <c r="G475" s="109"/>
      <c r="H475" s="110"/>
      <c r="I475" s="109"/>
      <c r="J475" s="110"/>
      <c r="K475" s="109"/>
      <c r="L475" s="110"/>
    </row>
    <row r="476" spans="1:12" x14ac:dyDescent="0.2">
      <c r="A476" s="109"/>
      <c r="B476" s="110"/>
      <c r="C476" s="109"/>
      <c r="D476" s="110"/>
      <c r="E476" s="109"/>
      <c r="F476" s="110"/>
      <c r="G476" s="109"/>
      <c r="H476" s="110"/>
      <c r="I476" s="109"/>
      <c r="J476" s="110"/>
      <c r="K476" s="109"/>
      <c r="L476" s="110"/>
    </row>
    <row r="477" spans="1:12" x14ac:dyDescent="0.2">
      <c r="A477" s="109"/>
      <c r="B477" s="110"/>
      <c r="C477" s="109"/>
      <c r="D477" s="110"/>
      <c r="E477" s="109"/>
      <c r="F477" s="110"/>
      <c r="G477" s="109"/>
      <c r="H477" s="110"/>
      <c r="I477" s="109"/>
      <c r="J477" s="110"/>
      <c r="K477" s="109"/>
      <c r="L477" s="110"/>
    </row>
    <row r="478" spans="1:12" x14ac:dyDescent="0.2">
      <c r="A478" s="109"/>
      <c r="B478" s="110"/>
      <c r="C478" s="109"/>
      <c r="D478" s="110"/>
      <c r="E478" s="109"/>
      <c r="F478" s="110"/>
      <c r="G478" s="109"/>
      <c r="H478" s="110"/>
      <c r="I478" s="109"/>
      <c r="J478" s="110"/>
      <c r="K478" s="109"/>
      <c r="L478" s="110"/>
    </row>
    <row r="479" spans="1:12" x14ac:dyDescent="0.2">
      <c r="A479" s="109"/>
      <c r="B479" s="110"/>
      <c r="C479" s="109"/>
      <c r="D479" s="110"/>
      <c r="E479" s="109"/>
      <c r="F479" s="110"/>
      <c r="G479" s="109"/>
      <c r="H479" s="110"/>
      <c r="I479" s="109"/>
      <c r="J479" s="110"/>
      <c r="K479" s="109"/>
      <c r="L479" s="110"/>
    </row>
    <row r="480" spans="1:12" x14ac:dyDescent="0.2">
      <c r="A480" s="109"/>
      <c r="B480" s="110"/>
      <c r="C480" s="109"/>
      <c r="D480" s="110"/>
      <c r="E480" s="109"/>
      <c r="F480" s="110"/>
      <c r="G480" s="109"/>
      <c r="H480" s="110"/>
      <c r="I480" s="109"/>
      <c r="J480" s="110"/>
      <c r="K480" s="109"/>
      <c r="L480" s="110"/>
    </row>
    <row r="481" spans="1:12" x14ac:dyDescent="0.2">
      <c r="A481" s="109"/>
      <c r="B481" s="110"/>
      <c r="C481" s="109"/>
      <c r="D481" s="110"/>
      <c r="E481" s="109"/>
      <c r="F481" s="110"/>
      <c r="G481" s="109"/>
      <c r="H481" s="110"/>
      <c r="I481" s="109"/>
      <c r="J481" s="110"/>
      <c r="K481" s="109"/>
      <c r="L481" s="110"/>
    </row>
    <row r="482" spans="1:12" x14ac:dyDescent="0.2">
      <c r="A482" s="109"/>
      <c r="B482" s="110"/>
      <c r="C482" s="109"/>
      <c r="D482" s="110"/>
      <c r="E482" s="109"/>
      <c r="F482" s="110"/>
      <c r="G482" s="109"/>
      <c r="H482" s="110"/>
      <c r="I482" s="109"/>
      <c r="J482" s="110"/>
      <c r="K482" s="109"/>
      <c r="L482" s="110"/>
    </row>
    <row r="483" spans="1:12" x14ac:dyDescent="0.2">
      <c r="A483" s="109"/>
      <c r="B483" s="110"/>
      <c r="C483" s="109"/>
      <c r="D483" s="110"/>
      <c r="E483" s="109"/>
      <c r="F483" s="110"/>
      <c r="G483" s="109"/>
      <c r="H483" s="110"/>
      <c r="I483" s="109"/>
      <c r="J483" s="110"/>
      <c r="K483" s="109"/>
      <c r="L483" s="110"/>
    </row>
    <row r="484" spans="1:12" x14ac:dyDescent="0.2">
      <c r="A484" s="109"/>
      <c r="B484" s="110"/>
      <c r="C484" s="109"/>
      <c r="D484" s="110"/>
      <c r="E484" s="109"/>
      <c r="F484" s="110"/>
      <c r="G484" s="109"/>
      <c r="H484" s="110"/>
      <c r="I484" s="109"/>
      <c r="J484" s="110"/>
      <c r="K484" s="109"/>
      <c r="L484" s="110"/>
    </row>
    <row r="485" spans="1:12" x14ac:dyDescent="0.2">
      <c r="A485" s="109"/>
      <c r="B485" s="110"/>
      <c r="C485" s="109"/>
      <c r="D485" s="110"/>
      <c r="E485" s="109"/>
      <c r="F485" s="110"/>
      <c r="G485" s="109"/>
      <c r="H485" s="110"/>
      <c r="I485" s="109"/>
      <c r="J485" s="110"/>
      <c r="K485" s="109"/>
      <c r="L485" s="110"/>
    </row>
    <row r="486" spans="1:12" x14ac:dyDescent="0.2">
      <c r="A486" s="109"/>
      <c r="B486" s="110"/>
      <c r="C486" s="109"/>
      <c r="D486" s="110"/>
      <c r="E486" s="109"/>
      <c r="F486" s="110"/>
      <c r="G486" s="109"/>
      <c r="H486" s="110"/>
      <c r="I486" s="109"/>
      <c r="J486" s="110"/>
      <c r="K486" s="109"/>
      <c r="L486" s="110"/>
    </row>
    <row r="487" spans="1:12" x14ac:dyDescent="0.2">
      <c r="A487" s="109"/>
      <c r="B487" s="110"/>
      <c r="C487" s="109"/>
      <c r="D487" s="110"/>
      <c r="E487" s="109"/>
      <c r="F487" s="110"/>
      <c r="G487" s="109"/>
      <c r="H487" s="110"/>
      <c r="I487" s="109"/>
      <c r="J487" s="110"/>
      <c r="K487" s="109"/>
      <c r="L487" s="110"/>
    </row>
    <row r="488" spans="1:12" x14ac:dyDescent="0.2">
      <c r="A488" s="109"/>
      <c r="B488" s="110"/>
      <c r="C488" s="109"/>
      <c r="D488" s="110"/>
      <c r="E488" s="109"/>
      <c r="F488" s="110"/>
      <c r="G488" s="109"/>
      <c r="H488" s="110"/>
      <c r="I488" s="109"/>
      <c r="J488" s="110"/>
      <c r="K488" s="109"/>
      <c r="L488" s="110"/>
    </row>
    <row r="489" spans="1:12" x14ac:dyDescent="0.2">
      <c r="A489" s="109"/>
      <c r="B489" s="110"/>
      <c r="C489" s="109"/>
      <c r="D489" s="110"/>
      <c r="E489" s="109"/>
      <c r="F489" s="110"/>
      <c r="G489" s="109"/>
      <c r="H489" s="110"/>
      <c r="I489" s="109"/>
      <c r="J489" s="110"/>
      <c r="K489" s="109"/>
      <c r="L489" s="110"/>
    </row>
    <row r="490" spans="1:12" x14ac:dyDescent="0.2">
      <c r="A490" s="109"/>
      <c r="B490" s="110"/>
      <c r="C490" s="109"/>
      <c r="D490" s="110"/>
      <c r="E490" s="109"/>
      <c r="F490" s="110"/>
      <c r="G490" s="109"/>
      <c r="H490" s="110"/>
      <c r="I490" s="109"/>
      <c r="J490" s="110"/>
      <c r="K490" s="109"/>
      <c r="L490" s="110"/>
    </row>
    <row r="491" spans="1:12" x14ac:dyDescent="0.2">
      <c r="A491" s="109"/>
      <c r="B491" s="110"/>
      <c r="C491" s="109"/>
      <c r="D491" s="110"/>
      <c r="E491" s="109"/>
      <c r="F491" s="110"/>
      <c r="G491" s="109"/>
      <c r="H491" s="110"/>
      <c r="I491" s="109"/>
      <c r="J491" s="110"/>
      <c r="K491" s="109"/>
      <c r="L491" s="110"/>
    </row>
    <row r="492" spans="1:12" x14ac:dyDescent="0.2">
      <c r="A492" s="109"/>
      <c r="B492" s="110"/>
      <c r="C492" s="109"/>
      <c r="D492" s="110"/>
      <c r="E492" s="109"/>
      <c r="F492" s="110"/>
      <c r="G492" s="109"/>
      <c r="H492" s="110"/>
      <c r="I492" s="109"/>
      <c r="J492" s="110"/>
      <c r="K492" s="109"/>
      <c r="L492" s="110"/>
    </row>
    <row r="493" spans="1:12" x14ac:dyDescent="0.2">
      <c r="A493" s="109"/>
      <c r="B493" s="110"/>
      <c r="C493" s="109"/>
      <c r="D493" s="110"/>
      <c r="E493" s="109"/>
      <c r="F493" s="110"/>
      <c r="G493" s="109"/>
      <c r="H493" s="110"/>
      <c r="I493" s="109"/>
      <c r="J493" s="110"/>
      <c r="K493" s="109"/>
      <c r="L493" s="110"/>
    </row>
    <row r="494" spans="1:12" x14ac:dyDescent="0.2">
      <c r="A494" s="109"/>
      <c r="B494" s="110"/>
      <c r="C494" s="109"/>
      <c r="D494" s="110"/>
      <c r="E494" s="109"/>
      <c r="F494" s="110"/>
      <c r="G494" s="109"/>
      <c r="H494" s="110"/>
      <c r="I494" s="109"/>
      <c r="J494" s="110"/>
      <c r="K494" s="109"/>
      <c r="L494" s="110"/>
    </row>
    <row r="495" spans="1:12" x14ac:dyDescent="0.2">
      <c r="A495" s="109"/>
      <c r="B495" s="110"/>
      <c r="C495" s="109"/>
      <c r="D495" s="110"/>
      <c r="E495" s="109"/>
      <c r="F495" s="110"/>
      <c r="G495" s="109"/>
      <c r="H495" s="110"/>
      <c r="I495" s="109"/>
      <c r="J495" s="110"/>
      <c r="K495" s="109"/>
      <c r="L495" s="110"/>
    </row>
    <row r="496" spans="1:12" x14ac:dyDescent="0.2">
      <c r="A496" s="109"/>
      <c r="B496" s="110"/>
      <c r="C496" s="109"/>
      <c r="D496" s="110"/>
      <c r="E496" s="109"/>
      <c r="F496" s="110"/>
      <c r="G496" s="109"/>
      <c r="H496" s="110"/>
      <c r="I496" s="109"/>
      <c r="J496" s="110"/>
      <c r="K496" s="109"/>
      <c r="L496" s="110"/>
    </row>
    <row r="497" spans="1:12" x14ac:dyDescent="0.2">
      <c r="A497" s="109"/>
      <c r="B497" s="110"/>
      <c r="C497" s="109"/>
      <c r="D497" s="110"/>
      <c r="E497" s="109"/>
      <c r="F497" s="110"/>
      <c r="G497" s="109"/>
      <c r="H497" s="110"/>
      <c r="I497" s="109"/>
      <c r="J497" s="110"/>
      <c r="K497" s="109"/>
      <c r="L497" s="110"/>
    </row>
    <row r="498" spans="1:12" x14ac:dyDescent="0.2">
      <c r="A498" s="109"/>
      <c r="B498" s="110"/>
      <c r="C498" s="109"/>
      <c r="D498" s="110"/>
      <c r="E498" s="109"/>
      <c r="F498" s="110"/>
      <c r="G498" s="109"/>
      <c r="H498" s="110"/>
      <c r="I498" s="109"/>
      <c r="J498" s="110"/>
      <c r="K498" s="109"/>
      <c r="L498" s="110"/>
    </row>
    <row r="499" spans="1:12" x14ac:dyDescent="0.2">
      <c r="A499" s="109"/>
      <c r="B499" s="110"/>
      <c r="C499" s="109"/>
      <c r="D499" s="110"/>
      <c r="E499" s="109"/>
      <c r="F499" s="110"/>
      <c r="G499" s="109"/>
      <c r="H499" s="110"/>
      <c r="I499" s="109"/>
      <c r="J499" s="110"/>
      <c r="K499" s="109"/>
      <c r="L499" s="110"/>
    </row>
    <row r="500" spans="1:12" x14ac:dyDescent="0.2">
      <c r="A500" s="109"/>
      <c r="B500" s="110"/>
      <c r="C500" s="109"/>
      <c r="D500" s="110"/>
      <c r="E500" s="109"/>
      <c r="F500" s="110"/>
      <c r="G500" s="109"/>
      <c r="H500" s="110"/>
      <c r="I500" s="109"/>
      <c r="J500" s="110"/>
      <c r="K500" s="109"/>
      <c r="L500" s="110"/>
    </row>
    <row r="501" spans="1:12" x14ac:dyDescent="0.2">
      <c r="A501" s="109"/>
      <c r="B501" s="110"/>
      <c r="C501" s="109"/>
      <c r="D501" s="110"/>
      <c r="E501" s="109"/>
      <c r="F501" s="110"/>
      <c r="G501" s="109"/>
      <c r="H501" s="110"/>
      <c r="I501" s="109"/>
      <c r="J501" s="110"/>
      <c r="K501" s="109"/>
      <c r="L501" s="110"/>
    </row>
    <row r="502" spans="1:12" x14ac:dyDescent="0.2">
      <c r="A502" s="109"/>
      <c r="B502" s="110"/>
      <c r="C502" s="109"/>
      <c r="D502" s="110"/>
      <c r="E502" s="109"/>
      <c r="F502" s="110"/>
      <c r="G502" s="109"/>
      <c r="H502" s="110"/>
      <c r="I502" s="109"/>
      <c r="J502" s="110"/>
      <c r="K502" s="109"/>
      <c r="L502" s="110"/>
    </row>
    <row r="503" spans="1:12" x14ac:dyDescent="0.2">
      <c r="A503" s="109"/>
      <c r="B503" s="110"/>
      <c r="C503" s="109"/>
      <c r="D503" s="110"/>
      <c r="E503" s="109"/>
      <c r="F503" s="110"/>
      <c r="G503" s="109"/>
      <c r="H503" s="110"/>
      <c r="I503" s="109"/>
      <c r="J503" s="110"/>
      <c r="K503" s="109"/>
      <c r="L503" s="110"/>
    </row>
    <row r="504" spans="1:12" x14ac:dyDescent="0.2">
      <c r="A504" s="109"/>
      <c r="B504" s="110"/>
      <c r="C504" s="109"/>
      <c r="D504" s="110"/>
      <c r="E504" s="109"/>
      <c r="F504" s="110"/>
      <c r="G504" s="109"/>
      <c r="H504" s="110"/>
      <c r="I504" s="109"/>
      <c r="J504" s="110"/>
      <c r="K504" s="109"/>
      <c r="L504" s="110"/>
    </row>
    <row r="505" spans="1:12" x14ac:dyDescent="0.2">
      <c r="A505" s="109"/>
      <c r="B505" s="110"/>
      <c r="C505" s="109"/>
      <c r="D505" s="110"/>
      <c r="E505" s="109"/>
      <c r="F505" s="110"/>
      <c r="G505" s="109"/>
      <c r="H505" s="110"/>
      <c r="I505" s="109"/>
      <c r="J505" s="110"/>
      <c r="K505" s="109"/>
      <c r="L505" s="110"/>
    </row>
    <row r="506" spans="1:12" x14ac:dyDescent="0.2">
      <c r="A506" s="109"/>
      <c r="B506" s="110"/>
      <c r="C506" s="109"/>
      <c r="D506" s="110"/>
      <c r="E506" s="109"/>
      <c r="F506" s="110"/>
      <c r="G506" s="109"/>
      <c r="H506" s="110"/>
      <c r="I506" s="109"/>
      <c r="J506" s="110"/>
      <c r="K506" s="109"/>
      <c r="L506" s="110"/>
    </row>
    <row r="507" spans="1:12" x14ac:dyDescent="0.2">
      <c r="A507" s="109"/>
      <c r="B507" s="110"/>
      <c r="C507" s="109"/>
      <c r="D507" s="110"/>
      <c r="E507" s="109"/>
      <c r="F507" s="110"/>
      <c r="G507" s="109"/>
      <c r="H507" s="110"/>
      <c r="I507" s="109"/>
      <c r="J507" s="110"/>
      <c r="K507" s="109"/>
      <c r="L507" s="110"/>
    </row>
    <row r="508" spans="1:12" x14ac:dyDescent="0.2">
      <c r="A508" s="109"/>
      <c r="B508" s="110"/>
      <c r="C508" s="109"/>
      <c r="D508" s="110"/>
      <c r="E508" s="109"/>
      <c r="F508" s="110"/>
      <c r="G508" s="109"/>
      <c r="H508" s="110"/>
      <c r="I508" s="109"/>
      <c r="J508" s="110"/>
      <c r="K508" s="109"/>
      <c r="L508" s="110"/>
    </row>
    <row r="509" spans="1:12" x14ac:dyDescent="0.2">
      <c r="A509" s="109"/>
      <c r="B509" s="110"/>
      <c r="C509" s="109"/>
      <c r="D509" s="110"/>
      <c r="E509" s="109"/>
      <c r="F509" s="110"/>
      <c r="G509" s="109"/>
      <c r="H509" s="110"/>
      <c r="I509" s="109"/>
      <c r="J509" s="110"/>
      <c r="K509" s="109"/>
      <c r="L509" s="110"/>
    </row>
    <row r="510" spans="1:12" x14ac:dyDescent="0.2">
      <c r="A510" s="109"/>
      <c r="B510" s="110"/>
      <c r="C510" s="109"/>
      <c r="D510" s="110"/>
      <c r="E510" s="109"/>
      <c r="F510" s="110"/>
      <c r="G510" s="109"/>
      <c r="H510" s="110"/>
      <c r="I510" s="109"/>
      <c r="J510" s="110"/>
      <c r="K510" s="109"/>
      <c r="L510" s="110"/>
    </row>
    <row r="511" spans="1:12" x14ac:dyDescent="0.2">
      <c r="A511" s="109"/>
      <c r="B511" s="110"/>
      <c r="C511" s="109"/>
      <c r="D511" s="110"/>
      <c r="E511" s="109"/>
      <c r="F511" s="110"/>
      <c r="G511" s="109"/>
      <c r="H511" s="110"/>
      <c r="I511" s="109"/>
      <c r="J511" s="110"/>
      <c r="K511" s="109"/>
      <c r="L511" s="110"/>
    </row>
    <row r="512" spans="1:12" x14ac:dyDescent="0.2">
      <c r="A512" s="109"/>
      <c r="B512" s="110"/>
      <c r="C512" s="109"/>
      <c r="D512" s="110"/>
      <c r="E512" s="109"/>
      <c r="F512" s="110"/>
      <c r="G512" s="109"/>
      <c r="H512" s="110"/>
      <c r="I512" s="109"/>
      <c r="J512" s="110"/>
      <c r="K512" s="109"/>
      <c r="L512" s="110"/>
    </row>
    <row r="513" spans="1:12" x14ac:dyDescent="0.2">
      <c r="A513" s="109"/>
      <c r="B513" s="110"/>
      <c r="C513" s="109"/>
      <c r="D513" s="110"/>
      <c r="E513" s="109"/>
      <c r="F513" s="110"/>
      <c r="G513" s="109"/>
      <c r="H513" s="110"/>
      <c r="I513" s="109"/>
      <c r="J513" s="110"/>
      <c r="K513" s="109"/>
      <c r="L513" s="110"/>
    </row>
    <row r="514" spans="1:12" x14ac:dyDescent="0.2">
      <c r="A514" s="109"/>
      <c r="B514" s="110"/>
      <c r="C514" s="109"/>
      <c r="D514" s="110"/>
      <c r="E514" s="109"/>
      <c r="F514" s="110"/>
      <c r="G514" s="109"/>
      <c r="H514" s="110"/>
      <c r="I514" s="109"/>
      <c r="J514" s="110"/>
      <c r="K514" s="109"/>
      <c r="L514" s="110"/>
    </row>
    <row r="515" spans="1:12" x14ac:dyDescent="0.2">
      <c r="A515" s="109"/>
      <c r="B515" s="110"/>
      <c r="C515" s="109"/>
      <c r="D515" s="110"/>
      <c r="E515" s="109"/>
      <c r="F515" s="110"/>
      <c r="G515" s="109"/>
      <c r="H515" s="110"/>
      <c r="I515" s="109"/>
      <c r="J515" s="110"/>
      <c r="K515" s="109"/>
      <c r="L515" s="110"/>
    </row>
    <row r="516" spans="1:12" x14ac:dyDescent="0.2">
      <c r="A516" s="109"/>
      <c r="B516" s="110"/>
      <c r="C516" s="109"/>
      <c r="D516" s="110"/>
      <c r="E516" s="109"/>
      <c r="F516" s="110"/>
      <c r="G516" s="109"/>
      <c r="H516" s="110"/>
      <c r="I516" s="109"/>
      <c r="J516" s="110"/>
      <c r="K516" s="109"/>
      <c r="L516" s="110"/>
    </row>
    <row r="517" spans="1:12" x14ac:dyDescent="0.2">
      <c r="A517" s="109"/>
      <c r="B517" s="110"/>
      <c r="C517" s="109"/>
      <c r="D517" s="110"/>
      <c r="E517" s="109"/>
      <c r="F517" s="110"/>
      <c r="G517" s="109"/>
      <c r="H517" s="110"/>
      <c r="I517" s="109"/>
      <c r="J517" s="110"/>
      <c r="K517" s="109"/>
      <c r="L517" s="110"/>
    </row>
    <row r="518" spans="1:12" x14ac:dyDescent="0.2">
      <c r="A518" s="109"/>
      <c r="B518" s="110"/>
      <c r="C518" s="109"/>
      <c r="D518" s="110"/>
      <c r="E518" s="109"/>
      <c r="F518" s="110"/>
      <c r="G518" s="109"/>
      <c r="H518" s="110"/>
      <c r="I518" s="109"/>
      <c r="J518" s="110"/>
      <c r="K518" s="109"/>
      <c r="L518" s="110"/>
    </row>
    <row r="519" spans="1:12" x14ac:dyDescent="0.2">
      <c r="A519" s="109"/>
      <c r="B519" s="110"/>
      <c r="C519" s="109"/>
      <c r="D519" s="110"/>
      <c r="E519" s="109"/>
      <c r="F519" s="110"/>
      <c r="G519" s="109"/>
      <c r="H519" s="110"/>
      <c r="I519" s="109"/>
      <c r="J519" s="110"/>
      <c r="K519" s="109"/>
      <c r="L519" s="110"/>
    </row>
    <row r="520" spans="1:12" x14ac:dyDescent="0.2">
      <c r="A520" s="109"/>
      <c r="B520" s="110"/>
      <c r="C520" s="109"/>
      <c r="D520" s="110"/>
      <c r="E520" s="109"/>
      <c r="F520" s="110"/>
      <c r="G520" s="109"/>
      <c r="H520" s="110"/>
      <c r="I520" s="109"/>
      <c r="J520" s="110"/>
      <c r="K520" s="109"/>
      <c r="L520" s="110"/>
    </row>
    <row r="521" spans="1:12" x14ac:dyDescent="0.2">
      <c r="A521" s="109"/>
      <c r="B521" s="110"/>
      <c r="C521" s="109"/>
      <c r="D521" s="110"/>
      <c r="E521" s="109"/>
      <c r="F521" s="110"/>
      <c r="G521" s="109"/>
      <c r="H521" s="110"/>
      <c r="I521" s="109"/>
      <c r="J521" s="110"/>
      <c r="K521" s="109"/>
      <c r="L521" s="110"/>
    </row>
    <row r="522" spans="1:12" x14ac:dyDescent="0.2">
      <c r="A522" s="109"/>
      <c r="B522" s="110"/>
      <c r="C522" s="109"/>
      <c r="D522" s="110"/>
      <c r="E522" s="109"/>
      <c r="F522" s="110"/>
      <c r="G522" s="109"/>
      <c r="H522" s="110"/>
      <c r="I522" s="109"/>
      <c r="J522" s="110"/>
      <c r="K522" s="109"/>
      <c r="L522" s="110"/>
    </row>
    <row r="523" spans="1:12" x14ac:dyDescent="0.2">
      <c r="A523" s="109"/>
      <c r="B523" s="110"/>
      <c r="C523" s="109"/>
      <c r="D523" s="110"/>
      <c r="E523" s="109"/>
      <c r="F523" s="110"/>
      <c r="G523" s="109"/>
      <c r="H523" s="110"/>
      <c r="I523" s="109"/>
      <c r="J523" s="110"/>
      <c r="K523" s="109"/>
      <c r="L523" s="110"/>
    </row>
    <row r="524" spans="1:12" x14ac:dyDescent="0.2">
      <c r="A524" s="109"/>
      <c r="B524" s="110"/>
      <c r="C524" s="109"/>
      <c r="D524" s="110"/>
      <c r="E524" s="109"/>
      <c r="F524" s="110"/>
      <c r="G524" s="109"/>
      <c r="H524" s="110"/>
      <c r="I524" s="109"/>
      <c r="J524" s="110"/>
      <c r="K524" s="109"/>
      <c r="L524" s="110"/>
    </row>
    <row r="525" spans="1:12" x14ac:dyDescent="0.2">
      <c r="A525" s="109"/>
      <c r="B525" s="110"/>
      <c r="C525" s="109"/>
      <c r="D525" s="110"/>
      <c r="E525" s="109"/>
      <c r="F525" s="110"/>
      <c r="G525" s="109"/>
      <c r="H525" s="110"/>
      <c r="I525" s="109"/>
      <c r="J525" s="110"/>
      <c r="K525" s="109"/>
      <c r="L525" s="110"/>
    </row>
    <row r="526" spans="1:12" x14ac:dyDescent="0.2">
      <c r="A526" s="109"/>
      <c r="B526" s="110"/>
      <c r="C526" s="109"/>
      <c r="D526" s="110"/>
      <c r="E526" s="109"/>
      <c r="F526" s="110"/>
      <c r="G526" s="109"/>
      <c r="H526" s="110"/>
      <c r="I526" s="109"/>
      <c r="J526" s="110"/>
      <c r="K526" s="109"/>
      <c r="L526" s="110"/>
    </row>
    <row r="527" spans="1:12" x14ac:dyDescent="0.2">
      <c r="A527" s="109"/>
      <c r="B527" s="110"/>
      <c r="C527" s="109"/>
      <c r="D527" s="110"/>
      <c r="E527" s="109"/>
      <c r="F527" s="110"/>
      <c r="G527" s="109"/>
      <c r="H527" s="110"/>
      <c r="I527" s="109"/>
      <c r="J527" s="110"/>
      <c r="K527" s="109"/>
      <c r="L527" s="110"/>
    </row>
    <row r="528" spans="1:12" x14ac:dyDescent="0.2">
      <c r="A528" s="109"/>
      <c r="B528" s="110"/>
      <c r="C528" s="109"/>
      <c r="D528" s="110"/>
      <c r="E528" s="109"/>
      <c r="F528" s="110"/>
      <c r="G528" s="109"/>
      <c r="H528" s="110"/>
      <c r="I528" s="109"/>
      <c r="J528" s="110"/>
      <c r="K528" s="109"/>
      <c r="L528" s="110"/>
    </row>
    <row r="529" spans="1:12" x14ac:dyDescent="0.2">
      <c r="A529" s="109"/>
      <c r="B529" s="110"/>
      <c r="C529" s="109"/>
      <c r="D529" s="110"/>
      <c r="E529" s="109"/>
      <c r="F529" s="110"/>
      <c r="G529" s="109"/>
      <c r="H529" s="110"/>
      <c r="I529" s="109"/>
      <c r="J529" s="110"/>
      <c r="K529" s="109"/>
      <c r="L529" s="110"/>
    </row>
    <row r="530" spans="1:12" x14ac:dyDescent="0.2">
      <c r="A530" s="109"/>
      <c r="B530" s="110"/>
      <c r="C530" s="109"/>
      <c r="D530" s="110"/>
      <c r="E530" s="109"/>
      <c r="F530" s="110"/>
      <c r="G530" s="109"/>
      <c r="H530" s="110"/>
      <c r="I530" s="109"/>
      <c r="J530" s="110"/>
      <c r="K530" s="109"/>
      <c r="L530" s="110"/>
    </row>
    <row r="531" spans="1:12" x14ac:dyDescent="0.2">
      <c r="A531" s="109"/>
      <c r="B531" s="110"/>
      <c r="C531" s="109"/>
      <c r="D531" s="110"/>
      <c r="E531" s="109"/>
      <c r="F531" s="110"/>
      <c r="G531" s="109"/>
      <c r="H531" s="110"/>
      <c r="I531" s="109"/>
      <c r="J531" s="110"/>
      <c r="K531" s="109"/>
      <c r="L531" s="110"/>
    </row>
    <row r="532" spans="1:12" x14ac:dyDescent="0.2">
      <c r="A532" s="109"/>
      <c r="B532" s="110"/>
      <c r="C532" s="109"/>
      <c r="D532" s="110"/>
      <c r="E532" s="109"/>
      <c r="F532" s="110"/>
      <c r="G532" s="109"/>
      <c r="H532" s="110"/>
      <c r="I532" s="109"/>
      <c r="J532" s="110"/>
      <c r="K532" s="109"/>
      <c r="L532" s="110"/>
    </row>
    <row r="533" spans="1:12" x14ac:dyDescent="0.2">
      <c r="A533" s="109"/>
      <c r="B533" s="110"/>
      <c r="C533" s="109"/>
      <c r="D533" s="110"/>
      <c r="E533" s="109"/>
      <c r="F533" s="110"/>
      <c r="G533" s="109"/>
      <c r="H533" s="110"/>
      <c r="I533" s="109"/>
      <c r="J533" s="110"/>
      <c r="K533" s="109"/>
      <c r="L533" s="110"/>
    </row>
    <row r="534" spans="1:12" x14ac:dyDescent="0.2">
      <c r="A534" s="109"/>
      <c r="B534" s="110"/>
      <c r="C534" s="109"/>
      <c r="D534" s="110"/>
      <c r="E534" s="109"/>
      <c r="F534" s="110"/>
      <c r="G534" s="109"/>
      <c r="H534" s="110"/>
      <c r="I534" s="109"/>
      <c r="J534" s="110"/>
      <c r="K534" s="109"/>
      <c r="L534" s="110"/>
    </row>
    <row r="535" spans="1:12" x14ac:dyDescent="0.2">
      <c r="A535" s="109"/>
      <c r="B535" s="110"/>
      <c r="C535" s="109"/>
      <c r="D535" s="110"/>
      <c r="E535" s="109"/>
      <c r="F535" s="110"/>
      <c r="G535" s="109"/>
      <c r="H535" s="110"/>
      <c r="I535" s="109"/>
      <c r="J535" s="110"/>
      <c r="K535" s="109"/>
      <c r="L535" s="110"/>
    </row>
    <row r="536" spans="1:12" x14ac:dyDescent="0.2">
      <c r="A536" s="109"/>
      <c r="B536" s="110"/>
      <c r="C536" s="109"/>
      <c r="D536" s="110"/>
      <c r="E536" s="109"/>
      <c r="F536" s="110"/>
      <c r="G536" s="109"/>
      <c r="H536" s="110"/>
      <c r="I536" s="109"/>
      <c r="J536" s="110"/>
      <c r="K536" s="109"/>
      <c r="L536" s="110"/>
    </row>
    <row r="537" spans="1:12" x14ac:dyDescent="0.2">
      <c r="A537" s="109"/>
      <c r="B537" s="110"/>
      <c r="C537" s="109"/>
      <c r="D537" s="110"/>
      <c r="E537" s="109"/>
      <c r="F537" s="110"/>
      <c r="G537" s="109"/>
      <c r="H537" s="110"/>
      <c r="I537" s="109"/>
      <c r="J537" s="110"/>
      <c r="K537" s="109"/>
      <c r="L537" s="110"/>
    </row>
    <row r="538" spans="1:12" x14ac:dyDescent="0.2">
      <c r="A538" s="109"/>
      <c r="B538" s="110"/>
      <c r="C538" s="109"/>
      <c r="D538" s="110"/>
      <c r="E538" s="109"/>
      <c r="F538" s="110"/>
      <c r="G538" s="109"/>
      <c r="H538" s="110"/>
      <c r="I538" s="109"/>
      <c r="J538" s="110"/>
      <c r="K538" s="109"/>
      <c r="L538" s="110"/>
    </row>
    <row r="539" spans="1:12" x14ac:dyDescent="0.2">
      <c r="A539" s="109"/>
      <c r="B539" s="110"/>
      <c r="C539" s="109"/>
      <c r="D539" s="110"/>
      <c r="E539" s="109"/>
      <c r="F539" s="110"/>
      <c r="G539" s="109"/>
      <c r="H539" s="110"/>
      <c r="I539" s="109"/>
      <c r="J539" s="110"/>
      <c r="K539" s="109"/>
      <c r="L539" s="110"/>
    </row>
    <row r="540" spans="1:12" x14ac:dyDescent="0.2">
      <c r="A540" s="109"/>
      <c r="B540" s="110"/>
      <c r="C540" s="109"/>
      <c r="D540" s="110"/>
      <c r="E540" s="109"/>
      <c r="F540" s="110"/>
      <c r="G540" s="109"/>
      <c r="H540" s="110"/>
      <c r="I540" s="109"/>
      <c r="J540" s="110"/>
      <c r="K540" s="109"/>
      <c r="L540" s="110"/>
    </row>
    <row r="541" spans="1:12" x14ac:dyDescent="0.2">
      <c r="A541" s="109"/>
      <c r="B541" s="110"/>
      <c r="C541" s="109"/>
      <c r="D541" s="110"/>
      <c r="E541" s="109"/>
      <c r="F541" s="110"/>
      <c r="G541" s="109"/>
      <c r="H541" s="110"/>
      <c r="I541" s="109"/>
      <c r="J541" s="110"/>
      <c r="K541" s="109"/>
      <c r="L541" s="110"/>
    </row>
    <row r="542" spans="1:12" x14ac:dyDescent="0.2">
      <c r="A542" s="109"/>
      <c r="B542" s="110"/>
      <c r="C542" s="109"/>
      <c r="D542" s="110"/>
      <c r="E542" s="109"/>
      <c r="F542" s="110"/>
      <c r="G542" s="109"/>
      <c r="H542" s="110"/>
      <c r="I542" s="109"/>
      <c r="J542" s="110"/>
      <c r="K542" s="109"/>
      <c r="L542" s="110"/>
    </row>
    <row r="543" spans="1:12" x14ac:dyDescent="0.2">
      <c r="A543" s="109"/>
      <c r="B543" s="110"/>
      <c r="C543" s="109"/>
      <c r="D543" s="110"/>
      <c r="E543" s="109"/>
      <c r="F543" s="110"/>
      <c r="G543" s="109"/>
      <c r="H543" s="110"/>
      <c r="I543" s="109"/>
      <c r="J543" s="110"/>
      <c r="K543" s="109"/>
      <c r="L543" s="110"/>
    </row>
    <row r="544" spans="1:12" x14ac:dyDescent="0.2">
      <c r="A544" s="109"/>
      <c r="B544" s="110"/>
      <c r="C544" s="109"/>
      <c r="D544" s="110"/>
      <c r="E544" s="109"/>
      <c r="F544" s="110"/>
      <c r="G544" s="109"/>
      <c r="H544" s="110"/>
      <c r="I544" s="109"/>
      <c r="J544" s="110"/>
      <c r="K544" s="109"/>
      <c r="L544" s="110"/>
    </row>
    <row r="545" spans="1:12" x14ac:dyDescent="0.2">
      <c r="A545" s="109"/>
      <c r="B545" s="110"/>
      <c r="C545" s="109"/>
      <c r="D545" s="110"/>
      <c r="E545" s="109"/>
      <c r="F545" s="110"/>
      <c r="G545" s="109"/>
      <c r="H545" s="110"/>
      <c r="I545" s="109"/>
      <c r="J545" s="110"/>
      <c r="K545" s="109"/>
      <c r="L545" s="110"/>
    </row>
    <row r="546" spans="1:12" x14ac:dyDescent="0.2">
      <c r="A546" s="109"/>
      <c r="B546" s="110"/>
      <c r="C546" s="109"/>
      <c r="D546" s="110"/>
      <c r="E546" s="109"/>
      <c r="F546" s="110"/>
      <c r="G546" s="109"/>
      <c r="H546" s="110"/>
      <c r="I546" s="109"/>
      <c r="J546" s="110"/>
      <c r="K546" s="109"/>
      <c r="L546" s="110"/>
    </row>
    <row r="547" spans="1:12" x14ac:dyDescent="0.2">
      <c r="A547" s="109"/>
      <c r="B547" s="110"/>
      <c r="C547" s="109"/>
      <c r="D547" s="110"/>
      <c r="E547" s="109"/>
      <c r="F547" s="110"/>
      <c r="G547" s="109"/>
      <c r="H547" s="110"/>
      <c r="I547" s="109"/>
      <c r="J547" s="110"/>
      <c r="K547" s="109"/>
      <c r="L547" s="110"/>
    </row>
    <row r="548" spans="1:12" x14ac:dyDescent="0.2">
      <c r="A548" s="109"/>
      <c r="B548" s="110"/>
      <c r="C548" s="109"/>
      <c r="D548" s="110"/>
      <c r="E548" s="109"/>
      <c r="F548" s="110"/>
      <c r="G548" s="109"/>
      <c r="H548" s="110"/>
      <c r="I548" s="109"/>
      <c r="J548" s="110"/>
      <c r="K548" s="109"/>
      <c r="L548" s="110"/>
    </row>
    <row r="549" spans="1:12" x14ac:dyDescent="0.2">
      <c r="A549" s="109"/>
      <c r="B549" s="110"/>
      <c r="C549" s="109"/>
      <c r="D549" s="110"/>
      <c r="E549" s="109"/>
      <c r="F549" s="110"/>
      <c r="G549" s="109"/>
      <c r="H549" s="110"/>
      <c r="I549" s="109"/>
      <c r="J549" s="110"/>
      <c r="K549" s="109"/>
      <c r="L549" s="110"/>
    </row>
    <row r="550" spans="1:12" x14ac:dyDescent="0.2">
      <c r="A550" s="109"/>
      <c r="B550" s="110"/>
      <c r="C550" s="109"/>
      <c r="D550" s="110"/>
      <c r="E550" s="109"/>
      <c r="F550" s="110"/>
      <c r="G550" s="109"/>
      <c r="H550" s="110"/>
      <c r="I550" s="109"/>
      <c r="J550" s="110"/>
      <c r="K550" s="109"/>
      <c r="L550" s="110"/>
    </row>
    <row r="551" spans="1:12" x14ac:dyDescent="0.2">
      <c r="A551" s="109"/>
      <c r="B551" s="110"/>
      <c r="C551" s="109"/>
      <c r="D551" s="110"/>
      <c r="E551" s="109"/>
      <c r="F551" s="110"/>
      <c r="G551" s="109"/>
      <c r="H551" s="110"/>
      <c r="I551" s="109"/>
      <c r="J551" s="110"/>
      <c r="K551" s="109"/>
      <c r="L551" s="110"/>
    </row>
    <row r="552" spans="1:12" x14ac:dyDescent="0.2">
      <c r="A552" s="109"/>
      <c r="B552" s="110"/>
      <c r="C552" s="109"/>
      <c r="D552" s="110"/>
      <c r="E552" s="109"/>
      <c r="F552" s="110"/>
      <c r="G552" s="109"/>
      <c r="H552" s="110"/>
      <c r="I552" s="109"/>
      <c r="J552" s="110"/>
      <c r="K552" s="109"/>
      <c r="L552" s="110"/>
    </row>
    <row r="553" spans="1:12" x14ac:dyDescent="0.2">
      <c r="A553" s="109"/>
      <c r="B553" s="110"/>
      <c r="C553" s="109"/>
      <c r="D553" s="110"/>
      <c r="E553" s="109"/>
      <c r="F553" s="110"/>
      <c r="G553" s="109"/>
      <c r="H553" s="110"/>
      <c r="I553" s="109"/>
      <c r="J553" s="110"/>
      <c r="K553" s="109"/>
      <c r="L553" s="110"/>
    </row>
    <row r="554" spans="1:12" x14ac:dyDescent="0.2">
      <c r="A554" s="109"/>
      <c r="B554" s="110"/>
      <c r="C554" s="109"/>
      <c r="D554" s="110"/>
      <c r="E554" s="109"/>
      <c r="F554" s="110"/>
      <c r="G554" s="109"/>
      <c r="H554" s="110"/>
      <c r="I554" s="109"/>
      <c r="J554" s="110"/>
      <c r="K554" s="109"/>
      <c r="L554" s="110"/>
    </row>
    <row r="555" spans="1:12" x14ac:dyDescent="0.2">
      <c r="A555" s="109"/>
      <c r="B555" s="110"/>
      <c r="C555" s="109"/>
      <c r="D555" s="110"/>
      <c r="E555" s="109"/>
      <c r="F555" s="110"/>
      <c r="G555" s="109"/>
      <c r="H555" s="110"/>
      <c r="I555" s="109"/>
      <c r="J555" s="110"/>
      <c r="K555" s="109"/>
      <c r="L555" s="110"/>
    </row>
    <row r="556" spans="1:12" x14ac:dyDescent="0.2">
      <c r="A556" s="109"/>
      <c r="B556" s="110"/>
      <c r="C556" s="109"/>
      <c r="D556" s="110"/>
      <c r="E556" s="109"/>
      <c r="F556" s="110"/>
      <c r="G556" s="109"/>
      <c r="H556" s="110"/>
      <c r="I556" s="109"/>
      <c r="J556" s="110"/>
      <c r="K556" s="109"/>
      <c r="L556" s="110"/>
    </row>
    <row r="557" spans="1:12" x14ac:dyDescent="0.2">
      <c r="A557" s="109"/>
      <c r="B557" s="110"/>
      <c r="C557" s="109"/>
      <c r="D557" s="110"/>
      <c r="E557" s="109"/>
      <c r="F557" s="110"/>
      <c r="G557" s="109"/>
      <c r="H557" s="110"/>
      <c r="I557" s="109"/>
      <c r="J557" s="110"/>
      <c r="K557" s="109"/>
      <c r="L557" s="110"/>
    </row>
    <row r="558" spans="1:12" x14ac:dyDescent="0.2">
      <c r="A558" s="109"/>
      <c r="B558" s="110"/>
      <c r="C558" s="109"/>
      <c r="D558" s="110"/>
      <c r="E558" s="109"/>
      <c r="F558" s="110"/>
      <c r="G558" s="109"/>
      <c r="H558" s="110"/>
      <c r="I558" s="109"/>
      <c r="J558" s="110"/>
      <c r="K558" s="109"/>
      <c r="L558" s="110"/>
    </row>
    <row r="559" spans="1:12" x14ac:dyDescent="0.2">
      <c r="A559" s="109"/>
      <c r="B559" s="110"/>
      <c r="C559" s="109"/>
      <c r="D559" s="110"/>
      <c r="E559" s="109"/>
      <c r="F559" s="110"/>
      <c r="G559" s="109"/>
      <c r="H559" s="110"/>
      <c r="I559" s="109"/>
      <c r="J559" s="110"/>
      <c r="K559" s="109"/>
      <c r="L559" s="110"/>
    </row>
    <row r="560" spans="1:12" x14ac:dyDescent="0.2">
      <c r="A560" s="109"/>
      <c r="B560" s="110"/>
      <c r="C560" s="109"/>
      <c r="D560" s="110"/>
      <c r="E560" s="109"/>
      <c r="F560" s="110"/>
      <c r="G560" s="109"/>
      <c r="H560" s="110"/>
      <c r="I560" s="109"/>
      <c r="J560" s="110"/>
      <c r="K560" s="109"/>
      <c r="L560" s="110"/>
    </row>
    <row r="561" spans="1:12" x14ac:dyDescent="0.2">
      <c r="A561" s="109"/>
      <c r="B561" s="110"/>
      <c r="C561" s="109"/>
      <c r="D561" s="110"/>
      <c r="E561" s="109"/>
      <c r="F561" s="110"/>
      <c r="G561" s="109"/>
      <c r="H561" s="110"/>
      <c r="I561" s="109"/>
      <c r="J561" s="110"/>
      <c r="K561" s="109"/>
      <c r="L561" s="110"/>
    </row>
    <row r="562" spans="1:12" x14ac:dyDescent="0.2">
      <c r="A562" s="109"/>
      <c r="B562" s="110"/>
      <c r="C562" s="109"/>
      <c r="D562" s="110"/>
      <c r="E562" s="109"/>
      <c r="F562" s="110"/>
      <c r="G562" s="109"/>
      <c r="H562" s="110"/>
      <c r="I562" s="109"/>
      <c r="J562" s="110"/>
      <c r="K562" s="109"/>
      <c r="L562" s="110"/>
    </row>
    <row r="563" spans="1:12" x14ac:dyDescent="0.2">
      <c r="A563" s="109"/>
      <c r="B563" s="110"/>
      <c r="C563" s="109"/>
      <c r="D563" s="110"/>
      <c r="E563" s="109"/>
      <c r="F563" s="110"/>
      <c r="G563" s="109"/>
      <c r="H563" s="110"/>
      <c r="I563" s="109"/>
      <c r="J563" s="110"/>
      <c r="K563" s="109"/>
      <c r="L563" s="110"/>
    </row>
    <row r="564" spans="1:12" x14ac:dyDescent="0.2">
      <c r="A564" s="109"/>
      <c r="B564" s="110"/>
      <c r="C564" s="109"/>
      <c r="D564" s="110"/>
      <c r="E564" s="109"/>
      <c r="F564" s="110"/>
      <c r="G564" s="109"/>
      <c r="H564" s="110"/>
      <c r="I564" s="109"/>
      <c r="J564" s="110"/>
      <c r="K564" s="109"/>
      <c r="L564" s="110"/>
    </row>
    <row r="565" spans="1:12" x14ac:dyDescent="0.2">
      <c r="A565" s="109"/>
      <c r="B565" s="110"/>
      <c r="C565" s="109"/>
      <c r="D565" s="110"/>
      <c r="E565" s="109"/>
      <c r="F565" s="110"/>
      <c r="G565" s="109"/>
      <c r="H565" s="110"/>
      <c r="I565" s="109"/>
      <c r="J565" s="110"/>
      <c r="K565" s="109"/>
      <c r="L565" s="110"/>
    </row>
    <row r="566" spans="1:12" x14ac:dyDescent="0.2">
      <c r="A566" s="109"/>
      <c r="B566" s="110"/>
      <c r="C566" s="109"/>
      <c r="D566" s="110"/>
      <c r="E566" s="109"/>
      <c r="F566" s="110"/>
      <c r="G566" s="109"/>
      <c r="H566" s="110"/>
      <c r="I566" s="109"/>
      <c r="J566" s="110"/>
      <c r="K566" s="109"/>
      <c r="L566" s="110"/>
    </row>
    <row r="567" spans="1:12" x14ac:dyDescent="0.2">
      <c r="A567" s="109"/>
      <c r="B567" s="110"/>
      <c r="C567" s="109"/>
      <c r="D567" s="110"/>
      <c r="E567" s="109"/>
      <c r="F567" s="110"/>
      <c r="G567" s="109"/>
      <c r="H567" s="110"/>
      <c r="I567" s="109"/>
      <c r="J567" s="110"/>
      <c r="K567" s="109"/>
      <c r="L567" s="110"/>
    </row>
    <row r="568" spans="1:12" x14ac:dyDescent="0.2">
      <c r="A568" s="109"/>
      <c r="B568" s="110"/>
      <c r="C568" s="109"/>
      <c r="D568" s="110"/>
      <c r="E568" s="109"/>
      <c r="F568" s="110"/>
      <c r="G568" s="109"/>
      <c r="H568" s="110"/>
      <c r="I568" s="109"/>
      <c r="J568" s="110"/>
      <c r="K568" s="109"/>
      <c r="L568" s="110"/>
    </row>
    <row r="569" spans="1:12" x14ac:dyDescent="0.2">
      <c r="A569" s="109"/>
      <c r="B569" s="110"/>
      <c r="C569" s="109"/>
      <c r="D569" s="110"/>
      <c r="E569" s="109"/>
      <c r="F569" s="110"/>
      <c r="G569" s="109"/>
      <c r="H569" s="110"/>
      <c r="I569" s="109"/>
      <c r="J569" s="110"/>
      <c r="K569" s="109"/>
      <c r="L569" s="110"/>
    </row>
    <row r="570" spans="1:12" x14ac:dyDescent="0.2">
      <c r="A570" s="109"/>
      <c r="B570" s="110"/>
      <c r="C570" s="109"/>
      <c r="D570" s="110"/>
      <c r="E570" s="109"/>
      <c r="F570" s="110"/>
      <c r="G570" s="109"/>
      <c r="H570" s="110"/>
      <c r="I570" s="109"/>
      <c r="J570" s="110"/>
      <c r="K570" s="109"/>
      <c r="L570" s="110"/>
    </row>
    <row r="571" spans="1:12" x14ac:dyDescent="0.2">
      <c r="A571" s="109"/>
      <c r="B571" s="110"/>
      <c r="C571" s="109"/>
      <c r="D571" s="110"/>
      <c r="E571" s="109"/>
      <c r="F571" s="110"/>
      <c r="G571" s="109"/>
      <c r="H571" s="110"/>
      <c r="I571" s="109"/>
      <c r="J571" s="110"/>
      <c r="K571" s="109"/>
      <c r="L571" s="110"/>
    </row>
    <row r="572" spans="1:12" x14ac:dyDescent="0.2">
      <c r="A572" s="109"/>
      <c r="B572" s="110"/>
      <c r="C572" s="109"/>
      <c r="D572" s="110"/>
      <c r="E572" s="109"/>
      <c r="F572" s="110"/>
      <c r="G572" s="109"/>
      <c r="H572" s="110"/>
      <c r="I572" s="109"/>
      <c r="J572" s="110"/>
      <c r="K572" s="109"/>
      <c r="L572" s="110"/>
    </row>
    <row r="573" spans="1:12" x14ac:dyDescent="0.2">
      <c r="A573" s="109"/>
      <c r="B573" s="110"/>
      <c r="C573" s="109"/>
      <c r="D573" s="110"/>
      <c r="E573" s="109"/>
      <c r="F573" s="110"/>
      <c r="G573" s="109"/>
      <c r="H573" s="110"/>
      <c r="I573" s="109"/>
      <c r="J573" s="110"/>
      <c r="K573" s="109"/>
      <c r="L573" s="110"/>
    </row>
    <row r="575" spans="1:12" ht="15" x14ac:dyDescent="0.25">
      <c r="F575" s="115" t="s">
        <v>160</v>
      </c>
      <c r="G575" s="124"/>
      <c r="H575" s="124"/>
      <c r="I575" s="116"/>
    </row>
    <row r="576" spans="1:12" ht="15" x14ac:dyDescent="0.25">
      <c r="F576" s="59" t="s">
        <v>6</v>
      </c>
      <c r="G576" s="59" t="s">
        <v>149</v>
      </c>
      <c r="H576" s="59" t="s">
        <v>150</v>
      </c>
      <c r="I576" s="59" t="s">
        <v>151</v>
      </c>
    </row>
    <row r="577" spans="6:9" x14ac:dyDescent="0.2">
      <c r="F577" s="62" t="str">
        <f>+A422</f>
        <v>Ceniza Volcánica</v>
      </c>
      <c r="G577" s="63" t="e">
        <f>+H577-_xlfn.STDEV.S(A424:B573)</f>
        <v>#DIV/0!</v>
      </c>
      <c r="H577" s="63" t="e">
        <f>+AVERAGE(A424:B573)</f>
        <v>#DIV/0!</v>
      </c>
      <c r="I577" s="63" t="e">
        <f>+H577+_xlfn.STDEV.S(A424:B573)</f>
        <v>#DIV/0!</v>
      </c>
    </row>
    <row r="578" spans="6:9" x14ac:dyDescent="0.2">
      <c r="F578" s="62" t="str">
        <f>+C422</f>
        <v>H-VI Migmatita Puente P</v>
      </c>
      <c r="G578" s="63" t="e">
        <f>+H578-_xlfn.STDEV.S(C424:D573)</f>
        <v>#DIV/0!</v>
      </c>
      <c r="H578" s="63" t="e">
        <f>+AVERAGE(C424:D573)</f>
        <v>#DIV/0!</v>
      </c>
      <c r="I578" s="63" t="e">
        <f>+H578+_xlfn.STDEV.S(C424:D573)</f>
        <v>#DIV/0!</v>
      </c>
    </row>
    <row r="579" spans="6:9" x14ac:dyDescent="0.2">
      <c r="F579" s="62" t="str">
        <f>+E422</f>
        <v>H-V Migmatita de Puente P</v>
      </c>
      <c r="G579" s="63" t="e">
        <f>+H579-_xlfn.STDEV.S(E424:F573)</f>
        <v>#DIV/0!</v>
      </c>
      <c r="H579" s="63" t="e">
        <f>+AVERAGE(E424:F573)</f>
        <v>#DIV/0!</v>
      </c>
      <c r="I579" s="63" t="e">
        <f>+H579+_xlfn.STDEV.S(E424:F573)</f>
        <v>#DIV/0!</v>
      </c>
    </row>
    <row r="580" spans="6:9" x14ac:dyDescent="0.2">
      <c r="F580" s="62" t="str">
        <f>+G422</f>
        <v xml:space="preserve"> </v>
      </c>
      <c r="G580" s="63" t="e">
        <f>+H580-_xlfn.STDEV.S(G424:H572)</f>
        <v>#DIV/0!</v>
      </c>
      <c r="H580" s="63" t="e">
        <f>+AVERAGE(G424:H573)</f>
        <v>#DIV/0!</v>
      </c>
      <c r="I580" s="63" t="e">
        <f>+H580+_xlfn.STDEV.S(G424:H573)</f>
        <v>#DIV/0!</v>
      </c>
    </row>
    <row r="581" spans="6:9" x14ac:dyDescent="0.2">
      <c r="F581" s="62" t="str">
        <f>+I422</f>
        <v xml:space="preserve"> </v>
      </c>
      <c r="G581" s="63" t="e">
        <f>+H581-_xlfn.STDEV.S(I424:J573)</f>
        <v>#DIV/0!</v>
      </c>
      <c r="H581" s="63" t="e">
        <f>+AVERAGE(I424:J573)</f>
        <v>#DIV/0!</v>
      </c>
      <c r="I581" s="63" t="e">
        <f>+H581+_xlfn.STDEV.S(I424:J573)</f>
        <v>#DIV/0!</v>
      </c>
    </row>
    <row r="582" spans="6:9" x14ac:dyDescent="0.2">
      <c r="F582" s="62" t="str">
        <f>+K422</f>
        <v xml:space="preserve"> </v>
      </c>
      <c r="G582" s="63" t="e">
        <f>+H582-_xlfn.STDEV.S(K424:L573)</f>
        <v>#DIV/0!</v>
      </c>
      <c r="H582" s="63" t="e">
        <f>+AVERAGE(K424:L573)</f>
        <v>#DIV/0!</v>
      </c>
      <c r="I582" s="63" t="e">
        <f>+H582+_xlfn.STDEV.S(K424:L573)</f>
        <v>#DIV/0!</v>
      </c>
    </row>
  </sheetData>
  <mergeCells count="1871">
    <mergeCell ref="A573:B573"/>
    <mergeCell ref="C573:D573"/>
    <mergeCell ref="E573:F573"/>
    <mergeCell ref="G573:H573"/>
    <mergeCell ref="I573:J573"/>
    <mergeCell ref="K573:L573"/>
    <mergeCell ref="F575:I575"/>
    <mergeCell ref="A571:B571"/>
    <mergeCell ref="C571:D571"/>
    <mergeCell ref="E571:F571"/>
    <mergeCell ref="G571:H571"/>
    <mergeCell ref="I571:J571"/>
    <mergeCell ref="K571:L571"/>
    <mergeCell ref="A572:B572"/>
    <mergeCell ref="C572:D572"/>
    <mergeCell ref="E572:F572"/>
    <mergeCell ref="G572:H572"/>
    <mergeCell ref="I572:J572"/>
    <mergeCell ref="K572:L572"/>
    <mergeCell ref="A569:B569"/>
    <mergeCell ref="C569:D569"/>
    <mergeCell ref="E569:F569"/>
    <mergeCell ref="G569:H569"/>
    <mergeCell ref="I569:J569"/>
    <mergeCell ref="K569:L569"/>
    <mergeCell ref="A570:B570"/>
    <mergeCell ref="C570:D570"/>
    <mergeCell ref="E570:F570"/>
    <mergeCell ref="G570:H570"/>
    <mergeCell ref="I570:J570"/>
    <mergeCell ref="K570:L570"/>
    <mergeCell ref="A567:B567"/>
    <mergeCell ref="C567:D567"/>
    <mergeCell ref="E567:F567"/>
    <mergeCell ref="G567:H567"/>
    <mergeCell ref="I567:J567"/>
    <mergeCell ref="K567:L567"/>
    <mergeCell ref="A568:B568"/>
    <mergeCell ref="C568:D568"/>
    <mergeCell ref="E568:F568"/>
    <mergeCell ref="G568:H568"/>
    <mergeCell ref="I568:J568"/>
    <mergeCell ref="K568:L568"/>
    <mergeCell ref="A565:B565"/>
    <mergeCell ref="C565:D565"/>
    <mergeCell ref="E565:F565"/>
    <mergeCell ref="G565:H565"/>
    <mergeCell ref="I565:J565"/>
    <mergeCell ref="K565:L565"/>
    <mergeCell ref="A566:B566"/>
    <mergeCell ref="C566:D566"/>
    <mergeCell ref="E566:F566"/>
    <mergeCell ref="G566:H566"/>
    <mergeCell ref="I566:J566"/>
    <mergeCell ref="K566:L566"/>
    <mergeCell ref="A563:B563"/>
    <mergeCell ref="C563:D563"/>
    <mergeCell ref="E563:F563"/>
    <mergeCell ref="G563:H563"/>
    <mergeCell ref="I563:J563"/>
    <mergeCell ref="K563:L563"/>
    <mergeCell ref="A564:B564"/>
    <mergeCell ref="C564:D564"/>
    <mergeCell ref="E564:F564"/>
    <mergeCell ref="G564:H564"/>
    <mergeCell ref="I564:J564"/>
    <mergeCell ref="K564:L564"/>
    <mergeCell ref="A561:B561"/>
    <mergeCell ref="C561:D561"/>
    <mergeCell ref="E561:F561"/>
    <mergeCell ref="G561:H561"/>
    <mergeCell ref="I561:J561"/>
    <mergeCell ref="K561:L561"/>
    <mergeCell ref="A562:B562"/>
    <mergeCell ref="C562:D562"/>
    <mergeCell ref="E562:F562"/>
    <mergeCell ref="G562:H562"/>
    <mergeCell ref="I562:J562"/>
    <mergeCell ref="K562:L562"/>
    <mergeCell ref="A559:B559"/>
    <mergeCell ref="C559:D559"/>
    <mergeCell ref="E559:F559"/>
    <mergeCell ref="G559:H559"/>
    <mergeCell ref="I559:J559"/>
    <mergeCell ref="K559:L559"/>
    <mergeCell ref="A560:B560"/>
    <mergeCell ref="C560:D560"/>
    <mergeCell ref="E560:F560"/>
    <mergeCell ref="G560:H560"/>
    <mergeCell ref="I560:J560"/>
    <mergeCell ref="K560:L560"/>
    <mergeCell ref="A557:B557"/>
    <mergeCell ref="C557:D557"/>
    <mergeCell ref="E557:F557"/>
    <mergeCell ref="G557:H557"/>
    <mergeCell ref="I557:J557"/>
    <mergeCell ref="K557:L557"/>
    <mergeCell ref="A558:B558"/>
    <mergeCell ref="C558:D558"/>
    <mergeCell ref="E558:F558"/>
    <mergeCell ref="G558:H558"/>
    <mergeCell ref="I558:J558"/>
    <mergeCell ref="K558:L558"/>
    <mergeCell ref="A555:B555"/>
    <mergeCell ref="C555:D555"/>
    <mergeCell ref="E555:F555"/>
    <mergeCell ref="G555:H555"/>
    <mergeCell ref="I555:J555"/>
    <mergeCell ref="K555:L555"/>
    <mergeCell ref="A556:B556"/>
    <mergeCell ref="C556:D556"/>
    <mergeCell ref="E556:F556"/>
    <mergeCell ref="G556:H556"/>
    <mergeCell ref="I556:J556"/>
    <mergeCell ref="K556:L556"/>
    <mergeCell ref="A553:B553"/>
    <mergeCell ref="C553:D553"/>
    <mergeCell ref="E553:F553"/>
    <mergeCell ref="G553:H553"/>
    <mergeCell ref="I553:J553"/>
    <mergeCell ref="K553:L553"/>
    <mergeCell ref="A554:B554"/>
    <mergeCell ref="C554:D554"/>
    <mergeCell ref="E554:F554"/>
    <mergeCell ref="G554:H554"/>
    <mergeCell ref="I554:J554"/>
    <mergeCell ref="K554:L554"/>
    <mergeCell ref="A551:B551"/>
    <mergeCell ref="C551:D551"/>
    <mergeCell ref="E551:F551"/>
    <mergeCell ref="G551:H551"/>
    <mergeCell ref="I551:J551"/>
    <mergeCell ref="K551:L551"/>
    <mergeCell ref="A552:B552"/>
    <mergeCell ref="C552:D552"/>
    <mergeCell ref="E552:F552"/>
    <mergeCell ref="G552:H552"/>
    <mergeCell ref="I552:J552"/>
    <mergeCell ref="K552:L552"/>
    <mergeCell ref="A549:B549"/>
    <mergeCell ref="C549:D549"/>
    <mergeCell ref="E549:F549"/>
    <mergeCell ref="G549:H549"/>
    <mergeCell ref="I549:J549"/>
    <mergeCell ref="K549:L549"/>
    <mergeCell ref="A550:B550"/>
    <mergeCell ref="C550:D550"/>
    <mergeCell ref="E550:F550"/>
    <mergeCell ref="G550:H550"/>
    <mergeCell ref="I550:J550"/>
    <mergeCell ref="K550:L550"/>
    <mergeCell ref="A547:B547"/>
    <mergeCell ref="C547:D547"/>
    <mergeCell ref="E547:F547"/>
    <mergeCell ref="G547:H547"/>
    <mergeCell ref="I547:J547"/>
    <mergeCell ref="K547:L547"/>
    <mergeCell ref="A548:B548"/>
    <mergeCell ref="C548:D548"/>
    <mergeCell ref="E548:F548"/>
    <mergeCell ref="G548:H548"/>
    <mergeCell ref="I548:J548"/>
    <mergeCell ref="K548:L548"/>
    <mergeCell ref="A545:B545"/>
    <mergeCell ref="C545:D545"/>
    <mergeCell ref="E545:F545"/>
    <mergeCell ref="G545:H545"/>
    <mergeCell ref="I545:J545"/>
    <mergeCell ref="K545:L545"/>
    <mergeCell ref="A546:B546"/>
    <mergeCell ref="C546:D546"/>
    <mergeCell ref="E546:F546"/>
    <mergeCell ref="G546:H546"/>
    <mergeCell ref="I546:J546"/>
    <mergeCell ref="K546:L546"/>
    <mergeCell ref="A543:B543"/>
    <mergeCell ref="C543:D543"/>
    <mergeCell ref="E543:F543"/>
    <mergeCell ref="G543:H543"/>
    <mergeCell ref="I543:J543"/>
    <mergeCell ref="K543:L543"/>
    <mergeCell ref="A544:B544"/>
    <mergeCell ref="C544:D544"/>
    <mergeCell ref="E544:F544"/>
    <mergeCell ref="G544:H544"/>
    <mergeCell ref="I544:J544"/>
    <mergeCell ref="K544:L544"/>
    <mergeCell ref="A541:B541"/>
    <mergeCell ref="C541:D541"/>
    <mergeCell ref="E541:F541"/>
    <mergeCell ref="G541:H541"/>
    <mergeCell ref="I541:J541"/>
    <mergeCell ref="K541:L541"/>
    <mergeCell ref="A542:B542"/>
    <mergeCell ref="C542:D542"/>
    <mergeCell ref="E542:F542"/>
    <mergeCell ref="G542:H542"/>
    <mergeCell ref="I542:J542"/>
    <mergeCell ref="K542:L542"/>
    <mergeCell ref="A539:B539"/>
    <mergeCell ref="C539:D539"/>
    <mergeCell ref="E539:F539"/>
    <mergeCell ref="G539:H539"/>
    <mergeCell ref="I539:J539"/>
    <mergeCell ref="K539:L539"/>
    <mergeCell ref="A540:B540"/>
    <mergeCell ref="C540:D540"/>
    <mergeCell ref="E540:F540"/>
    <mergeCell ref="G540:H540"/>
    <mergeCell ref="I540:J540"/>
    <mergeCell ref="K540:L540"/>
    <mergeCell ref="A537:B537"/>
    <mergeCell ref="C537:D537"/>
    <mergeCell ref="E537:F537"/>
    <mergeCell ref="G537:H537"/>
    <mergeCell ref="I537:J537"/>
    <mergeCell ref="K537:L537"/>
    <mergeCell ref="A538:B538"/>
    <mergeCell ref="C538:D538"/>
    <mergeCell ref="E538:F538"/>
    <mergeCell ref="G538:H538"/>
    <mergeCell ref="I538:J538"/>
    <mergeCell ref="K538:L538"/>
    <mergeCell ref="A535:B535"/>
    <mergeCell ref="C535:D535"/>
    <mergeCell ref="E535:F535"/>
    <mergeCell ref="G535:H535"/>
    <mergeCell ref="I535:J535"/>
    <mergeCell ref="K535:L535"/>
    <mergeCell ref="A536:B536"/>
    <mergeCell ref="C536:D536"/>
    <mergeCell ref="E536:F536"/>
    <mergeCell ref="G536:H536"/>
    <mergeCell ref="I536:J536"/>
    <mergeCell ref="K536:L536"/>
    <mergeCell ref="A533:B533"/>
    <mergeCell ref="C533:D533"/>
    <mergeCell ref="E533:F533"/>
    <mergeCell ref="G533:H533"/>
    <mergeCell ref="I533:J533"/>
    <mergeCell ref="K533:L533"/>
    <mergeCell ref="A534:B534"/>
    <mergeCell ref="C534:D534"/>
    <mergeCell ref="E534:F534"/>
    <mergeCell ref="G534:H534"/>
    <mergeCell ref="I534:J534"/>
    <mergeCell ref="K534:L534"/>
    <mergeCell ref="A531:B531"/>
    <mergeCell ref="C531:D531"/>
    <mergeCell ref="E531:F531"/>
    <mergeCell ref="G531:H531"/>
    <mergeCell ref="I531:J531"/>
    <mergeCell ref="K531:L531"/>
    <mergeCell ref="A532:B532"/>
    <mergeCell ref="C532:D532"/>
    <mergeCell ref="E532:F532"/>
    <mergeCell ref="G532:H532"/>
    <mergeCell ref="I532:J532"/>
    <mergeCell ref="K532:L532"/>
    <mergeCell ref="A529:B529"/>
    <mergeCell ref="C529:D529"/>
    <mergeCell ref="E529:F529"/>
    <mergeCell ref="G529:H529"/>
    <mergeCell ref="I529:J529"/>
    <mergeCell ref="K529:L529"/>
    <mergeCell ref="A530:B530"/>
    <mergeCell ref="C530:D530"/>
    <mergeCell ref="E530:F530"/>
    <mergeCell ref="G530:H530"/>
    <mergeCell ref="I530:J530"/>
    <mergeCell ref="K530:L530"/>
    <mergeCell ref="A527:B527"/>
    <mergeCell ref="C527:D527"/>
    <mergeCell ref="E527:F527"/>
    <mergeCell ref="G527:H527"/>
    <mergeCell ref="I527:J527"/>
    <mergeCell ref="K527:L527"/>
    <mergeCell ref="A528:B528"/>
    <mergeCell ref="C528:D528"/>
    <mergeCell ref="E528:F528"/>
    <mergeCell ref="G528:H528"/>
    <mergeCell ref="I528:J528"/>
    <mergeCell ref="K528:L528"/>
    <mergeCell ref="A525:B525"/>
    <mergeCell ref="C525:D525"/>
    <mergeCell ref="E525:F525"/>
    <mergeCell ref="G525:H525"/>
    <mergeCell ref="I525:J525"/>
    <mergeCell ref="K525:L525"/>
    <mergeCell ref="A526:B526"/>
    <mergeCell ref="C526:D526"/>
    <mergeCell ref="E526:F526"/>
    <mergeCell ref="G526:H526"/>
    <mergeCell ref="I526:J526"/>
    <mergeCell ref="K526:L526"/>
    <mergeCell ref="A523:B523"/>
    <mergeCell ref="C523:D523"/>
    <mergeCell ref="E523:F523"/>
    <mergeCell ref="G523:H523"/>
    <mergeCell ref="I523:J523"/>
    <mergeCell ref="K523:L523"/>
    <mergeCell ref="A524:B524"/>
    <mergeCell ref="C524:D524"/>
    <mergeCell ref="E524:F524"/>
    <mergeCell ref="G524:H524"/>
    <mergeCell ref="I524:J524"/>
    <mergeCell ref="K524:L524"/>
    <mergeCell ref="A521:B521"/>
    <mergeCell ref="C521:D521"/>
    <mergeCell ref="E521:F521"/>
    <mergeCell ref="G521:H521"/>
    <mergeCell ref="I521:J521"/>
    <mergeCell ref="K521:L521"/>
    <mergeCell ref="A522:B522"/>
    <mergeCell ref="C522:D522"/>
    <mergeCell ref="E522:F522"/>
    <mergeCell ref="G522:H522"/>
    <mergeCell ref="I522:J522"/>
    <mergeCell ref="K522:L522"/>
    <mergeCell ref="A519:B519"/>
    <mergeCell ref="C519:D519"/>
    <mergeCell ref="E519:F519"/>
    <mergeCell ref="G519:H519"/>
    <mergeCell ref="I519:J519"/>
    <mergeCell ref="K519:L519"/>
    <mergeCell ref="A520:B520"/>
    <mergeCell ref="C520:D520"/>
    <mergeCell ref="E520:F520"/>
    <mergeCell ref="G520:H520"/>
    <mergeCell ref="I520:J520"/>
    <mergeCell ref="K520:L520"/>
    <mergeCell ref="A517:B517"/>
    <mergeCell ref="C517:D517"/>
    <mergeCell ref="E517:F517"/>
    <mergeCell ref="G517:H517"/>
    <mergeCell ref="I517:J517"/>
    <mergeCell ref="K517:L517"/>
    <mergeCell ref="A518:B518"/>
    <mergeCell ref="C518:D518"/>
    <mergeCell ref="E518:F518"/>
    <mergeCell ref="G518:H518"/>
    <mergeCell ref="I518:J518"/>
    <mergeCell ref="K518:L518"/>
    <mergeCell ref="A515:B515"/>
    <mergeCell ref="C515:D515"/>
    <mergeCell ref="E515:F515"/>
    <mergeCell ref="G515:H515"/>
    <mergeCell ref="I515:J515"/>
    <mergeCell ref="K515:L515"/>
    <mergeCell ref="A516:B516"/>
    <mergeCell ref="C516:D516"/>
    <mergeCell ref="E516:F516"/>
    <mergeCell ref="G516:H516"/>
    <mergeCell ref="I516:J516"/>
    <mergeCell ref="K516:L516"/>
    <mergeCell ref="A513:B513"/>
    <mergeCell ref="C513:D513"/>
    <mergeCell ref="E513:F513"/>
    <mergeCell ref="G513:H513"/>
    <mergeCell ref="I513:J513"/>
    <mergeCell ref="K513:L513"/>
    <mergeCell ref="A514:B514"/>
    <mergeCell ref="C514:D514"/>
    <mergeCell ref="E514:F514"/>
    <mergeCell ref="G514:H514"/>
    <mergeCell ref="I514:J514"/>
    <mergeCell ref="K514:L514"/>
    <mergeCell ref="A511:B511"/>
    <mergeCell ref="C511:D511"/>
    <mergeCell ref="E511:F511"/>
    <mergeCell ref="G511:H511"/>
    <mergeCell ref="I511:J511"/>
    <mergeCell ref="K511:L511"/>
    <mergeCell ref="A512:B512"/>
    <mergeCell ref="C512:D512"/>
    <mergeCell ref="E512:F512"/>
    <mergeCell ref="G512:H512"/>
    <mergeCell ref="I512:J512"/>
    <mergeCell ref="K512:L512"/>
    <mergeCell ref="A509:B509"/>
    <mergeCell ref="C509:D509"/>
    <mergeCell ref="E509:F509"/>
    <mergeCell ref="G509:H509"/>
    <mergeCell ref="I509:J509"/>
    <mergeCell ref="K509:L509"/>
    <mergeCell ref="A510:B510"/>
    <mergeCell ref="C510:D510"/>
    <mergeCell ref="E510:F510"/>
    <mergeCell ref="G510:H510"/>
    <mergeCell ref="I510:J510"/>
    <mergeCell ref="K510:L510"/>
    <mergeCell ref="A507:B507"/>
    <mergeCell ref="C507:D507"/>
    <mergeCell ref="E507:F507"/>
    <mergeCell ref="G507:H507"/>
    <mergeCell ref="I507:J507"/>
    <mergeCell ref="K507:L507"/>
    <mergeCell ref="A508:B508"/>
    <mergeCell ref="C508:D508"/>
    <mergeCell ref="E508:F508"/>
    <mergeCell ref="G508:H508"/>
    <mergeCell ref="I508:J508"/>
    <mergeCell ref="K508:L508"/>
    <mergeCell ref="A505:B505"/>
    <mergeCell ref="C505:D505"/>
    <mergeCell ref="E505:F505"/>
    <mergeCell ref="G505:H505"/>
    <mergeCell ref="I505:J505"/>
    <mergeCell ref="K505:L505"/>
    <mergeCell ref="A506:B506"/>
    <mergeCell ref="C506:D506"/>
    <mergeCell ref="E506:F506"/>
    <mergeCell ref="G506:H506"/>
    <mergeCell ref="I506:J506"/>
    <mergeCell ref="K506:L506"/>
    <mergeCell ref="A503:B503"/>
    <mergeCell ref="C503:D503"/>
    <mergeCell ref="E503:F503"/>
    <mergeCell ref="G503:H503"/>
    <mergeCell ref="I503:J503"/>
    <mergeCell ref="K503:L503"/>
    <mergeCell ref="A504:B504"/>
    <mergeCell ref="C504:D504"/>
    <mergeCell ref="E504:F504"/>
    <mergeCell ref="G504:H504"/>
    <mergeCell ref="I504:J504"/>
    <mergeCell ref="K504:L504"/>
    <mergeCell ref="A501:B501"/>
    <mergeCell ref="C501:D501"/>
    <mergeCell ref="E501:F501"/>
    <mergeCell ref="G501:H501"/>
    <mergeCell ref="I501:J501"/>
    <mergeCell ref="K501:L501"/>
    <mergeCell ref="A502:B502"/>
    <mergeCell ref="C502:D502"/>
    <mergeCell ref="E502:F502"/>
    <mergeCell ref="G502:H502"/>
    <mergeCell ref="I502:J502"/>
    <mergeCell ref="K502:L502"/>
    <mergeCell ref="A499:B499"/>
    <mergeCell ref="C499:D499"/>
    <mergeCell ref="E499:F499"/>
    <mergeCell ref="G499:H499"/>
    <mergeCell ref="I499:J499"/>
    <mergeCell ref="K499:L499"/>
    <mergeCell ref="A500:B500"/>
    <mergeCell ref="C500:D500"/>
    <mergeCell ref="E500:F500"/>
    <mergeCell ref="G500:H500"/>
    <mergeCell ref="I500:J500"/>
    <mergeCell ref="K500:L500"/>
    <mergeCell ref="A497:B497"/>
    <mergeCell ref="C497:D497"/>
    <mergeCell ref="E497:F497"/>
    <mergeCell ref="G497:H497"/>
    <mergeCell ref="I497:J497"/>
    <mergeCell ref="K497:L497"/>
    <mergeCell ref="A498:B498"/>
    <mergeCell ref="C498:D498"/>
    <mergeCell ref="E498:F498"/>
    <mergeCell ref="G498:H498"/>
    <mergeCell ref="I498:J498"/>
    <mergeCell ref="K498:L498"/>
    <mergeCell ref="A495:B495"/>
    <mergeCell ref="C495:D495"/>
    <mergeCell ref="E495:F495"/>
    <mergeCell ref="G495:H495"/>
    <mergeCell ref="I495:J495"/>
    <mergeCell ref="K495:L495"/>
    <mergeCell ref="A496:B496"/>
    <mergeCell ref="C496:D496"/>
    <mergeCell ref="E496:F496"/>
    <mergeCell ref="G496:H496"/>
    <mergeCell ref="I496:J496"/>
    <mergeCell ref="K496:L496"/>
    <mergeCell ref="A493:B493"/>
    <mergeCell ref="C493:D493"/>
    <mergeCell ref="E493:F493"/>
    <mergeCell ref="G493:H493"/>
    <mergeCell ref="I493:J493"/>
    <mergeCell ref="K493:L493"/>
    <mergeCell ref="A494:B494"/>
    <mergeCell ref="C494:D494"/>
    <mergeCell ref="E494:F494"/>
    <mergeCell ref="G494:H494"/>
    <mergeCell ref="I494:J494"/>
    <mergeCell ref="K494:L494"/>
    <mergeCell ref="A491:B491"/>
    <mergeCell ref="C491:D491"/>
    <mergeCell ref="E491:F491"/>
    <mergeCell ref="G491:H491"/>
    <mergeCell ref="I491:J491"/>
    <mergeCell ref="K491:L491"/>
    <mergeCell ref="A492:B492"/>
    <mergeCell ref="C492:D492"/>
    <mergeCell ref="E492:F492"/>
    <mergeCell ref="G492:H492"/>
    <mergeCell ref="I492:J492"/>
    <mergeCell ref="K492:L492"/>
    <mergeCell ref="A489:B489"/>
    <mergeCell ref="C489:D489"/>
    <mergeCell ref="E489:F489"/>
    <mergeCell ref="G489:H489"/>
    <mergeCell ref="I489:J489"/>
    <mergeCell ref="K489:L489"/>
    <mergeCell ref="A490:B490"/>
    <mergeCell ref="C490:D490"/>
    <mergeCell ref="E490:F490"/>
    <mergeCell ref="G490:H490"/>
    <mergeCell ref="I490:J490"/>
    <mergeCell ref="K490:L490"/>
    <mergeCell ref="A487:B487"/>
    <mergeCell ref="C487:D487"/>
    <mergeCell ref="E487:F487"/>
    <mergeCell ref="G487:H487"/>
    <mergeCell ref="I487:J487"/>
    <mergeCell ref="K487:L487"/>
    <mergeCell ref="A488:B488"/>
    <mergeCell ref="C488:D488"/>
    <mergeCell ref="E488:F488"/>
    <mergeCell ref="G488:H488"/>
    <mergeCell ref="I488:J488"/>
    <mergeCell ref="K488:L488"/>
    <mergeCell ref="A485:B485"/>
    <mergeCell ref="C485:D485"/>
    <mergeCell ref="E485:F485"/>
    <mergeCell ref="G485:H485"/>
    <mergeCell ref="I485:J485"/>
    <mergeCell ref="K485:L485"/>
    <mergeCell ref="A486:B486"/>
    <mergeCell ref="C486:D486"/>
    <mergeCell ref="E486:F486"/>
    <mergeCell ref="G486:H486"/>
    <mergeCell ref="I486:J486"/>
    <mergeCell ref="K486:L486"/>
    <mergeCell ref="A483:B483"/>
    <mergeCell ref="C483:D483"/>
    <mergeCell ref="E483:F483"/>
    <mergeCell ref="G483:H483"/>
    <mergeCell ref="I483:J483"/>
    <mergeCell ref="K483:L483"/>
    <mergeCell ref="A484:B484"/>
    <mergeCell ref="C484:D484"/>
    <mergeCell ref="E484:F484"/>
    <mergeCell ref="G484:H484"/>
    <mergeCell ref="I484:J484"/>
    <mergeCell ref="K484:L484"/>
    <mergeCell ref="A481:B481"/>
    <mergeCell ref="C481:D481"/>
    <mergeCell ref="E481:F481"/>
    <mergeCell ref="G481:H481"/>
    <mergeCell ref="I481:J481"/>
    <mergeCell ref="K481:L481"/>
    <mergeCell ref="A482:B482"/>
    <mergeCell ref="C482:D482"/>
    <mergeCell ref="E482:F482"/>
    <mergeCell ref="G482:H482"/>
    <mergeCell ref="I482:J482"/>
    <mergeCell ref="K482:L482"/>
    <mergeCell ref="A479:B479"/>
    <mergeCell ref="C479:D479"/>
    <mergeCell ref="E479:F479"/>
    <mergeCell ref="G479:H479"/>
    <mergeCell ref="I479:J479"/>
    <mergeCell ref="K479:L479"/>
    <mergeCell ref="A480:B480"/>
    <mergeCell ref="C480:D480"/>
    <mergeCell ref="E480:F480"/>
    <mergeCell ref="G480:H480"/>
    <mergeCell ref="I480:J480"/>
    <mergeCell ref="K480:L480"/>
    <mergeCell ref="A477:B477"/>
    <mergeCell ref="C477:D477"/>
    <mergeCell ref="E477:F477"/>
    <mergeCell ref="G477:H477"/>
    <mergeCell ref="I477:J477"/>
    <mergeCell ref="K477:L477"/>
    <mergeCell ref="A478:B478"/>
    <mergeCell ref="C478:D478"/>
    <mergeCell ref="E478:F478"/>
    <mergeCell ref="G478:H478"/>
    <mergeCell ref="I478:J478"/>
    <mergeCell ref="K478:L478"/>
    <mergeCell ref="A475:B475"/>
    <mergeCell ref="C475:D475"/>
    <mergeCell ref="E475:F475"/>
    <mergeCell ref="G475:H475"/>
    <mergeCell ref="I475:J475"/>
    <mergeCell ref="K475:L475"/>
    <mergeCell ref="A476:B476"/>
    <mergeCell ref="C476:D476"/>
    <mergeCell ref="E476:F476"/>
    <mergeCell ref="G476:H476"/>
    <mergeCell ref="I476:J476"/>
    <mergeCell ref="K476:L476"/>
    <mergeCell ref="A473:B473"/>
    <mergeCell ref="C473:D473"/>
    <mergeCell ref="E473:F473"/>
    <mergeCell ref="G473:H473"/>
    <mergeCell ref="I473:J473"/>
    <mergeCell ref="K473:L473"/>
    <mergeCell ref="A474:B474"/>
    <mergeCell ref="C474:D474"/>
    <mergeCell ref="E474:F474"/>
    <mergeCell ref="G474:H474"/>
    <mergeCell ref="I474:J474"/>
    <mergeCell ref="K474:L474"/>
    <mergeCell ref="A471:B471"/>
    <mergeCell ref="C471:D471"/>
    <mergeCell ref="E471:F471"/>
    <mergeCell ref="G471:H471"/>
    <mergeCell ref="I471:J471"/>
    <mergeCell ref="K471:L471"/>
    <mergeCell ref="A472:B472"/>
    <mergeCell ref="C472:D472"/>
    <mergeCell ref="E472:F472"/>
    <mergeCell ref="G472:H472"/>
    <mergeCell ref="I472:J472"/>
    <mergeCell ref="K472:L472"/>
    <mergeCell ref="A469:B469"/>
    <mergeCell ref="C469:D469"/>
    <mergeCell ref="E469:F469"/>
    <mergeCell ref="G469:H469"/>
    <mergeCell ref="I469:J469"/>
    <mergeCell ref="K469:L469"/>
    <mergeCell ref="A470:B470"/>
    <mergeCell ref="C470:D470"/>
    <mergeCell ref="E470:F470"/>
    <mergeCell ref="G470:H470"/>
    <mergeCell ref="I470:J470"/>
    <mergeCell ref="K470:L470"/>
    <mergeCell ref="A467:B467"/>
    <mergeCell ref="C467:D467"/>
    <mergeCell ref="E467:F467"/>
    <mergeCell ref="G467:H467"/>
    <mergeCell ref="I467:J467"/>
    <mergeCell ref="K467:L467"/>
    <mergeCell ref="A468:B468"/>
    <mergeCell ref="C468:D468"/>
    <mergeCell ref="E468:F468"/>
    <mergeCell ref="G468:H468"/>
    <mergeCell ref="I468:J468"/>
    <mergeCell ref="K468:L468"/>
    <mergeCell ref="A465:B465"/>
    <mergeCell ref="C465:D465"/>
    <mergeCell ref="E465:F465"/>
    <mergeCell ref="G465:H465"/>
    <mergeCell ref="I465:J465"/>
    <mergeCell ref="K465:L465"/>
    <mergeCell ref="A466:B466"/>
    <mergeCell ref="C466:D466"/>
    <mergeCell ref="E466:F466"/>
    <mergeCell ref="G466:H466"/>
    <mergeCell ref="I466:J466"/>
    <mergeCell ref="K466:L466"/>
    <mergeCell ref="A463:B463"/>
    <mergeCell ref="C463:D463"/>
    <mergeCell ref="E463:F463"/>
    <mergeCell ref="G463:H463"/>
    <mergeCell ref="I463:J463"/>
    <mergeCell ref="K463:L463"/>
    <mergeCell ref="A464:B464"/>
    <mergeCell ref="C464:D464"/>
    <mergeCell ref="E464:F464"/>
    <mergeCell ref="G464:H464"/>
    <mergeCell ref="I464:J464"/>
    <mergeCell ref="K464:L464"/>
    <mergeCell ref="A461:B461"/>
    <mergeCell ref="C461:D461"/>
    <mergeCell ref="E461:F461"/>
    <mergeCell ref="G461:H461"/>
    <mergeCell ref="I461:J461"/>
    <mergeCell ref="K461:L461"/>
    <mergeCell ref="A462:B462"/>
    <mergeCell ref="C462:D462"/>
    <mergeCell ref="E462:F462"/>
    <mergeCell ref="G462:H462"/>
    <mergeCell ref="I462:J462"/>
    <mergeCell ref="K462:L462"/>
    <mergeCell ref="A459:B459"/>
    <mergeCell ref="C459:D459"/>
    <mergeCell ref="E459:F459"/>
    <mergeCell ref="G459:H459"/>
    <mergeCell ref="I459:J459"/>
    <mergeCell ref="K459:L459"/>
    <mergeCell ref="A460:B460"/>
    <mergeCell ref="C460:D460"/>
    <mergeCell ref="E460:F460"/>
    <mergeCell ref="G460:H460"/>
    <mergeCell ref="I460:J460"/>
    <mergeCell ref="K460:L460"/>
    <mergeCell ref="A457:B457"/>
    <mergeCell ref="C457:D457"/>
    <mergeCell ref="E457:F457"/>
    <mergeCell ref="G457:H457"/>
    <mergeCell ref="I457:J457"/>
    <mergeCell ref="K457:L457"/>
    <mergeCell ref="A458:B458"/>
    <mergeCell ref="C458:D458"/>
    <mergeCell ref="E458:F458"/>
    <mergeCell ref="G458:H458"/>
    <mergeCell ref="I458:J458"/>
    <mergeCell ref="K458:L458"/>
    <mergeCell ref="A455:B455"/>
    <mergeCell ref="C455:D455"/>
    <mergeCell ref="E455:F455"/>
    <mergeCell ref="G455:H455"/>
    <mergeCell ref="I455:J455"/>
    <mergeCell ref="K455:L455"/>
    <mergeCell ref="A456:B456"/>
    <mergeCell ref="C456:D456"/>
    <mergeCell ref="E456:F456"/>
    <mergeCell ref="G456:H456"/>
    <mergeCell ref="I456:J456"/>
    <mergeCell ref="K456:L456"/>
    <mergeCell ref="A453:B453"/>
    <mergeCell ref="C453:D453"/>
    <mergeCell ref="E453:F453"/>
    <mergeCell ref="G453:H453"/>
    <mergeCell ref="I453:J453"/>
    <mergeCell ref="K453:L453"/>
    <mergeCell ref="A454:B454"/>
    <mergeCell ref="C454:D454"/>
    <mergeCell ref="E454:F454"/>
    <mergeCell ref="G454:H454"/>
    <mergeCell ref="I454:J454"/>
    <mergeCell ref="K454:L454"/>
    <mergeCell ref="A451:B451"/>
    <mergeCell ref="C451:D451"/>
    <mergeCell ref="E451:F451"/>
    <mergeCell ref="G451:H451"/>
    <mergeCell ref="I451:J451"/>
    <mergeCell ref="K451:L451"/>
    <mergeCell ref="A452:B452"/>
    <mergeCell ref="C452:D452"/>
    <mergeCell ref="E452:F452"/>
    <mergeCell ref="G452:H452"/>
    <mergeCell ref="I452:J452"/>
    <mergeCell ref="K452:L452"/>
    <mergeCell ref="A449:B449"/>
    <mergeCell ref="C449:D449"/>
    <mergeCell ref="E449:F449"/>
    <mergeCell ref="G449:H449"/>
    <mergeCell ref="I449:J449"/>
    <mergeCell ref="K449:L449"/>
    <mergeCell ref="A450:B450"/>
    <mergeCell ref="C450:D450"/>
    <mergeCell ref="E450:F450"/>
    <mergeCell ref="G450:H450"/>
    <mergeCell ref="I450:J450"/>
    <mergeCell ref="K450:L450"/>
    <mergeCell ref="A447:B447"/>
    <mergeCell ref="C447:D447"/>
    <mergeCell ref="E447:F447"/>
    <mergeCell ref="G447:H447"/>
    <mergeCell ref="I447:J447"/>
    <mergeCell ref="K447:L447"/>
    <mergeCell ref="A448:B448"/>
    <mergeCell ref="C448:D448"/>
    <mergeCell ref="E448:F448"/>
    <mergeCell ref="G448:H448"/>
    <mergeCell ref="I448:J448"/>
    <mergeCell ref="K448:L448"/>
    <mergeCell ref="A445:B445"/>
    <mergeCell ref="C445:D445"/>
    <mergeCell ref="E445:F445"/>
    <mergeCell ref="G445:H445"/>
    <mergeCell ref="I445:J445"/>
    <mergeCell ref="K445:L445"/>
    <mergeCell ref="A446:B446"/>
    <mergeCell ref="C446:D446"/>
    <mergeCell ref="E446:F446"/>
    <mergeCell ref="G446:H446"/>
    <mergeCell ref="I446:J446"/>
    <mergeCell ref="K446:L446"/>
    <mergeCell ref="A443:B443"/>
    <mergeCell ref="C443:D443"/>
    <mergeCell ref="E443:F443"/>
    <mergeCell ref="G443:H443"/>
    <mergeCell ref="I443:J443"/>
    <mergeCell ref="K443:L443"/>
    <mergeCell ref="A444:B444"/>
    <mergeCell ref="C444:D444"/>
    <mergeCell ref="E444:F444"/>
    <mergeCell ref="G444:H444"/>
    <mergeCell ref="I444:J444"/>
    <mergeCell ref="K444:L444"/>
    <mergeCell ref="A441:B441"/>
    <mergeCell ref="C441:D441"/>
    <mergeCell ref="E441:F441"/>
    <mergeCell ref="G441:H441"/>
    <mergeCell ref="I441:J441"/>
    <mergeCell ref="K441:L441"/>
    <mergeCell ref="A442:B442"/>
    <mergeCell ref="C442:D442"/>
    <mergeCell ref="E442:F442"/>
    <mergeCell ref="G442:H442"/>
    <mergeCell ref="I442:J442"/>
    <mergeCell ref="K442:L442"/>
    <mergeCell ref="A439:B439"/>
    <mergeCell ref="C439:D439"/>
    <mergeCell ref="E439:F439"/>
    <mergeCell ref="G439:H439"/>
    <mergeCell ref="I439:J439"/>
    <mergeCell ref="K439:L439"/>
    <mergeCell ref="A440:B440"/>
    <mergeCell ref="C440:D440"/>
    <mergeCell ref="E440:F440"/>
    <mergeCell ref="G440:H440"/>
    <mergeCell ref="I440:J440"/>
    <mergeCell ref="K440:L440"/>
    <mergeCell ref="A437:B437"/>
    <mergeCell ref="C437:D437"/>
    <mergeCell ref="E437:F437"/>
    <mergeCell ref="G437:H437"/>
    <mergeCell ref="I437:J437"/>
    <mergeCell ref="K437:L437"/>
    <mergeCell ref="A438:B438"/>
    <mergeCell ref="C438:D438"/>
    <mergeCell ref="E438:F438"/>
    <mergeCell ref="G438:H438"/>
    <mergeCell ref="I438:J438"/>
    <mergeCell ref="K438:L438"/>
    <mergeCell ref="A435:B435"/>
    <mergeCell ref="C435:D435"/>
    <mergeCell ref="E435:F435"/>
    <mergeCell ref="G435:H435"/>
    <mergeCell ref="I435:J435"/>
    <mergeCell ref="K435:L435"/>
    <mergeCell ref="A436:B436"/>
    <mergeCell ref="C436:D436"/>
    <mergeCell ref="E436:F436"/>
    <mergeCell ref="G436:H436"/>
    <mergeCell ref="I436:J436"/>
    <mergeCell ref="K436:L436"/>
    <mergeCell ref="A433:B433"/>
    <mergeCell ref="C433:D433"/>
    <mergeCell ref="E433:F433"/>
    <mergeCell ref="G433:H433"/>
    <mergeCell ref="I433:J433"/>
    <mergeCell ref="K433:L433"/>
    <mergeCell ref="A434:B434"/>
    <mergeCell ref="C434:D434"/>
    <mergeCell ref="E434:F434"/>
    <mergeCell ref="G434:H434"/>
    <mergeCell ref="I434:J434"/>
    <mergeCell ref="K434:L434"/>
    <mergeCell ref="A431:B431"/>
    <mergeCell ref="C431:D431"/>
    <mergeCell ref="E431:F431"/>
    <mergeCell ref="G431:H431"/>
    <mergeCell ref="I431:J431"/>
    <mergeCell ref="K431:L431"/>
    <mergeCell ref="A432:B432"/>
    <mergeCell ref="C432:D432"/>
    <mergeCell ref="E432:F432"/>
    <mergeCell ref="G432:H432"/>
    <mergeCell ref="I432:J432"/>
    <mergeCell ref="K432:L432"/>
    <mergeCell ref="A429:B429"/>
    <mergeCell ref="C429:D429"/>
    <mergeCell ref="E429:F429"/>
    <mergeCell ref="G429:H429"/>
    <mergeCell ref="I429:J429"/>
    <mergeCell ref="K429:L429"/>
    <mergeCell ref="A430:B430"/>
    <mergeCell ref="C430:D430"/>
    <mergeCell ref="E430:F430"/>
    <mergeCell ref="G430:H430"/>
    <mergeCell ref="I430:J430"/>
    <mergeCell ref="K430:L430"/>
    <mergeCell ref="A427:B427"/>
    <mergeCell ref="C427:D427"/>
    <mergeCell ref="E427:F427"/>
    <mergeCell ref="G427:H427"/>
    <mergeCell ref="I427:J427"/>
    <mergeCell ref="K427:L427"/>
    <mergeCell ref="A428:B428"/>
    <mergeCell ref="C428:D428"/>
    <mergeCell ref="E428:F428"/>
    <mergeCell ref="G428:H428"/>
    <mergeCell ref="I428:J428"/>
    <mergeCell ref="K428:L428"/>
    <mergeCell ref="A425:B425"/>
    <mergeCell ref="C425:D425"/>
    <mergeCell ref="E425:F425"/>
    <mergeCell ref="G425:H425"/>
    <mergeCell ref="I425:J425"/>
    <mergeCell ref="K425:L425"/>
    <mergeCell ref="A426:B426"/>
    <mergeCell ref="C426:D426"/>
    <mergeCell ref="E426:F426"/>
    <mergeCell ref="G426:H426"/>
    <mergeCell ref="I426:J426"/>
    <mergeCell ref="K426:L426"/>
    <mergeCell ref="A423:B423"/>
    <mergeCell ref="C423:D423"/>
    <mergeCell ref="E423:F423"/>
    <mergeCell ref="G423:H423"/>
    <mergeCell ref="I423:J423"/>
    <mergeCell ref="K423:L423"/>
    <mergeCell ref="A424:B424"/>
    <mergeCell ref="C424:D424"/>
    <mergeCell ref="E424:F424"/>
    <mergeCell ref="G424:H424"/>
    <mergeCell ref="I424:J424"/>
    <mergeCell ref="K424:L424"/>
    <mergeCell ref="A420:L420"/>
    <mergeCell ref="A421:B421"/>
    <mergeCell ref="C421:D421"/>
    <mergeCell ref="E421:F421"/>
    <mergeCell ref="G421:H421"/>
    <mergeCell ref="I421:J421"/>
    <mergeCell ref="K421:L421"/>
    <mergeCell ref="A422:B422"/>
    <mergeCell ref="C422:D422"/>
    <mergeCell ref="E422:F422"/>
    <mergeCell ref="G422:H422"/>
    <mergeCell ref="I422:J422"/>
    <mergeCell ref="K422:L422"/>
    <mergeCell ref="F410:I410"/>
    <mergeCell ref="C298:D298"/>
    <mergeCell ref="E298:F298"/>
    <mergeCell ref="G298:H298"/>
    <mergeCell ref="I298:J298"/>
    <mergeCell ref="K298:L298"/>
    <mergeCell ref="A301:B301"/>
    <mergeCell ref="C301:D301"/>
    <mergeCell ref="E301:F301"/>
    <mergeCell ref="G301:H301"/>
    <mergeCell ref="I301:J301"/>
    <mergeCell ref="K301:L301"/>
    <mergeCell ref="A302:B302"/>
    <mergeCell ref="C302:D302"/>
    <mergeCell ref="E302:F302"/>
    <mergeCell ref="G302:H302"/>
    <mergeCell ref="I302:J302"/>
    <mergeCell ref="K302:L302"/>
    <mergeCell ref="A303:B303"/>
    <mergeCell ref="C297:D297"/>
    <mergeCell ref="E297:F297"/>
    <mergeCell ref="G297:H297"/>
    <mergeCell ref="I297:J297"/>
    <mergeCell ref="K297:L297"/>
    <mergeCell ref="C296:D296"/>
    <mergeCell ref="E296:F296"/>
    <mergeCell ref="G296:H296"/>
    <mergeCell ref="I296:J296"/>
    <mergeCell ref="K296:L296"/>
    <mergeCell ref="C295:D295"/>
    <mergeCell ref="E295:F295"/>
    <mergeCell ref="G295:H295"/>
    <mergeCell ref="I295:J295"/>
    <mergeCell ref="K295:L295"/>
    <mergeCell ref="C294:D294"/>
    <mergeCell ref="E294:F294"/>
    <mergeCell ref="G294:H294"/>
    <mergeCell ref="I294:J294"/>
    <mergeCell ref="K294:L294"/>
    <mergeCell ref="C293:D293"/>
    <mergeCell ref="E293:F293"/>
    <mergeCell ref="G293:H293"/>
    <mergeCell ref="I293:J293"/>
    <mergeCell ref="K293:L293"/>
    <mergeCell ref="C292:D292"/>
    <mergeCell ref="E292:F292"/>
    <mergeCell ref="G292:H292"/>
    <mergeCell ref="I292:J292"/>
    <mergeCell ref="K292:L292"/>
    <mergeCell ref="C291:D291"/>
    <mergeCell ref="E291:F291"/>
    <mergeCell ref="G291:H291"/>
    <mergeCell ref="I291:J291"/>
    <mergeCell ref="K291:L291"/>
    <mergeCell ref="C290:D290"/>
    <mergeCell ref="E290:F290"/>
    <mergeCell ref="G290:H290"/>
    <mergeCell ref="I290:J290"/>
    <mergeCell ref="K290:L290"/>
    <mergeCell ref="C289:D289"/>
    <mergeCell ref="E289:F289"/>
    <mergeCell ref="G289:H289"/>
    <mergeCell ref="I289:J289"/>
    <mergeCell ref="K289:L289"/>
    <mergeCell ref="C288:D288"/>
    <mergeCell ref="E288:F288"/>
    <mergeCell ref="G288:H288"/>
    <mergeCell ref="I288:J288"/>
    <mergeCell ref="K288:L288"/>
    <mergeCell ref="C287:D287"/>
    <mergeCell ref="E287:F287"/>
    <mergeCell ref="G287:H287"/>
    <mergeCell ref="I287:J287"/>
    <mergeCell ref="K287:L287"/>
    <mergeCell ref="C286:D286"/>
    <mergeCell ref="E286:F286"/>
    <mergeCell ref="G286:H286"/>
    <mergeCell ref="I286:J286"/>
    <mergeCell ref="K286:L286"/>
    <mergeCell ref="I285:J285"/>
    <mergeCell ref="K285:L285"/>
    <mergeCell ref="C284:D284"/>
    <mergeCell ref="E284:F284"/>
    <mergeCell ref="G284:H284"/>
    <mergeCell ref="I284:J284"/>
    <mergeCell ref="K284:L284"/>
    <mergeCell ref="C283:D283"/>
    <mergeCell ref="E283:F283"/>
    <mergeCell ref="G283:H283"/>
    <mergeCell ref="I283:J283"/>
    <mergeCell ref="K283:L283"/>
    <mergeCell ref="C282:D282"/>
    <mergeCell ref="E282:F282"/>
    <mergeCell ref="G282:H282"/>
    <mergeCell ref="I282:J282"/>
    <mergeCell ref="K282:L282"/>
    <mergeCell ref="I281:J281"/>
    <mergeCell ref="K281:L281"/>
    <mergeCell ref="C280:D280"/>
    <mergeCell ref="E280:F280"/>
    <mergeCell ref="G280:H280"/>
    <mergeCell ref="I280:J280"/>
    <mergeCell ref="K280:L280"/>
    <mergeCell ref="C279:D279"/>
    <mergeCell ref="E279:F279"/>
    <mergeCell ref="G279:H279"/>
    <mergeCell ref="I279:J279"/>
    <mergeCell ref="K279:L279"/>
    <mergeCell ref="C278:D278"/>
    <mergeCell ref="E278:F278"/>
    <mergeCell ref="G278:H278"/>
    <mergeCell ref="I278:J278"/>
    <mergeCell ref="K278:L278"/>
    <mergeCell ref="I277:J277"/>
    <mergeCell ref="K277:L277"/>
    <mergeCell ref="C276:D276"/>
    <mergeCell ref="E276:F276"/>
    <mergeCell ref="G276:H276"/>
    <mergeCell ref="I276:J276"/>
    <mergeCell ref="K276:L276"/>
    <mergeCell ref="C275:D275"/>
    <mergeCell ref="E275:F275"/>
    <mergeCell ref="G275:H275"/>
    <mergeCell ref="I275:J275"/>
    <mergeCell ref="K275:L275"/>
    <mergeCell ref="C274:D274"/>
    <mergeCell ref="E274:F274"/>
    <mergeCell ref="G274:H274"/>
    <mergeCell ref="I274:J274"/>
    <mergeCell ref="K274:L274"/>
    <mergeCell ref="I273:J273"/>
    <mergeCell ref="K273:L273"/>
    <mergeCell ref="C272:D272"/>
    <mergeCell ref="E272:F272"/>
    <mergeCell ref="G272:H272"/>
    <mergeCell ref="I272:J272"/>
    <mergeCell ref="K272:L272"/>
    <mergeCell ref="C271:D271"/>
    <mergeCell ref="E271:F271"/>
    <mergeCell ref="G271:H271"/>
    <mergeCell ref="I271:J271"/>
    <mergeCell ref="K271:L271"/>
    <mergeCell ref="C270:D270"/>
    <mergeCell ref="E270:F270"/>
    <mergeCell ref="G270:H270"/>
    <mergeCell ref="I270:J270"/>
    <mergeCell ref="K270:L270"/>
    <mergeCell ref="I269:J269"/>
    <mergeCell ref="K269:L269"/>
    <mergeCell ref="C268:D268"/>
    <mergeCell ref="E268:F268"/>
    <mergeCell ref="G268:H268"/>
    <mergeCell ref="I268:J268"/>
    <mergeCell ref="K268:L268"/>
    <mergeCell ref="C267:D267"/>
    <mergeCell ref="E267:F267"/>
    <mergeCell ref="G267:H267"/>
    <mergeCell ref="I267:J267"/>
    <mergeCell ref="K267:L267"/>
    <mergeCell ref="C266:D266"/>
    <mergeCell ref="E266:F266"/>
    <mergeCell ref="G266:H266"/>
    <mergeCell ref="I266:J266"/>
    <mergeCell ref="K266:L266"/>
    <mergeCell ref="A297:B297"/>
    <mergeCell ref="A298:B298"/>
    <mergeCell ref="C262:D262"/>
    <mergeCell ref="E262:F262"/>
    <mergeCell ref="G262:H262"/>
    <mergeCell ref="C264:D264"/>
    <mergeCell ref="E264:F264"/>
    <mergeCell ref="A292:B292"/>
    <mergeCell ref="A293:B293"/>
    <mergeCell ref="A294:B294"/>
    <mergeCell ref="A295:B295"/>
    <mergeCell ref="A296:B296"/>
    <mergeCell ref="A287:B287"/>
    <mergeCell ref="A288:B288"/>
    <mergeCell ref="A289:B289"/>
    <mergeCell ref="A290:B290"/>
    <mergeCell ref="A291:B291"/>
    <mergeCell ref="C269:D269"/>
    <mergeCell ref="E269:F269"/>
    <mergeCell ref="G269:H269"/>
    <mergeCell ref="C273:D273"/>
    <mergeCell ref="E273:F273"/>
    <mergeCell ref="G273:H273"/>
    <mergeCell ref="C277:D277"/>
    <mergeCell ref="E277:F277"/>
    <mergeCell ref="G277:H277"/>
    <mergeCell ref="C281:D281"/>
    <mergeCell ref="E281:F281"/>
    <mergeCell ref="G281:H281"/>
    <mergeCell ref="C285:D285"/>
    <mergeCell ref="E285:F285"/>
    <mergeCell ref="G285:H285"/>
    <mergeCell ref="A262:B262"/>
    <mergeCell ref="A263:B263"/>
    <mergeCell ref="A264:B264"/>
    <mergeCell ref="G264:H264"/>
    <mergeCell ref="I264:J264"/>
    <mergeCell ref="K264:L264"/>
    <mergeCell ref="C265:D265"/>
    <mergeCell ref="E265:F265"/>
    <mergeCell ref="G265:H265"/>
    <mergeCell ref="I265:J265"/>
    <mergeCell ref="K265:L265"/>
    <mergeCell ref="I262:J262"/>
    <mergeCell ref="K262:L262"/>
    <mergeCell ref="C263:D263"/>
    <mergeCell ref="E263:F263"/>
    <mergeCell ref="G263:H263"/>
    <mergeCell ref="I263:J263"/>
    <mergeCell ref="K263:L263"/>
    <mergeCell ref="A282:B282"/>
    <mergeCell ref="A283:B283"/>
    <mergeCell ref="A284:B284"/>
    <mergeCell ref="A285:B285"/>
    <mergeCell ref="A286:B286"/>
    <mergeCell ref="A277:B277"/>
    <mergeCell ref="A278:B278"/>
    <mergeCell ref="A279:B279"/>
    <mergeCell ref="A280:B280"/>
    <mergeCell ref="A281:B281"/>
    <mergeCell ref="A272:B272"/>
    <mergeCell ref="A273:B273"/>
    <mergeCell ref="A274:B274"/>
    <mergeCell ref="A275:B275"/>
    <mergeCell ref="A276:B276"/>
    <mergeCell ref="A267:B267"/>
    <mergeCell ref="A268:B268"/>
    <mergeCell ref="A269:B269"/>
    <mergeCell ref="A270:B270"/>
    <mergeCell ref="A271:B271"/>
    <mergeCell ref="D152:D153"/>
    <mergeCell ref="B152:C153"/>
    <mergeCell ref="B169:C170"/>
    <mergeCell ref="D169:D170"/>
    <mergeCell ref="K6:L6"/>
    <mergeCell ref="B238:C239"/>
    <mergeCell ref="D238:D239"/>
    <mergeCell ref="A265:B265"/>
    <mergeCell ref="A266:B266"/>
    <mergeCell ref="K257:L257"/>
    <mergeCell ref="A258:B258"/>
    <mergeCell ref="A259:B259"/>
    <mergeCell ref="A260:B260"/>
    <mergeCell ref="A261:B261"/>
    <mergeCell ref="I259:J259"/>
    <mergeCell ref="K259:L259"/>
    <mergeCell ref="I260:J260"/>
    <mergeCell ref="K260:L260"/>
    <mergeCell ref="I261:J261"/>
    <mergeCell ref="K261:L261"/>
    <mergeCell ref="C258:D258"/>
    <mergeCell ref="E258:F258"/>
    <mergeCell ref="G258:H258"/>
    <mergeCell ref="I258:J258"/>
    <mergeCell ref="K258:L258"/>
    <mergeCell ref="A257:B257"/>
    <mergeCell ref="C257:D257"/>
    <mergeCell ref="E257:F257"/>
    <mergeCell ref="G257:H257"/>
    <mergeCell ref="I257:J257"/>
    <mergeCell ref="C259:D259"/>
    <mergeCell ref="E259:F259"/>
    <mergeCell ref="F2:I2"/>
    <mergeCell ref="F1:I1"/>
    <mergeCell ref="K1:L1"/>
    <mergeCell ref="K2:L2"/>
    <mergeCell ref="A1:A2"/>
    <mergeCell ref="B1:D2"/>
    <mergeCell ref="A4:L4"/>
    <mergeCell ref="A6:B6"/>
    <mergeCell ref="C6:D6"/>
    <mergeCell ref="E6:F6"/>
    <mergeCell ref="G6:H6"/>
    <mergeCell ref="I6:J6"/>
    <mergeCell ref="K5:L5"/>
    <mergeCell ref="A5:B5"/>
    <mergeCell ref="C5:D5"/>
    <mergeCell ref="E5:F5"/>
    <mergeCell ref="G5:H5"/>
    <mergeCell ref="I5:J5"/>
    <mergeCell ref="B187:C188"/>
    <mergeCell ref="D187:D188"/>
    <mergeCell ref="B204:C205"/>
    <mergeCell ref="D204:D205"/>
    <mergeCell ref="B221:C222"/>
    <mergeCell ref="D221:D222"/>
    <mergeCell ref="A299:B299"/>
    <mergeCell ref="C299:D299"/>
    <mergeCell ref="E299:F299"/>
    <mergeCell ref="G299:H299"/>
    <mergeCell ref="I299:J299"/>
    <mergeCell ref="K299:L299"/>
    <mergeCell ref="A300:B300"/>
    <mergeCell ref="C300:D300"/>
    <mergeCell ref="E300:F300"/>
    <mergeCell ref="G300:H300"/>
    <mergeCell ref="I300:J300"/>
    <mergeCell ref="K300:L300"/>
    <mergeCell ref="A255:L255"/>
    <mergeCell ref="A256:B256"/>
    <mergeCell ref="C256:D256"/>
    <mergeCell ref="E256:F256"/>
    <mergeCell ref="G256:H256"/>
    <mergeCell ref="I256:J256"/>
    <mergeCell ref="K256:L256"/>
    <mergeCell ref="G259:H259"/>
    <mergeCell ref="C260:D260"/>
    <mergeCell ref="E260:F260"/>
    <mergeCell ref="G260:H260"/>
    <mergeCell ref="C261:D261"/>
    <mergeCell ref="E261:F261"/>
    <mergeCell ref="G261:H261"/>
    <mergeCell ref="C303:D303"/>
    <mergeCell ref="E303:F303"/>
    <mergeCell ref="G303:H303"/>
    <mergeCell ref="I303:J303"/>
    <mergeCell ref="K303:L303"/>
    <mergeCell ref="A304:B304"/>
    <mergeCell ref="C304:D304"/>
    <mergeCell ref="E304:F304"/>
    <mergeCell ref="G304:H304"/>
    <mergeCell ref="I304:J304"/>
    <mergeCell ref="K304:L304"/>
    <mergeCell ref="A305:B305"/>
    <mergeCell ref="C305:D305"/>
    <mergeCell ref="E305:F305"/>
    <mergeCell ref="G305:H305"/>
    <mergeCell ref="I305:J305"/>
    <mergeCell ref="K305:L305"/>
    <mergeCell ref="A306:B306"/>
    <mergeCell ref="C306:D306"/>
    <mergeCell ref="E306:F306"/>
    <mergeCell ref="G306:H306"/>
    <mergeCell ref="I306:J306"/>
    <mergeCell ref="K306:L306"/>
    <mergeCell ref="A307:B307"/>
    <mergeCell ref="C307:D307"/>
    <mergeCell ref="E307:F307"/>
    <mergeCell ref="G307:H307"/>
    <mergeCell ref="I307:J307"/>
    <mergeCell ref="K307:L307"/>
    <mergeCell ref="A308:B308"/>
    <mergeCell ref="C308:D308"/>
    <mergeCell ref="E308:F308"/>
    <mergeCell ref="G308:H308"/>
    <mergeCell ref="I308:J308"/>
    <mergeCell ref="K308:L308"/>
    <mergeCell ref="A309:B309"/>
    <mergeCell ref="C309:D309"/>
    <mergeCell ref="E309:F309"/>
    <mergeCell ref="G309:H309"/>
    <mergeCell ref="I309:J309"/>
    <mergeCell ref="K309:L309"/>
    <mergeCell ref="A310:B310"/>
    <mergeCell ref="C310:D310"/>
    <mergeCell ref="E310:F310"/>
    <mergeCell ref="G310:H310"/>
    <mergeCell ref="I310:J310"/>
    <mergeCell ref="K310:L310"/>
    <mergeCell ref="A311:B311"/>
    <mergeCell ref="C311:D311"/>
    <mergeCell ref="E311:F311"/>
    <mergeCell ref="G311:H311"/>
    <mergeCell ref="I311:J311"/>
    <mergeCell ref="K311:L311"/>
    <mergeCell ref="A312:B312"/>
    <mergeCell ref="C312:D312"/>
    <mergeCell ref="E312:F312"/>
    <mergeCell ref="G312:H312"/>
    <mergeCell ref="I312:J312"/>
    <mergeCell ref="K312:L312"/>
    <mergeCell ref="A313:B313"/>
    <mergeCell ref="C313:D313"/>
    <mergeCell ref="E313:F313"/>
    <mergeCell ref="G313:H313"/>
    <mergeCell ref="I313:J313"/>
    <mergeCell ref="K313:L313"/>
    <mergeCell ref="A314:B314"/>
    <mergeCell ref="C314:D314"/>
    <mergeCell ref="E314:F314"/>
    <mergeCell ref="G314:H314"/>
    <mergeCell ref="I314:J314"/>
    <mergeCell ref="K314:L314"/>
    <mergeCell ref="A315:B315"/>
    <mergeCell ref="C315:D315"/>
    <mergeCell ref="E315:F315"/>
    <mergeCell ref="G315:H315"/>
    <mergeCell ref="I315:J315"/>
    <mergeCell ref="K315:L315"/>
    <mergeCell ref="A316:B316"/>
    <mergeCell ref="C316:D316"/>
    <mergeCell ref="E316:F316"/>
    <mergeCell ref="G316:H316"/>
    <mergeCell ref="I316:J316"/>
    <mergeCell ref="K316:L316"/>
    <mergeCell ref="A317:B317"/>
    <mergeCell ref="C317:D317"/>
    <mergeCell ref="E317:F317"/>
    <mergeCell ref="G317:H317"/>
    <mergeCell ref="I317:J317"/>
    <mergeCell ref="K317:L317"/>
    <mergeCell ref="A318:B318"/>
    <mergeCell ref="C318:D318"/>
    <mergeCell ref="E318:F318"/>
    <mergeCell ref="G318:H318"/>
    <mergeCell ref="I318:J318"/>
    <mergeCell ref="K318:L318"/>
    <mergeCell ref="A319:B319"/>
    <mergeCell ref="C319:D319"/>
    <mergeCell ref="E319:F319"/>
    <mergeCell ref="G319:H319"/>
    <mergeCell ref="I319:J319"/>
    <mergeCell ref="K319:L319"/>
    <mergeCell ref="A320:B320"/>
    <mergeCell ref="C320:D320"/>
    <mergeCell ref="E320:F320"/>
    <mergeCell ref="G320:H320"/>
    <mergeCell ref="I320:J320"/>
    <mergeCell ref="K320:L320"/>
    <mergeCell ref="A321:B321"/>
    <mergeCell ref="C321:D321"/>
    <mergeCell ref="E321:F321"/>
    <mergeCell ref="G321:H321"/>
    <mergeCell ref="I321:J321"/>
    <mergeCell ref="K321:L321"/>
    <mergeCell ref="A322:B322"/>
    <mergeCell ref="C322:D322"/>
    <mergeCell ref="E322:F322"/>
    <mergeCell ref="G322:H322"/>
    <mergeCell ref="I322:J322"/>
    <mergeCell ref="K322:L322"/>
    <mergeCell ref="A323:B323"/>
    <mergeCell ref="C323:D323"/>
    <mergeCell ref="E323:F323"/>
    <mergeCell ref="G323:H323"/>
    <mergeCell ref="I323:J323"/>
    <mergeCell ref="K323:L323"/>
    <mergeCell ref="A324:B324"/>
    <mergeCell ref="C324:D324"/>
    <mergeCell ref="E324:F324"/>
    <mergeCell ref="G324:H324"/>
    <mergeCell ref="I324:J324"/>
    <mergeCell ref="K324:L324"/>
    <mergeCell ref="A325:B325"/>
    <mergeCell ref="C325:D325"/>
    <mergeCell ref="E325:F325"/>
    <mergeCell ref="G325:H325"/>
    <mergeCell ref="I325:J325"/>
    <mergeCell ref="K325:L325"/>
    <mergeCell ref="A326:B326"/>
    <mergeCell ref="C326:D326"/>
    <mergeCell ref="E326:F326"/>
    <mergeCell ref="G326:H326"/>
    <mergeCell ref="I326:J326"/>
    <mergeCell ref="K326:L326"/>
    <mergeCell ref="A327:B327"/>
    <mergeCell ref="C327:D327"/>
    <mergeCell ref="E327:F327"/>
    <mergeCell ref="G327:H327"/>
    <mergeCell ref="I327:J327"/>
    <mergeCell ref="K327:L327"/>
    <mergeCell ref="A328:B328"/>
    <mergeCell ref="C328:D328"/>
    <mergeCell ref="E328:F328"/>
    <mergeCell ref="G328:H328"/>
    <mergeCell ref="I328:J328"/>
    <mergeCell ref="K328:L328"/>
    <mergeCell ref="A329:B329"/>
    <mergeCell ref="C329:D329"/>
    <mergeCell ref="E329:F329"/>
    <mergeCell ref="G329:H329"/>
    <mergeCell ref="I329:J329"/>
    <mergeCell ref="K329:L329"/>
    <mergeCell ref="A330:B330"/>
    <mergeCell ref="C330:D330"/>
    <mergeCell ref="E330:F330"/>
    <mergeCell ref="G330:H330"/>
    <mergeCell ref="I330:J330"/>
    <mergeCell ref="K330:L330"/>
    <mergeCell ref="A331:B331"/>
    <mergeCell ref="C331:D331"/>
    <mergeCell ref="E331:F331"/>
    <mergeCell ref="G331:H331"/>
    <mergeCell ref="I331:J331"/>
    <mergeCell ref="K331:L331"/>
    <mergeCell ref="A332:B332"/>
    <mergeCell ref="C332:D332"/>
    <mergeCell ref="E332:F332"/>
    <mergeCell ref="G332:H332"/>
    <mergeCell ref="I332:J332"/>
    <mergeCell ref="K332:L332"/>
    <mergeCell ref="A333:B333"/>
    <mergeCell ref="C333:D333"/>
    <mergeCell ref="E333:F333"/>
    <mergeCell ref="G333:H333"/>
    <mergeCell ref="I333:J333"/>
    <mergeCell ref="K333:L333"/>
    <mergeCell ref="A334:B334"/>
    <mergeCell ref="C334:D334"/>
    <mergeCell ref="E334:F334"/>
    <mergeCell ref="G334:H334"/>
    <mergeCell ref="I334:J334"/>
    <mergeCell ref="K334:L334"/>
    <mergeCell ref="A335:B335"/>
    <mergeCell ref="C335:D335"/>
    <mergeCell ref="E335:F335"/>
    <mergeCell ref="G335:H335"/>
    <mergeCell ref="I335:J335"/>
    <mergeCell ref="K335:L335"/>
    <mergeCell ref="A336:B336"/>
    <mergeCell ref="C336:D336"/>
    <mergeCell ref="E336:F336"/>
    <mergeCell ref="G336:H336"/>
    <mergeCell ref="I336:J336"/>
    <mergeCell ref="K336:L336"/>
    <mergeCell ref="A337:B337"/>
    <mergeCell ref="C337:D337"/>
    <mergeCell ref="E337:F337"/>
    <mergeCell ref="G337:H337"/>
    <mergeCell ref="I337:J337"/>
    <mergeCell ref="K337:L337"/>
    <mergeCell ref="A338:B338"/>
    <mergeCell ref="C338:D338"/>
    <mergeCell ref="E338:F338"/>
    <mergeCell ref="G338:H338"/>
    <mergeCell ref="I338:J338"/>
    <mergeCell ref="K338:L338"/>
    <mergeCell ref="A339:B339"/>
    <mergeCell ref="C339:D339"/>
    <mergeCell ref="E339:F339"/>
    <mergeCell ref="G339:H339"/>
    <mergeCell ref="I339:J339"/>
    <mergeCell ref="K339:L339"/>
    <mergeCell ref="A340:B340"/>
    <mergeCell ref="C340:D340"/>
    <mergeCell ref="E340:F340"/>
    <mergeCell ref="G340:H340"/>
    <mergeCell ref="I340:J340"/>
    <mergeCell ref="K340:L340"/>
    <mergeCell ref="A341:B341"/>
    <mergeCell ref="C341:D341"/>
    <mergeCell ref="E341:F341"/>
    <mergeCell ref="G341:H341"/>
    <mergeCell ref="I341:J341"/>
    <mergeCell ref="K341:L341"/>
    <mergeCell ref="A342:B342"/>
    <mergeCell ref="C342:D342"/>
    <mergeCell ref="E342:F342"/>
    <mergeCell ref="G342:H342"/>
    <mergeCell ref="I342:J342"/>
    <mergeCell ref="K342:L342"/>
    <mergeCell ref="A343:B343"/>
    <mergeCell ref="C343:D343"/>
    <mergeCell ref="E343:F343"/>
    <mergeCell ref="G343:H343"/>
    <mergeCell ref="I343:J343"/>
    <mergeCell ref="K343:L343"/>
    <mergeCell ref="A344:B344"/>
    <mergeCell ref="C344:D344"/>
    <mergeCell ref="E344:F344"/>
    <mergeCell ref="G344:H344"/>
    <mergeCell ref="I344:J344"/>
    <mergeCell ref="K344:L344"/>
    <mergeCell ref="A345:B345"/>
    <mergeCell ref="C345:D345"/>
    <mergeCell ref="E345:F345"/>
    <mergeCell ref="G345:H345"/>
    <mergeCell ref="I345:J345"/>
    <mergeCell ref="K345:L345"/>
    <mergeCell ref="A346:B346"/>
    <mergeCell ref="C346:D346"/>
    <mergeCell ref="E346:F346"/>
    <mergeCell ref="G346:H346"/>
    <mergeCell ref="I346:J346"/>
    <mergeCell ref="K346:L346"/>
    <mergeCell ref="A347:B347"/>
    <mergeCell ref="C347:D347"/>
    <mergeCell ref="E347:F347"/>
    <mergeCell ref="G347:H347"/>
    <mergeCell ref="I347:J347"/>
    <mergeCell ref="K347:L347"/>
    <mergeCell ref="A348:B348"/>
    <mergeCell ref="C348:D348"/>
    <mergeCell ref="E348:F348"/>
    <mergeCell ref="G348:H348"/>
    <mergeCell ref="I348:J348"/>
    <mergeCell ref="K348:L348"/>
    <mergeCell ref="A349:B349"/>
    <mergeCell ref="C349:D349"/>
    <mergeCell ref="E349:F349"/>
    <mergeCell ref="G349:H349"/>
    <mergeCell ref="I349:J349"/>
    <mergeCell ref="K349:L349"/>
    <mergeCell ref="A350:B350"/>
    <mergeCell ref="C350:D350"/>
    <mergeCell ref="E350:F350"/>
    <mergeCell ref="G350:H350"/>
    <mergeCell ref="I350:J350"/>
    <mergeCell ref="K350:L350"/>
    <mergeCell ref="A351:B351"/>
    <mergeCell ref="C351:D351"/>
    <mergeCell ref="E351:F351"/>
    <mergeCell ref="G351:H351"/>
    <mergeCell ref="I351:J351"/>
    <mergeCell ref="K351:L351"/>
    <mergeCell ref="A352:B352"/>
    <mergeCell ref="C352:D352"/>
    <mergeCell ref="E352:F352"/>
    <mergeCell ref="G352:H352"/>
    <mergeCell ref="I352:J352"/>
    <mergeCell ref="K352:L352"/>
    <mergeCell ref="A353:B353"/>
    <mergeCell ref="C353:D353"/>
    <mergeCell ref="E353:F353"/>
    <mergeCell ref="G353:H353"/>
    <mergeCell ref="I353:J353"/>
    <mergeCell ref="K353:L353"/>
    <mergeCell ref="A354:B354"/>
    <mergeCell ref="C354:D354"/>
    <mergeCell ref="E354:F354"/>
    <mergeCell ref="G354:H354"/>
    <mergeCell ref="I354:J354"/>
    <mergeCell ref="K354:L354"/>
    <mergeCell ref="A355:B355"/>
    <mergeCell ref="C355:D355"/>
    <mergeCell ref="E355:F355"/>
    <mergeCell ref="G355:H355"/>
    <mergeCell ref="I355:J355"/>
    <mergeCell ref="K355:L355"/>
    <mergeCell ref="A356:B356"/>
    <mergeCell ref="C356:D356"/>
    <mergeCell ref="E356:F356"/>
    <mergeCell ref="G356:H356"/>
    <mergeCell ref="I356:J356"/>
    <mergeCell ref="K356:L356"/>
    <mergeCell ref="A357:B357"/>
    <mergeCell ref="C357:D357"/>
    <mergeCell ref="E357:F357"/>
    <mergeCell ref="G357:H357"/>
    <mergeCell ref="I357:J357"/>
    <mergeCell ref="K357:L357"/>
    <mergeCell ref="A358:B358"/>
    <mergeCell ref="C358:D358"/>
    <mergeCell ref="E358:F358"/>
    <mergeCell ref="G358:H358"/>
    <mergeCell ref="I358:J358"/>
    <mergeCell ref="K358:L358"/>
    <mergeCell ref="A359:B359"/>
    <mergeCell ref="C359:D359"/>
    <mergeCell ref="E359:F359"/>
    <mergeCell ref="G359:H359"/>
    <mergeCell ref="I359:J359"/>
    <mergeCell ref="K359:L359"/>
    <mergeCell ref="A360:B360"/>
    <mergeCell ref="C360:D360"/>
    <mergeCell ref="E360:F360"/>
    <mergeCell ref="G360:H360"/>
    <mergeCell ref="I360:J360"/>
    <mergeCell ref="K360:L360"/>
    <mergeCell ref="A361:B361"/>
    <mergeCell ref="C361:D361"/>
    <mergeCell ref="E361:F361"/>
    <mergeCell ref="G361:H361"/>
    <mergeCell ref="I361:J361"/>
    <mergeCell ref="K361:L361"/>
    <mergeCell ref="A362:B362"/>
    <mergeCell ref="C362:D362"/>
    <mergeCell ref="E362:F362"/>
    <mergeCell ref="G362:H362"/>
    <mergeCell ref="I362:J362"/>
    <mergeCell ref="K362:L362"/>
    <mergeCell ref="A363:B363"/>
    <mergeCell ref="C363:D363"/>
    <mergeCell ref="E363:F363"/>
    <mergeCell ref="G363:H363"/>
    <mergeCell ref="I363:J363"/>
    <mergeCell ref="K363:L363"/>
    <mergeCell ref="A364:B364"/>
    <mergeCell ref="C364:D364"/>
    <mergeCell ref="E364:F364"/>
    <mergeCell ref="G364:H364"/>
    <mergeCell ref="I364:J364"/>
    <mergeCell ref="K364:L364"/>
    <mergeCell ref="A365:B365"/>
    <mergeCell ref="C365:D365"/>
    <mergeCell ref="E365:F365"/>
    <mergeCell ref="G365:H365"/>
    <mergeCell ref="I365:J365"/>
    <mergeCell ref="K365:L365"/>
    <mergeCell ref="A366:B366"/>
    <mergeCell ref="C366:D366"/>
    <mergeCell ref="E366:F366"/>
    <mergeCell ref="G366:H366"/>
    <mergeCell ref="I366:J366"/>
    <mergeCell ref="K366:L366"/>
    <mergeCell ref="A367:B367"/>
    <mergeCell ref="C367:D367"/>
    <mergeCell ref="E367:F367"/>
    <mergeCell ref="G367:H367"/>
    <mergeCell ref="I367:J367"/>
    <mergeCell ref="K367:L367"/>
    <mergeCell ref="A368:B368"/>
    <mergeCell ref="C368:D368"/>
    <mergeCell ref="E368:F368"/>
    <mergeCell ref="G368:H368"/>
    <mergeCell ref="I368:J368"/>
    <mergeCell ref="K368:L368"/>
    <mergeCell ref="A369:B369"/>
    <mergeCell ref="C369:D369"/>
    <mergeCell ref="E369:F369"/>
    <mergeCell ref="G369:H369"/>
    <mergeCell ref="I369:J369"/>
    <mergeCell ref="K369:L369"/>
    <mergeCell ref="A370:B370"/>
    <mergeCell ref="C370:D370"/>
    <mergeCell ref="E370:F370"/>
    <mergeCell ref="G370:H370"/>
    <mergeCell ref="I370:J370"/>
    <mergeCell ref="K370:L370"/>
    <mergeCell ref="A371:B371"/>
    <mergeCell ref="C371:D371"/>
    <mergeCell ref="E371:F371"/>
    <mergeCell ref="G371:H371"/>
    <mergeCell ref="I371:J371"/>
    <mergeCell ref="K371:L371"/>
    <mergeCell ref="A372:B372"/>
    <mergeCell ref="C372:D372"/>
    <mergeCell ref="E372:F372"/>
    <mergeCell ref="G372:H372"/>
    <mergeCell ref="I372:J372"/>
    <mergeCell ref="K372:L372"/>
    <mergeCell ref="A373:B373"/>
    <mergeCell ref="C373:D373"/>
    <mergeCell ref="E373:F373"/>
    <mergeCell ref="G373:H373"/>
    <mergeCell ref="I373:J373"/>
    <mergeCell ref="K373:L373"/>
    <mergeCell ref="A374:B374"/>
    <mergeCell ref="C374:D374"/>
    <mergeCell ref="E374:F374"/>
    <mergeCell ref="G374:H374"/>
    <mergeCell ref="I374:J374"/>
    <mergeCell ref="K374:L374"/>
    <mergeCell ref="A375:B375"/>
    <mergeCell ref="C375:D375"/>
    <mergeCell ref="E375:F375"/>
    <mergeCell ref="G375:H375"/>
    <mergeCell ref="I375:J375"/>
    <mergeCell ref="K375:L375"/>
    <mergeCell ref="A376:B376"/>
    <mergeCell ref="C376:D376"/>
    <mergeCell ref="E376:F376"/>
    <mergeCell ref="G376:H376"/>
    <mergeCell ref="I376:J376"/>
    <mergeCell ref="K376:L376"/>
    <mergeCell ref="A377:B377"/>
    <mergeCell ref="C377:D377"/>
    <mergeCell ref="E377:F377"/>
    <mergeCell ref="G377:H377"/>
    <mergeCell ref="I377:J377"/>
    <mergeCell ref="K377:L377"/>
    <mergeCell ref="A378:B378"/>
    <mergeCell ref="C378:D378"/>
    <mergeCell ref="E378:F378"/>
    <mergeCell ref="G378:H378"/>
    <mergeCell ref="I378:J378"/>
    <mergeCell ref="K378:L378"/>
    <mergeCell ref="A379:B379"/>
    <mergeCell ref="C379:D379"/>
    <mergeCell ref="E379:F379"/>
    <mergeCell ref="G379:H379"/>
    <mergeCell ref="I379:J379"/>
    <mergeCell ref="K379:L379"/>
    <mergeCell ref="A380:B380"/>
    <mergeCell ref="C380:D380"/>
    <mergeCell ref="E380:F380"/>
    <mergeCell ref="G380:H380"/>
    <mergeCell ref="I380:J380"/>
    <mergeCell ref="K380:L380"/>
    <mergeCell ref="A381:B381"/>
    <mergeCell ref="C381:D381"/>
    <mergeCell ref="E381:F381"/>
    <mergeCell ref="G381:H381"/>
    <mergeCell ref="I381:J381"/>
    <mergeCell ref="K381:L381"/>
    <mergeCell ref="A382:B382"/>
    <mergeCell ref="C382:D382"/>
    <mergeCell ref="E382:F382"/>
    <mergeCell ref="G382:H382"/>
    <mergeCell ref="I382:J382"/>
    <mergeCell ref="K382:L382"/>
    <mergeCell ref="A383:B383"/>
    <mergeCell ref="C383:D383"/>
    <mergeCell ref="E383:F383"/>
    <mergeCell ref="G383:H383"/>
    <mergeCell ref="I383:J383"/>
    <mergeCell ref="K383:L383"/>
    <mergeCell ref="A384:B384"/>
    <mergeCell ref="C384:D384"/>
    <mergeCell ref="E384:F384"/>
    <mergeCell ref="G384:H384"/>
    <mergeCell ref="I384:J384"/>
    <mergeCell ref="K384:L384"/>
    <mergeCell ref="A385:B385"/>
    <mergeCell ref="C385:D385"/>
    <mergeCell ref="E385:F385"/>
    <mergeCell ref="G385:H385"/>
    <mergeCell ref="I385:J385"/>
    <mergeCell ref="K385:L385"/>
    <mergeCell ref="A386:B386"/>
    <mergeCell ref="C386:D386"/>
    <mergeCell ref="E386:F386"/>
    <mergeCell ref="G386:H386"/>
    <mergeCell ref="I386:J386"/>
    <mergeCell ref="K386:L386"/>
    <mergeCell ref="A387:B387"/>
    <mergeCell ref="C387:D387"/>
    <mergeCell ref="E387:F387"/>
    <mergeCell ref="G387:H387"/>
    <mergeCell ref="I387:J387"/>
    <mergeCell ref="K387:L387"/>
    <mergeCell ref="A388:B388"/>
    <mergeCell ref="C388:D388"/>
    <mergeCell ref="E388:F388"/>
    <mergeCell ref="G388:H388"/>
    <mergeCell ref="I388:J388"/>
    <mergeCell ref="K388:L388"/>
    <mergeCell ref="A389:B389"/>
    <mergeCell ref="C389:D389"/>
    <mergeCell ref="E389:F389"/>
    <mergeCell ref="G389:H389"/>
    <mergeCell ref="I389:J389"/>
    <mergeCell ref="K389:L389"/>
    <mergeCell ref="A390:B390"/>
    <mergeCell ref="C390:D390"/>
    <mergeCell ref="E390:F390"/>
    <mergeCell ref="G390:H390"/>
    <mergeCell ref="I390:J390"/>
    <mergeCell ref="K390:L390"/>
    <mergeCell ref="A391:B391"/>
    <mergeCell ref="C391:D391"/>
    <mergeCell ref="E391:F391"/>
    <mergeCell ref="G391:H391"/>
    <mergeCell ref="I391:J391"/>
    <mergeCell ref="K391:L391"/>
    <mergeCell ref="A392:B392"/>
    <mergeCell ref="C392:D392"/>
    <mergeCell ref="E392:F392"/>
    <mergeCell ref="G392:H392"/>
    <mergeCell ref="I392:J392"/>
    <mergeCell ref="K392:L392"/>
    <mergeCell ref="A393:B393"/>
    <mergeCell ref="C393:D393"/>
    <mergeCell ref="E393:F393"/>
    <mergeCell ref="G393:H393"/>
    <mergeCell ref="I393:J393"/>
    <mergeCell ref="K393:L393"/>
    <mergeCell ref="A394:B394"/>
    <mergeCell ref="C394:D394"/>
    <mergeCell ref="E394:F394"/>
    <mergeCell ref="G394:H394"/>
    <mergeCell ref="I394:J394"/>
    <mergeCell ref="K394:L394"/>
    <mergeCell ref="A395:B395"/>
    <mergeCell ref="C395:D395"/>
    <mergeCell ref="E395:F395"/>
    <mergeCell ref="G395:H395"/>
    <mergeCell ref="I395:J395"/>
    <mergeCell ref="K395:L395"/>
    <mergeCell ref="A396:B396"/>
    <mergeCell ref="C396:D396"/>
    <mergeCell ref="E396:F396"/>
    <mergeCell ref="G396:H396"/>
    <mergeCell ref="I396:J396"/>
    <mergeCell ref="K396:L396"/>
    <mergeCell ref="A397:B397"/>
    <mergeCell ref="C397:D397"/>
    <mergeCell ref="E397:F397"/>
    <mergeCell ref="G397:H397"/>
    <mergeCell ref="I397:J397"/>
    <mergeCell ref="K397:L397"/>
    <mergeCell ref="A398:B398"/>
    <mergeCell ref="C398:D398"/>
    <mergeCell ref="E398:F398"/>
    <mergeCell ref="G398:H398"/>
    <mergeCell ref="I398:J398"/>
    <mergeCell ref="K398:L398"/>
    <mergeCell ref="A399:B399"/>
    <mergeCell ref="C399:D399"/>
    <mergeCell ref="E399:F399"/>
    <mergeCell ref="G399:H399"/>
    <mergeCell ref="I399:J399"/>
    <mergeCell ref="K399:L399"/>
    <mergeCell ref="A400:B400"/>
    <mergeCell ref="C400:D400"/>
    <mergeCell ref="E400:F400"/>
    <mergeCell ref="G400:H400"/>
    <mergeCell ref="I400:J400"/>
    <mergeCell ref="K400:L400"/>
    <mergeCell ref="A401:B401"/>
    <mergeCell ref="C401:D401"/>
    <mergeCell ref="E401:F401"/>
    <mergeCell ref="G401:H401"/>
    <mergeCell ref="I401:J401"/>
    <mergeCell ref="K401:L401"/>
    <mergeCell ref="A402:B402"/>
    <mergeCell ref="C402:D402"/>
    <mergeCell ref="E402:F402"/>
    <mergeCell ref="G402:H402"/>
    <mergeCell ref="I402:J402"/>
    <mergeCell ref="K402:L402"/>
    <mergeCell ref="A403:B403"/>
    <mergeCell ref="C403:D403"/>
    <mergeCell ref="E403:F403"/>
    <mergeCell ref="G403:H403"/>
    <mergeCell ref="I403:J403"/>
    <mergeCell ref="K403:L403"/>
    <mergeCell ref="A404:B404"/>
    <mergeCell ref="C404:D404"/>
    <mergeCell ref="E404:F404"/>
    <mergeCell ref="G404:H404"/>
    <mergeCell ref="I404:J404"/>
    <mergeCell ref="K404:L404"/>
    <mergeCell ref="A408:B408"/>
    <mergeCell ref="C408:D408"/>
    <mergeCell ref="E408:F408"/>
    <mergeCell ref="G408:H408"/>
    <mergeCell ref="I408:J408"/>
    <mergeCell ref="K408:L408"/>
    <mergeCell ref="A405:B405"/>
    <mergeCell ref="C405:D405"/>
    <mergeCell ref="E405:F405"/>
    <mergeCell ref="G405:H405"/>
    <mergeCell ref="I405:J405"/>
    <mergeCell ref="K405:L405"/>
    <mergeCell ref="A406:B406"/>
    <mergeCell ref="C406:D406"/>
    <mergeCell ref="E406:F406"/>
    <mergeCell ref="G406:H406"/>
    <mergeCell ref="I406:J406"/>
    <mergeCell ref="K406:L406"/>
    <mergeCell ref="A407:B407"/>
    <mergeCell ref="C407:D407"/>
    <mergeCell ref="E407:F407"/>
    <mergeCell ref="G407:H407"/>
    <mergeCell ref="I407:J407"/>
    <mergeCell ref="K407:L407"/>
  </mergeCells>
  <conditionalFormatting sqref="F412:I417">
    <cfRule type="containsErrors" dxfId="25" priority="2">
      <formula>ISERROR(F412)</formula>
    </cfRule>
  </conditionalFormatting>
  <conditionalFormatting sqref="F577:I582">
    <cfRule type="containsErrors" dxfId="24" priority="1">
      <formula>ISERROR(F577)</formula>
    </cfRule>
  </conditionalFormatting>
  <pageMargins left="1.4253906249999999" right="0.7" top="0.75" bottom="0.75" header="0.3" footer="0.3"/>
  <pageSetup paperSize="9" scale="89" orientation="landscape" r:id="rId1"/>
  <headerFooter>
    <oddHeader>&amp;L&amp;G&amp;C&amp;"-,Negrita"CORRELACIONES NSPT&amp;R&amp;"-,Negrita"Elección parámetros</oddHeader>
    <oddFooter>&amp;R&amp;P</oddFooter>
  </headerFooter>
  <rowBreaks count="4" manualBreakCount="4">
    <brk id="150" max="11" man="1"/>
    <brk id="185" max="16383" man="1"/>
    <brk id="219" max="11" man="1"/>
    <brk id="254" max="11"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473" r:id="rId5" name="Button 17">
              <controlPr defaultSize="0" print="0" autoFill="0" autoPict="0" macro="[0]!Agrupar.Agrupar">
                <anchor moveWithCells="1" sizeWithCells="1">
                  <from>
                    <xdr:col>5</xdr:col>
                    <xdr:colOff>219075</xdr:colOff>
                    <xdr:row>3</xdr:row>
                    <xdr:rowOff>47625</xdr:rowOff>
                  </from>
                  <to>
                    <xdr:col>6</xdr:col>
                    <xdr:colOff>581025</xdr:colOff>
                    <xdr:row>5</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FN260"/>
  <sheetViews>
    <sheetView showGridLines="0" tabSelected="1" showWhiteSpace="0" view="pageLayout" topLeftCell="A13" zoomScale="115" zoomScaleNormal="85" zoomScalePageLayoutView="115" workbookViewId="0">
      <selection activeCell="U17" sqref="U17:U18"/>
    </sheetView>
  </sheetViews>
  <sheetFormatPr defaultColWidth="11.42578125" defaultRowHeight="11.25" x14ac:dyDescent="0.2"/>
  <cols>
    <col min="1" max="2" width="5.7109375" style="1" customWidth="1"/>
    <col min="3" max="3" width="5.7109375" style="2" customWidth="1"/>
    <col min="4" max="22" width="5.7109375" style="1" customWidth="1"/>
    <col min="23" max="23" width="5.7109375" style="2" customWidth="1"/>
    <col min="24" max="24" width="2.5703125" style="3" customWidth="1"/>
    <col min="25" max="132" width="11.42578125" style="3"/>
    <col min="133" max="162" width="11.42578125" style="2"/>
    <col min="163" max="166" width="11.42578125" style="3"/>
    <col min="167" max="16384" width="11.42578125" style="1"/>
  </cols>
  <sheetData>
    <row r="1" spans="1:170" x14ac:dyDescent="0.2">
      <c r="E1" s="3">
        <v>1</v>
      </c>
      <c r="F1" s="3">
        <v>2</v>
      </c>
      <c r="G1" s="3">
        <v>3</v>
      </c>
      <c r="H1" s="3">
        <v>4</v>
      </c>
      <c r="I1" s="3">
        <v>5</v>
      </c>
      <c r="J1" s="3">
        <v>6</v>
      </c>
    </row>
    <row r="2" spans="1:170" ht="15" customHeight="1" x14ac:dyDescent="0.2">
      <c r="A2" s="121" t="s">
        <v>0</v>
      </c>
      <c r="B2" s="121"/>
      <c r="C2" s="151" t="s">
        <v>171</v>
      </c>
      <c r="D2" s="152"/>
      <c r="E2" s="152"/>
      <c r="F2" s="152"/>
      <c r="G2" s="153"/>
      <c r="H2" s="154" t="s">
        <v>2</v>
      </c>
      <c r="I2" s="155"/>
      <c r="J2" s="156" t="s">
        <v>169</v>
      </c>
      <c r="K2" s="157"/>
      <c r="L2" s="157"/>
      <c r="M2" s="157"/>
      <c r="N2" s="158"/>
      <c r="O2" s="117" t="s">
        <v>4</v>
      </c>
      <c r="P2" s="117"/>
      <c r="Q2" s="146">
        <v>45886</v>
      </c>
      <c r="R2" s="147"/>
      <c r="S2" s="147"/>
      <c r="T2" s="144" t="s">
        <v>41</v>
      </c>
      <c r="U2" s="144"/>
      <c r="V2" s="145">
        <v>6.56</v>
      </c>
      <c r="W2" s="145"/>
      <c r="Z2" s="70" t="s">
        <v>28</v>
      </c>
    </row>
    <row r="3" spans="1:170" ht="15" customHeight="1" x14ac:dyDescent="0.2">
      <c r="A3" s="121" t="s">
        <v>1</v>
      </c>
      <c r="B3" s="121"/>
      <c r="C3" s="151" t="s">
        <v>81</v>
      </c>
      <c r="D3" s="152"/>
      <c r="E3" s="152"/>
      <c r="F3" s="152"/>
      <c r="G3" s="153"/>
      <c r="H3" s="154" t="s">
        <v>3</v>
      </c>
      <c r="I3" s="155"/>
      <c r="J3" s="156" t="s">
        <v>170</v>
      </c>
      <c r="K3" s="157"/>
      <c r="L3" s="157"/>
      <c r="M3" s="157"/>
      <c r="N3" s="158"/>
      <c r="O3" s="117" t="s">
        <v>4</v>
      </c>
      <c r="P3" s="117"/>
      <c r="Q3" s="146">
        <v>45888</v>
      </c>
      <c r="R3" s="147"/>
      <c r="S3" s="147"/>
      <c r="T3" s="144"/>
      <c r="U3" s="144"/>
      <c r="V3" s="145"/>
      <c r="W3" s="145"/>
      <c r="Z3" s="70" t="s">
        <v>29</v>
      </c>
      <c r="AA3" s="70"/>
      <c r="AB3" s="71" t="s">
        <v>98</v>
      </c>
      <c r="AC3" s="67" t="s">
        <v>59</v>
      </c>
      <c r="FK3" s="2"/>
      <c r="FL3" s="2"/>
      <c r="FM3" s="2"/>
      <c r="FN3" s="2"/>
    </row>
    <row r="4" spans="1:170" ht="8.25" customHeight="1" x14ac:dyDescent="0.2">
      <c r="Z4" s="70" t="s">
        <v>30</v>
      </c>
      <c r="AA4" s="70"/>
      <c r="AB4" s="72">
        <v>150</v>
      </c>
      <c r="AC4" s="3" t="s">
        <v>67</v>
      </c>
    </row>
    <row r="5" spans="1:170" ht="15.75" customHeight="1" thickBot="1" x14ac:dyDescent="0.25">
      <c r="A5" s="4" t="s">
        <v>12</v>
      </c>
      <c r="B5" s="142">
        <v>3</v>
      </c>
      <c r="C5" s="142"/>
      <c r="D5" s="5"/>
      <c r="E5" s="141" t="s">
        <v>13</v>
      </c>
      <c r="F5" s="141"/>
      <c r="G5" s="6">
        <v>3</v>
      </c>
      <c r="H5" s="5"/>
      <c r="I5" s="149" t="s">
        <v>66</v>
      </c>
      <c r="J5" s="149"/>
      <c r="K5" s="148" t="s">
        <v>67</v>
      </c>
      <c r="L5" s="148"/>
      <c r="M5" s="5"/>
      <c r="N5" s="149" t="s">
        <v>14</v>
      </c>
      <c r="O5" s="150"/>
      <c r="P5" s="150"/>
      <c r="Q5" s="148" t="s">
        <v>98</v>
      </c>
      <c r="R5" s="148"/>
      <c r="S5" s="5"/>
      <c r="T5" s="141" t="s">
        <v>5</v>
      </c>
      <c r="U5" s="141"/>
      <c r="V5" s="141"/>
      <c r="W5" s="7">
        <v>45</v>
      </c>
      <c r="Z5" s="70" t="s">
        <v>31</v>
      </c>
      <c r="AA5" s="70"/>
      <c r="AB5" s="72">
        <v>200</v>
      </c>
    </row>
    <row r="6" spans="1:170" x14ac:dyDescent="0.2">
      <c r="A6" s="5"/>
      <c r="B6" s="5"/>
      <c r="C6" s="8"/>
      <c r="D6" s="125">
        <v>1</v>
      </c>
      <c r="E6" s="125"/>
      <c r="F6" s="125">
        <v>2</v>
      </c>
      <c r="G6" s="125"/>
      <c r="H6" s="125">
        <v>3</v>
      </c>
      <c r="I6" s="125"/>
      <c r="J6" s="125">
        <v>4</v>
      </c>
      <c r="K6" s="125"/>
      <c r="L6" s="125">
        <v>5</v>
      </c>
      <c r="M6" s="125"/>
      <c r="N6" s="125">
        <v>6</v>
      </c>
      <c r="O6" s="125"/>
      <c r="P6" s="10"/>
      <c r="Q6" s="10"/>
      <c r="R6" s="10"/>
      <c r="S6" s="5"/>
      <c r="T6" s="10"/>
      <c r="U6" s="10"/>
      <c r="V6" s="10"/>
      <c r="W6" s="8"/>
      <c r="Z6" s="3" t="s">
        <v>32</v>
      </c>
      <c r="AA6" s="70"/>
    </row>
    <row r="7" spans="1:170" ht="12.75" customHeight="1" x14ac:dyDescent="0.2">
      <c r="A7" s="161" t="s">
        <v>122</v>
      </c>
      <c r="B7" s="161"/>
      <c r="C7" s="161"/>
      <c r="D7" s="135">
        <v>1</v>
      </c>
      <c r="E7" s="135"/>
      <c r="F7" s="135">
        <v>2</v>
      </c>
      <c r="G7" s="135"/>
      <c r="H7" s="135">
        <v>3</v>
      </c>
      <c r="I7" s="135"/>
      <c r="J7" s="135"/>
      <c r="K7" s="135"/>
      <c r="L7" s="135"/>
      <c r="M7" s="135"/>
      <c r="N7" s="135"/>
      <c r="O7" s="135"/>
      <c r="P7" s="8"/>
      <c r="Q7" s="8"/>
      <c r="R7" s="5"/>
      <c r="S7" s="5"/>
      <c r="T7" s="5"/>
      <c r="U7" s="5"/>
      <c r="V7" s="5"/>
      <c r="W7" s="8"/>
      <c r="Z7" s="67" t="s">
        <v>33</v>
      </c>
    </row>
    <row r="8" spans="1:170" ht="12.75" customHeight="1" x14ac:dyDescent="0.2">
      <c r="A8" s="160" t="s">
        <v>6</v>
      </c>
      <c r="B8" s="160"/>
      <c r="C8" s="160"/>
      <c r="D8" s="162" t="str">
        <f>+IF(D7=0," ",IF(D7=1,'Hoja base'!$C$7,IF(D7=2,'Hoja base'!$D$7,IF(D7=3,'Hoja base'!$E$7,IF(D7=4,'Hoja base'!$F$7,IF(D7=5,'Hoja base'!$G$7,IF(D7=6,'Hoja base'!$H$7," ")))))))</f>
        <v>Ceniza Volcánica</v>
      </c>
      <c r="E8" s="163"/>
      <c r="F8" s="162" t="str">
        <f>+IF(F7=0," ",IF(F7=1,'Hoja base'!$C$7,IF(F7=2,'Hoja base'!$D$7,IF(F7=3,'Hoja base'!$E$7,IF(F7=4,'Hoja base'!$F$7,IF(F7=5,'Hoja base'!$G$7,IF(F7=6,'Hoja base'!$H$7," ")))))))</f>
        <v>H-VI Migmatita Puente P</v>
      </c>
      <c r="G8" s="163"/>
      <c r="H8" s="162" t="str">
        <f>+IF(H7=0," ",IF(H7=1,'Hoja base'!$C$7,IF(H7=2,'Hoja base'!$D$7,IF(H7=3,'Hoja base'!$E$7,IF(H7=4,'Hoja base'!$F$7,IF(H7=5,'Hoja base'!$G$7,IF(H7=6,'Hoja base'!$H$7," ")))))))</f>
        <v>H-V Migmatita de Puente P</v>
      </c>
      <c r="I8" s="163"/>
      <c r="J8" s="162" t="str">
        <f>+IF(J7=0," ",IF(J7=1,'Hoja base'!$C$7,IF(J7=2,'Hoja base'!$D$7,IF(J7=3,'Hoja base'!$E$7,IF(J7=4,'Hoja base'!$F$7,IF(J7=5,'Hoja base'!$G$7,IF(J7=6,'Hoja base'!$H$7," ")))))))</f>
        <v xml:space="preserve"> </v>
      </c>
      <c r="K8" s="163"/>
      <c r="L8" s="162" t="str">
        <f>+IF(L7=0," ",IF(L7=1,'Hoja base'!$C$7,IF(L7=2,'Hoja base'!$D$7,IF(L7=3,'Hoja base'!$E$7,IF(L7=4,'Hoja base'!$F$7,IF(L7=5,'Hoja base'!$G$7,IF(L7=6,'Hoja base'!$H$7," ")))))))</f>
        <v xml:space="preserve"> </v>
      </c>
      <c r="M8" s="163"/>
      <c r="N8" s="162" t="str">
        <f>+IF(N7=0," ",IF(N7=1,'Hoja base'!$C$7,IF(N7=2,'Hoja base'!$D$7,IF(N7=3,'Hoja base'!$E$7,IF(N7=4,'Hoja base'!$F$7,IF(N7=5,'Hoja base'!$G$7,IF(N7=6,'Hoja base'!$H$7," ")))))))</f>
        <v xml:space="preserve"> </v>
      </c>
      <c r="O8" s="163"/>
      <c r="P8" s="9"/>
      <c r="Q8" s="5"/>
      <c r="R8" s="5"/>
      <c r="S8" s="5"/>
      <c r="T8" s="5"/>
      <c r="U8" s="9"/>
      <c r="V8" s="9"/>
      <c r="W8" s="8"/>
      <c r="AA8" s="70"/>
      <c r="BD8" s="3">
        <f>F11*(H17-D10)</f>
        <v>23.887500000000003</v>
      </c>
    </row>
    <row r="9" spans="1:170" ht="12.75" customHeight="1" x14ac:dyDescent="0.2">
      <c r="A9" s="160" t="s">
        <v>73</v>
      </c>
      <c r="B9" s="160"/>
      <c r="C9" s="160"/>
      <c r="D9" s="159">
        <v>1</v>
      </c>
      <c r="E9" s="159"/>
      <c r="F9" s="159">
        <v>2</v>
      </c>
      <c r="G9" s="159"/>
      <c r="H9" s="159">
        <v>4.45</v>
      </c>
      <c r="I9" s="159"/>
      <c r="J9" s="159"/>
      <c r="K9" s="159"/>
      <c r="L9" s="159"/>
      <c r="M9" s="159"/>
      <c r="N9" s="129"/>
      <c r="O9" s="129"/>
      <c r="P9" s="9"/>
      <c r="Q9" s="9"/>
      <c r="R9" s="9"/>
      <c r="S9" s="5"/>
      <c r="T9" s="8"/>
      <c r="U9" s="9"/>
      <c r="V9" s="9"/>
      <c r="W9" s="8"/>
    </row>
    <row r="10" spans="1:170" ht="12.75" customHeight="1" x14ac:dyDescent="0.2">
      <c r="A10" s="160" t="s">
        <v>74</v>
      </c>
      <c r="B10" s="160"/>
      <c r="C10" s="160"/>
      <c r="D10" s="159">
        <v>2</v>
      </c>
      <c r="E10" s="159"/>
      <c r="F10" s="159">
        <v>4.45</v>
      </c>
      <c r="G10" s="159"/>
      <c r="H10" s="159">
        <v>6.45</v>
      </c>
      <c r="I10" s="159"/>
      <c r="J10" s="159"/>
      <c r="K10" s="159"/>
      <c r="L10" s="159"/>
      <c r="M10" s="159"/>
      <c r="N10" s="129"/>
      <c r="O10" s="129"/>
      <c r="P10" s="9"/>
      <c r="Q10" s="5"/>
      <c r="R10" s="5"/>
      <c r="S10" s="5"/>
      <c r="T10" s="8"/>
      <c r="U10" s="5"/>
      <c r="V10" s="5"/>
      <c r="W10" s="8"/>
    </row>
    <row r="11" spans="1:170" ht="12.75" customHeight="1" x14ac:dyDescent="0.2">
      <c r="A11" s="161" t="s">
        <v>99</v>
      </c>
      <c r="B11" s="161"/>
      <c r="C11" s="161"/>
      <c r="D11" s="131">
        <f>+IF(D7=0," ",IF(D7=1,'Hoja base'!$C$8,IF(D7=2,'Hoja base'!$D$8,IF(D7=3,'Hoja base'!$E$8,IF(D7=4,'Hoja base'!$F$8,IF(D7=5,'Hoja base'!$G$8,IF(D7=6,'Hoja base'!$H$8," ")))))))</f>
        <v>18.5</v>
      </c>
      <c r="E11" s="132"/>
      <c r="F11" s="131">
        <f>+IF(F7=0," ",IF(F7=1,'Hoja base'!$C$8,IF(F7=2,'Hoja base'!$D$8,IF(F7=3,'Hoja base'!$E$8,IF(F7=4,'Hoja base'!$F$8,IF(F7=5,'Hoja base'!$G$8,IF(F7=6,'Hoja base'!$H$8," ")))))))</f>
        <v>19.5</v>
      </c>
      <c r="G11" s="132"/>
      <c r="H11" s="131">
        <f>+IF(H7=0," ",IF(H7=1,'Hoja base'!$C$8,IF(H7=2,'Hoja base'!$D$8,IF(H7=3,'Hoja base'!$E$8,IF(H7=4,'Hoja base'!$F$8,IF(H7=5,'Hoja base'!$G$8,IF(H7=6,'Hoja base'!$H$8," ")))))))</f>
        <v>16</v>
      </c>
      <c r="I11" s="132"/>
      <c r="J11" s="131" t="str">
        <f>+IF(J7=0," ",IF(J7=1,'Hoja base'!$C$8,IF(J7=2,'Hoja base'!$D$8,IF(J7=3,'Hoja base'!$E$8,IF(J7=4,'Hoja base'!$F$8,IF(J7=5,'Hoja base'!$G$8,IF(J7=6,'Hoja base'!$H$8," ")))))))</f>
        <v xml:space="preserve"> </v>
      </c>
      <c r="K11" s="132"/>
      <c r="L11" s="131" t="str">
        <f>+IF(L7=0," ",IF(L7=1,'Hoja base'!$C$8,IF(L7=2,'Hoja base'!$D$8,IF(L7=3,'Hoja base'!$E$8,IF(L7=4,'Hoja base'!$F$8,IF(L7=5,'Hoja base'!$G$8,IF(L7=6,'Hoja base'!$H$8," ")))))))</f>
        <v xml:space="preserve"> </v>
      </c>
      <c r="M11" s="132"/>
      <c r="N11" s="131" t="str">
        <f>+IF(N7=0," ",IF(N7=1,'Hoja base'!$C$8,IF(N7=2,'Hoja base'!$D$8,IF(N7=3,'Hoja base'!$E$8,IF(N7=4,'Hoja base'!$F$8,IF(N7=5,'Hoja base'!$G$8,IF(N7=6,'Hoja base'!$H$8," ")))))))</f>
        <v xml:space="preserve"> </v>
      </c>
      <c r="O11" s="132"/>
      <c r="P11" s="9"/>
      <c r="Q11" s="5"/>
      <c r="R11" s="5"/>
      <c r="S11" s="5"/>
      <c r="T11" s="5"/>
      <c r="U11" s="5"/>
      <c r="V11" s="5"/>
      <c r="W11" s="8"/>
      <c r="Z11" s="73">
        <f>1-H16</f>
        <v>-0.22500249999999999</v>
      </c>
    </row>
    <row r="12" spans="1:170" ht="12.75" customHeight="1" x14ac:dyDescent="0.2">
      <c r="A12" s="161" t="s">
        <v>100</v>
      </c>
      <c r="B12" s="161"/>
      <c r="C12" s="161"/>
      <c r="D12" s="131">
        <f>+IF(D7=0," ",IF(D7=1,'Hoja base'!$C$9,IF(D7=2,'Hoja base'!$D$9,IF(D7=3,'Hoja base'!$E$9,IF(D7=4,'Hoja base'!$F$9,IF(D7=5,'Hoja base'!$G$9,IF(D7=6,'Hoja base'!$H$9," ")))))))</f>
        <v>19</v>
      </c>
      <c r="E12" s="132"/>
      <c r="F12" s="131">
        <f>+IF(F7=0," ",IF(F7=1,'Hoja base'!$C$9,IF(F7=2,'Hoja base'!$D$9,IF(F7=3,'Hoja base'!$E$9,IF(F7=4,'Hoja base'!$F$9,IF(F7=5,'Hoja base'!$G$9,IF(F7=6,'Hoja base'!$H$9," ")))))))</f>
        <v>20</v>
      </c>
      <c r="G12" s="132"/>
      <c r="H12" s="131">
        <f>+IF(H7=0," ",IF(H7=1,'Hoja base'!$C$9,IF(H7=2,'Hoja base'!$D$9,IF(H7=3,'Hoja base'!$E$9,IF(H7=4,'Hoja base'!$F$9,IF(H7=5,'Hoja base'!$G$9,IF(H7=6,'Hoja base'!$H$9," ")))))))</f>
        <v>16.5</v>
      </c>
      <c r="I12" s="132"/>
      <c r="J12" s="131" t="str">
        <f>+IF(J7=0," ",IF(J7=1,'Hoja base'!$C$9,IF(J7=2,'Hoja base'!$D$9,IF(J7=3,'Hoja base'!$E$9,IF(J7=4,'Hoja base'!$F$9,IF(J7=5,'Hoja base'!$G$9,IF(J7=6,'Hoja base'!$H$9," ")))))))</f>
        <v xml:space="preserve"> </v>
      </c>
      <c r="K12" s="132"/>
      <c r="L12" s="131" t="str">
        <f>+IF(L7=0," ",IF(L7=1,'Hoja base'!$C$9,IF(L7=2,'Hoja base'!$D$9,IF(L7=3,'Hoja base'!$E$9,IF(L7=4,'Hoja base'!$F$9,IF(L7=5,'Hoja base'!$G$9,IF(L7=6,'Hoja base'!$H$9," ")))))))</f>
        <v xml:space="preserve"> </v>
      </c>
      <c r="M12" s="132"/>
      <c r="N12" s="131" t="str">
        <f>+IF(N7=0," ",IF(N7=1,'Hoja base'!$C$9,IF(N7=2,'Hoja base'!$D$9,IF(N7=3,'Hoja base'!$E$9,IF(N7=4,'Hoja base'!$F$9,IF(N7=5,'Hoja base'!$G$9,IF(N7=6,'Hoja base'!$H$9," ")))))))</f>
        <v xml:space="preserve"> </v>
      </c>
      <c r="O12" s="132"/>
      <c r="P12" s="9"/>
      <c r="Q12" s="9"/>
      <c r="R12" s="9"/>
      <c r="S12" s="9"/>
      <c r="T12" s="9"/>
      <c r="U12" s="9"/>
      <c r="V12" s="9"/>
      <c r="W12" s="8"/>
    </row>
    <row r="13" spans="1:170" ht="13.5" customHeight="1" x14ac:dyDescent="0.2">
      <c r="F13" s="11"/>
      <c r="G13" s="11"/>
      <c r="H13" s="12"/>
      <c r="I13" s="12"/>
      <c r="J13" s="12"/>
      <c r="K13" s="12"/>
      <c r="L13" s="12"/>
      <c r="M13" s="12"/>
      <c r="N13" s="12"/>
      <c r="O13" s="12"/>
      <c r="P13" s="12"/>
      <c r="Q13" s="12"/>
      <c r="R13" s="12"/>
      <c r="S13" s="12"/>
      <c r="T13" s="12"/>
      <c r="U13" s="12"/>
      <c r="V13" s="12"/>
      <c r="DD13" s="3" t="e">
        <f>$AZ$46+$BJ$46+$BT$46+$CD$46</f>
        <v>#VALUE!</v>
      </c>
    </row>
    <row r="14" spans="1:170" ht="14.25" customHeight="1" x14ac:dyDescent="0.2">
      <c r="A14" s="13"/>
      <c r="B14" s="14"/>
      <c r="C14" s="14"/>
      <c r="D14" s="14"/>
      <c r="E14" s="14"/>
      <c r="F14" s="133" t="s">
        <v>11</v>
      </c>
      <c r="G14" s="133"/>
      <c r="H14" s="133"/>
      <c r="I14" s="14"/>
      <c r="J14" s="14"/>
      <c r="K14" s="122" t="s">
        <v>10</v>
      </c>
      <c r="L14" s="164"/>
      <c r="M14" s="164"/>
      <c r="N14" s="123"/>
      <c r="O14" s="15"/>
      <c r="R14" s="14"/>
      <c r="S14" s="14"/>
      <c r="T14" s="14"/>
      <c r="U14" s="14"/>
      <c r="V14" s="14"/>
      <c r="W14" s="13"/>
      <c r="Z14" s="3">
        <f>_xlfn.CEILING.MATH(MAX(R16:R38,I16:I38),10)</f>
        <v>110</v>
      </c>
      <c r="AE14" s="3" t="s">
        <v>42</v>
      </c>
      <c r="AJ14" s="3" t="s">
        <v>43</v>
      </c>
      <c r="AO14" s="3" t="s">
        <v>44</v>
      </c>
      <c r="AS14" s="165">
        <v>1</v>
      </c>
      <c r="AT14" s="165"/>
      <c r="AU14" s="165"/>
      <c r="AV14" s="165"/>
      <c r="AW14" s="165"/>
      <c r="AX14" s="165"/>
      <c r="AY14" s="165"/>
      <c r="AZ14" s="165"/>
      <c r="BA14" s="165">
        <v>2</v>
      </c>
      <c r="BB14" s="165"/>
      <c r="BC14" s="165"/>
      <c r="BD14" s="165"/>
      <c r="BE14" s="165"/>
      <c r="BF14" s="165"/>
      <c r="BG14" s="165"/>
      <c r="BH14" s="165"/>
      <c r="BI14" s="165"/>
      <c r="BJ14" s="165"/>
      <c r="BK14" s="165">
        <v>3</v>
      </c>
      <c r="BL14" s="165"/>
      <c r="BM14" s="165"/>
      <c r="BN14" s="165"/>
      <c r="BO14" s="165"/>
      <c r="BP14" s="165"/>
      <c r="BQ14" s="165"/>
      <c r="BR14" s="165"/>
      <c r="BS14" s="165"/>
      <c r="BT14" s="165"/>
      <c r="BU14" s="165">
        <v>4</v>
      </c>
      <c r="BV14" s="165"/>
      <c r="BW14" s="165"/>
      <c r="BX14" s="165"/>
      <c r="BY14" s="165"/>
      <c r="BZ14" s="165"/>
      <c r="CA14" s="165"/>
      <c r="CB14" s="165"/>
      <c r="CC14" s="165"/>
      <c r="CD14" s="165"/>
      <c r="CE14" s="165">
        <v>5</v>
      </c>
      <c r="CF14" s="165"/>
      <c r="CG14" s="165"/>
      <c r="CH14" s="165"/>
      <c r="CI14" s="165"/>
      <c r="CJ14" s="165"/>
      <c r="CK14" s="165"/>
      <c r="CL14" s="165"/>
      <c r="CM14" s="165"/>
      <c r="CN14" s="165"/>
      <c r="CO14" s="165">
        <v>6</v>
      </c>
      <c r="CP14" s="165"/>
      <c r="CQ14" s="165"/>
      <c r="CR14" s="165"/>
      <c r="CS14" s="165"/>
      <c r="CT14" s="165"/>
      <c r="CU14" s="165"/>
      <c r="CV14" s="165"/>
      <c r="CW14" s="165"/>
      <c r="CX14" s="165"/>
    </row>
    <row r="15" spans="1:170" s="14" customFormat="1" ht="45" customHeight="1" x14ac:dyDescent="0.2">
      <c r="A15" s="16" t="s">
        <v>6</v>
      </c>
      <c r="B15" s="130" t="s">
        <v>58</v>
      </c>
      <c r="C15" s="130"/>
      <c r="D15" s="130"/>
      <c r="E15" s="130"/>
      <c r="F15" s="17" t="s">
        <v>7</v>
      </c>
      <c r="G15" s="18" t="s">
        <v>8</v>
      </c>
      <c r="H15" s="18" t="s">
        <v>9</v>
      </c>
      <c r="I15" s="18" t="s">
        <v>101</v>
      </c>
      <c r="J15" s="18" t="s">
        <v>47</v>
      </c>
      <c r="K15" s="19" t="s">
        <v>102</v>
      </c>
      <c r="L15" s="19" t="s">
        <v>103</v>
      </c>
      <c r="M15" s="19" t="s">
        <v>104</v>
      </c>
      <c r="N15" s="18" t="str">
        <f>IF(K5=AC3,"Cn - Skempton","Cn - Marcuson")</f>
        <v>Cn - Marcuson</v>
      </c>
      <c r="O15" s="18" t="s">
        <v>139</v>
      </c>
      <c r="P15" s="18" t="s">
        <v>69</v>
      </c>
      <c r="Q15" s="18" t="s">
        <v>142</v>
      </c>
      <c r="R15" s="18" t="s">
        <v>140</v>
      </c>
      <c r="S15" s="130" t="str">
        <f>IF(K5=AC3,"ф' eq - JRB","ф' eq - Kishida")</f>
        <v>ф' eq - Kishida</v>
      </c>
      <c r="T15" s="130"/>
      <c r="U15" s="19" t="s">
        <v>45</v>
      </c>
      <c r="V15" s="19" t="s">
        <v>46</v>
      </c>
      <c r="W15" s="19" t="s">
        <v>159</v>
      </c>
      <c r="X15" s="68"/>
      <c r="Y15" s="68"/>
      <c r="Z15" s="68"/>
      <c r="AA15" s="68"/>
      <c r="AB15" s="68"/>
      <c r="AC15" s="68"/>
      <c r="AD15" s="68" t="s">
        <v>25</v>
      </c>
      <c r="AE15" s="68" t="s">
        <v>26</v>
      </c>
      <c r="AF15" s="68" t="s">
        <v>25</v>
      </c>
      <c r="AG15" s="68" t="s">
        <v>26</v>
      </c>
      <c r="AH15" s="68"/>
      <c r="AI15" s="68" t="s">
        <v>25</v>
      </c>
      <c r="AJ15" s="68" t="s">
        <v>26</v>
      </c>
      <c r="AK15" s="68" t="s">
        <v>25</v>
      </c>
      <c r="AL15" s="68" t="s">
        <v>26</v>
      </c>
      <c r="AM15" s="68"/>
      <c r="AN15" s="68" t="s">
        <v>25</v>
      </c>
      <c r="AO15" s="68" t="s">
        <v>26</v>
      </c>
      <c r="AP15" s="68" t="s">
        <v>25</v>
      </c>
      <c r="AQ15" s="68" t="s">
        <v>26</v>
      </c>
      <c r="AR15" s="68"/>
      <c r="AS15" s="74" t="s">
        <v>81</v>
      </c>
      <c r="AT15" s="75" t="s">
        <v>82</v>
      </c>
      <c r="AU15" s="75" t="s">
        <v>83</v>
      </c>
      <c r="AV15" s="75" t="s">
        <v>75</v>
      </c>
      <c r="AW15" s="74" t="s">
        <v>84</v>
      </c>
      <c r="AX15" s="74" t="s">
        <v>85</v>
      </c>
      <c r="AY15" s="74" t="s">
        <v>86</v>
      </c>
      <c r="AZ15" s="75" t="s">
        <v>60</v>
      </c>
      <c r="BA15" s="74" t="s">
        <v>87</v>
      </c>
      <c r="BB15" s="74" t="s">
        <v>88</v>
      </c>
      <c r="BC15" s="76" t="s">
        <v>89</v>
      </c>
      <c r="BD15" s="75" t="s">
        <v>82</v>
      </c>
      <c r="BE15" s="75" t="s">
        <v>83</v>
      </c>
      <c r="BF15" s="75" t="s">
        <v>76</v>
      </c>
      <c r="BG15" s="74" t="s">
        <v>84</v>
      </c>
      <c r="BH15" s="74" t="s">
        <v>85</v>
      </c>
      <c r="BI15" s="74" t="s">
        <v>86</v>
      </c>
      <c r="BJ15" s="75" t="s">
        <v>61</v>
      </c>
      <c r="BK15" s="74" t="s">
        <v>91</v>
      </c>
      <c r="BL15" s="74" t="s">
        <v>90</v>
      </c>
      <c r="BM15" s="76" t="s">
        <v>89</v>
      </c>
      <c r="BN15" s="75" t="s">
        <v>82</v>
      </c>
      <c r="BO15" s="75" t="s">
        <v>83</v>
      </c>
      <c r="BP15" s="74" t="s">
        <v>77</v>
      </c>
      <c r="BQ15" s="74" t="s">
        <v>84</v>
      </c>
      <c r="BR15" s="74" t="s">
        <v>85</v>
      </c>
      <c r="BS15" s="74" t="s">
        <v>86</v>
      </c>
      <c r="BT15" s="74" t="s">
        <v>62</v>
      </c>
      <c r="BU15" s="74" t="s">
        <v>92</v>
      </c>
      <c r="BV15" s="74" t="s">
        <v>93</v>
      </c>
      <c r="BW15" s="76" t="s">
        <v>89</v>
      </c>
      <c r="BX15" s="75" t="s">
        <v>82</v>
      </c>
      <c r="BY15" s="75" t="s">
        <v>83</v>
      </c>
      <c r="BZ15" s="74" t="s">
        <v>78</v>
      </c>
      <c r="CA15" s="74" t="s">
        <v>84</v>
      </c>
      <c r="CB15" s="74" t="s">
        <v>85</v>
      </c>
      <c r="CC15" s="74" t="s">
        <v>86</v>
      </c>
      <c r="CD15" s="74" t="s">
        <v>63</v>
      </c>
      <c r="CE15" s="74" t="s">
        <v>94</v>
      </c>
      <c r="CF15" s="74" t="s">
        <v>95</v>
      </c>
      <c r="CG15" s="76" t="s">
        <v>89</v>
      </c>
      <c r="CH15" s="75" t="s">
        <v>82</v>
      </c>
      <c r="CI15" s="75" t="s">
        <v>83</v>
      </c>
      <c r="CJ15" s="74" t="s">
        <v>79</v>
      </c>
      <c r="CK15" s="74" t="s">
        <v>84</v>
      </c>
      <c r="CL15" s="74" t="s">
        <v>85</v>
      </c>
      <c r="CM15" s="74" t="s">
        <v>86</v>
      </c>
      <c r="CN15" s="74" t="s">
        <v>64</v>
      </c>
      <c r="CO15" s="74" t="s">
        <v>96</v>
      </c>
      <c r="CP15" s="74" t="s">
        <v>97</v>
      </c>
      <c r="CQ15" s="76" t="s">
        <v>89</v>
      </c>
      <c r="CR15" s="74" t="s">
        <v>82</v>
      </c>
      <c r="CS15" s="74" t="s">
        <v>83</v>
      </c>
      <c r="CT15" s="74" t="s">
        <v>80</v>
      </c>
      <c r="CU15" s="74" t="s">
        <v>84</v>
      </c>
      <c r="CV15" s="74" t="s">
        <v>85</v>
      </c>
      <c r="CW15" s="74" t="s">
        <v>86</v>
      </c>
      <c r="CX15" s="74" t="s">
        <v>65</v>
      </c>
      <c r="CY15" s="68"/>
      <c r="CZ15" s="74" t="s">
        <v>60</v>
      </c>
      <c r="DA15" s="74" t="s">
        <v>61</v>
      </c>
      <c r="DB15" s="74" t="s">
        <v>62</v>
      </c>
      <c r="DC15" s="74" t="s">
        <v>63</v>
      </c>
      <c r="DD15" s="74" t="s">
        <v>64</v>
      </c>
      <c r="DE15" s="74" t="s">
        <v>65</v>
      </c>
      <c r="DF15" s="68"/>
      <c r="DG15" s="68"/>
      <c r="DH15" s="68"/>
      <c r="DI15" s="68"/>
      <c r="DJ15" s="3"/>
      <c r="DK15" s="3"/>
      <c r="DL15" s="3"/>
      <c r="DM15" s="3"/>
      <c r="DN15" s="3"/>
      <c r="DO15" s="74"/>
      <c r="DP15" s="3"/>
      <c r="DQ15" s="76"/>
      <c r="DR15" s="75"/>
      <c r="DS15" s="74"/>
      <c r="DT15" s="76"/>
      <c r="DU15" s="74"/>
      <c r="DV15" s="74"/>
      <c r="DW15" s="76"/>
      <c r="DX15" s="74"/>
      <c r="DY15" s="76"/>
      <c r="DZ15" s="74"/>
      <c r="EA15" s="74"/>
      <c r="EB15" s="76"/>
      <c r="EC15" s="20"/>
      <c r="ED15" s="20"/>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68"/>
      <c r="FH15" s="68"/>
      <c r="FI15" s="68"/>
      <c r="FJ15" s="68"/>
    </row>
    <row r="16" spans="1:170" ht="12" customHeight="1" x14ac:dyDescent="0.2">
      <c r="A16" s="21">
        <f>IF(AND(H16&gt;$D$9,H16&lt;=$D$10),$D$7,IF(AND(H16&gt;$F$9,H16&lt;=$F$10),$F$7,IF(AND(H16&gt;$H$9,H16&lt;=$H$10),$H$7,IF(AND(H16&gt;$J$9,H16&lt;=$J$10),$J$7,IF(AND(H16&gt;$L$9,H16&lt;=$L$10),$L$7,IF(AND(H16&gt;$N$9,H16&lt;=$N$10),$N$7," "))))))</f>
        <v>1</v>
      </c>
      <c r="B16" s="129" t="s">
        <v>33</v>
      </c>
      <c r="C16" s="129"/>
      <c r="D16" s="129"/>
      <c r="E16" s="129"/>
      <c r="F16" s="22">
        <v>1</v>
      </c>
      <c r="G16" s="23">
        <f>IF(OR(F16=0,F16=" ")," ",(F16+0.000005)+0.45)</f>
        <v>1.450005</v>
      </c>
      <c r="H16" s="24">
        <f>IF(F16=0," ",AVERAGE(F16:G16))</f>
        <v>1.2250025</v>
      </c>
      <c r="I16" s="25">
        <v>9</v>
      </c>
      <c r="J16" s="24">
        <f>IF(X16=1,CZ16,IF(X16=2,DA16,IF(X16=3,DB16,IF(X16=4,DC16,IF(X16=5,DD16,IF(X16=6,DE16," "))))))</f>
        <v>22.662546249999998</v>
      </c>
      <c r="K16" s="24">
        <f>IF(A16=" "," ",IF($Q$5="60 a 120",1,IF($Q$5=150,1.05,1.15)))</f>
        <v>1</v>
      </c>
      <c r="L16" s="24">
        <f>IF(A16=" "," ",IF(A16&gt;0,1," "))</f>
        <v>1</v>
      </c>
      <c r="M16" s="24">
        <f>IF(A16=" "," ",IF(H16&lt;=4,0.75,IF(AND(H16&gt;4,H16&lt;=6),0.85,IF(AND(H16&gt;6,H16&lt;=10),0.95,1))))</f>
        <v>0.75</v>
      </c>
      <c r="N16" s="24">
        <f>IF(A16=" "," ",IF($K$5="JRB",2/(1+J16/100),IF((1-(IF(J16/100&lt;1,1.41,0.92)*LOG(J16/100)))&gt;2,2,1-(IF(J16/100&lt;1,1.41,0.92)*LOG(J16/100)))))</f>
        <v>1.9090147281807188</v>
      </c>
      <c r="O16" s="26">
        <f>IF(A16=" "," ",I16*60/$W$5*K16*L16*M16)</f>
        <v>9</v>
      </c>
      <c r="P16" s="26">
        <f>IF(A16=" "," ",O16*55/60*K16*L16*M16)</f>
        <v>6.1875</v>
      </c>
      <c r="Q16" s="27">
        <f>IF(A16=" "," ",O16*$W$5/60*K16*L16*M16)</f>
        <v>5.0625</v>
      </c>
      <c r="R16" s="27">
        <f>IF(A16=" "," ",N16*O16)</f>
        <v>17.181132553626469</v>
      </c>
      <c r="S16" s="126">
        <f>IF(A16=" "," ",IF($K$5="JRB",15+(9.375*R16)^0.5,15+(12.5*R16)^0.5))</f>
        <v>29.654833909680821</v>
      </c>
      <c r="T16" s="126"/>
      <c r="U16" s="27">
        <f>IF(A16=" ", " ",IF(AND(B16="Arena con contenido de gravas",I16&lt;=15),600*(P16+6),IF(B16="Arena saturada",250*(P16+15),IF(B16="Arena seca, suelta a firme",500*(P16+15),IF(B16="Arena densa a dura",40000+1050*P16,IF(B16="Arena limosa y/o arcillosa",320*(P16+15),IF(B16="Limos, suelos finogranulares",300*(P16+6),600*(P16+6)+2000)))))))</f>
        <v>3656.25</v>
      </c>
      <c r="V16" s="24">
        <f>IF(A16=" "," ",J16*TAN(RADIANS(S16)))</f>
        <v>12.90282175822845</v>
      </c>
      <c r="W16" s="24" t="str">
        <f>+IF(A16=" "," ",IF(DH16="Drenado","N/A",DI16*Q16))</f>
        <v>N/A</v>
      </c>
      <c r="X16" s="3">
        <f>IF(AND(H16&gt;$D$9,H16&lt;=$D$10),$D$6,IF(AND(H16&gt;$F$9,H16&lt;=$F$10),$F$6,IF(AND(H16&gt;$H$9,H16&lt;=$H$10),$H$6,IF(AND(H16&gt;$J$9,H16&lt;=$J$10),$J$6,IF(AND(H16&gt;$L$9,H16&lt;=$L$10),$L$6,IF(AND(H16&gt;$N$9,H16&lt;=$N$10),$N$6," "))))))</f>
        <v>1</v>
      </c>
      <c r="Y16" s="68">
        <f>+IF(W16="N/A",0,W16)</f>
        <v>0</v>
      </c>
      <c r="Z16" s="77">
        <v>1</v>
      </c>
      <c r="AC16" s="3">
        <v>1</v>
      </c>
      <c r="AD16" s="78">
        <f>P16</f>
        <v>6.1875</v>
      </c>
      <c r="AE16" s="78">
        <f t="shared" ref="AE16:AE38" si="0">H16</f>
        <v>1.2250025</v>
      </c>
      <c r="AF16" s="3">
        <f t="shared" ref="AF16:AF21" si="1">IF(AD16=" ",NA(),AD16)</f>
        <v>6.1875</v>
      </c>
      <c r="AG16" s="3">
        <f>IF(AE16=0,NA(),AE16)</f>
        <v>1.2250025</v>
      </c>
      <c r="AI16" s="79">
        <f>ROUND(Q16*N16,0)</f>
        <v>10</v>
      </c>
      <c r="AJ16" s="80">
        <f t="shared" ref="AJ16:AJ38" si="2">H16</f>
        <v>1.2250025</v>
      </c>
      <c r="AK16" s="68">
        <f t="shared" ref="AK16:AK21" si="3">IF(AI16=" ",NA(),AI16)</f>
        <v>10</v>
      </c>
      <c r="AL16" s="68">
        <f>IF(OR(AJ16=0,AJ16=" "),NA(),AJ16)</f>
        <v>1.2250025</v>
      </c>
      <c r="AN16" s="3">
        <f t="shared" ref="AN16:AN45" si="4">I16</f>
        <v>9</v>
      </c>
      <c r="AO16" s="78">
        <f t="shared" ref="AO16:AO45" si="5">H16</f>
        <v>1.2250025</v>
      </c>
      <c r="AP16" s="3">
        <f>IF(OR(AN16=0,AN16=" "),NA(),AN16)</f>
        <v>9</v>
      </c>
      <c r="AQ16" s="3">
        <f>IF(OR(AO16=0,AO16=" "),NA(),AO16)</f>
        <v>1.2250025</v>
      </c>
      <c r="AR16" s="3">
        <v>1</v>
      </c>
      <c r="AS16" s="80">
        <f>IF(X16=1,H16," ")</f>
        <v>1.2250025</v>
      </c>
      <c r="AT16" s="80">
        <f>IFERROR(IF($B$5&lt;AS16,$D$11*$B$5+$D$12*(AS16-$B$5),$D$11*AS16)," ")</f>
        <v>22.662546249999998</v>
      </c>
      <c r="AU16" s="80" t="str">
        <f t="shared" ref="AU16:AU38" si="6">IFERROR(IF($B$5=0,$D$12*AS16," ")," ")</f>
        <v xml:space="preserve"> </v>
      </c>
      <c r="AV16" s="81">
        <f t="shared" ref="AV16:AV38" si="7">IF($B$5&gt;0,AT16,AU16)</f>
        <v>22.662546249999998</v>
      </c>
      <c r="AW16" s="80">
        <f>IF(X16=1,IFERROR(IF(AND($B$5&lt;AS16,$B$5&gt;0),9.81*(AS16-$B$5),0)," ")," ")</f>
        <v>0</v>
      </c>
      <c r="AX16" s="80" t="str">
        <f t="shared" ref="AX16:AX38" si="8">IFERROR(IF($B$5=0,9.81*AS16," ")," ")</f>
        <v xml:space="preserve"> </v>
      </c>
      <c r="AY16" s="3">
        <f t="shared" ref="AY16:AY38" si="9">IF($B$5&gt;0,AW16,AX16)</f>
        <v>0</v>
      </c>
      <c r="AZ16" s="80">
        <f>IFERROR(AV16-AY16," ")</f>
        <v>22.662546249999998</v>
      </c>
      <c r="BA16" s="80" t="str">
        <f>IF(X16=2,H16," ")</f>
        <v xml:space="preserve"> </v>
      </c>
      <c r="BB16" s="78" t="str">
        <f>IF(X16=2,H16-$D$10," ")</f>
        <v xml:space="preserve"> </v>
      </c>
      <c r="BC16" s="3" t="str">
        <f>IF(IF(X16=2,$B$5-$D$10," ")&lt;=0,0,IF(X16=2,$B$5-$D$10," "))</f>
        <v xml:space="preserve"> </v>
      </c>
      <c r="BD16" s="3" t="str">
        <f>IFERROR(IF(BC16&lt;BB16,$F$11*BC16+$F$12*(BB16-BC16),$F$11*BB16)," ")</f>
        <v xml:space="preserve"> </v>
      </c>
      <c r="BE16" s="3" t="str">
        <f>IF(BC16&lt;=0,$F$12*BB16," ")</f>
        <v xml:space="preserve"> </v>
      </c>
      <c r="BF16" s="3" t="str">
        <f>IF(BC16&gt;=0,BD16,BE16)</f>
        <v xml:space="preserve"> </v>
      </c>
      <c r="BG16" s="3" t="str">
        <f>IF(X16=2,IF(BC16&lt;BB16,9.81*(BB16-BC16),0)," ")</f>
        <v xml:space="preserve"> </v>
      </c>
      <c r="BH16" s="3" t="str">
        <f>IF(BC16&lt;=0,9.81*BB16," ")</f>
        <v xml:space="preserve"> </v>
      </c>
      <c r="BI16" s="3" t="str">
        <f>IF(BC16&gt;0,BG16,BH16)</f>
        <v xml:space="preserve"> </v>
      </c>
      <c r="BJ16" s="3" t="str">
        <f>IFERROR(BF16-BI16," ")</f>
        <v xml:space="preserve"> </v>
      </c>
      <c r="BK16" s="3" t="str">
        <f>IF(X16=3,H16," ")</f>
        <v xml:space="preserve"> </v>
      </c>
      <c r="BL16" s="3" t="str">
        <f>IF(X16=3,H16-$F$10," ")</f>
        <v xml:space="preserve"> </v>
      </c>
      <c r="BM16" s="3" t="str">
        <f>IF(IF(X16=3,$B$5-$F$10," ")&lt;=0,0,IF(X16=3,$B$5-$F$10," "))</f>
        <v xml:space="preserve"> </v>
      </c>
      <c r="BN16" s="3" t="str">
        <f t="shared" ref="BN16:BN38" si="10">IFERROR(IF(BM16&lt;BL16,$H$11*BM16+$H$12*(BL16-BM16),$H$11*BL16)," ")</f>
        <v xml:space="preserve"> </v>
      </c>
      <c r="BO16" s="3" t="str">
        <f>IF(BM16&lt;=0,$H$12*BL16," ")</f>
        <v xml:space="preserve"> </v>
      </c>
      <c r="BP16" s="3" t="str">
        <f>IF(BM16&gt;=0,BN16,BO16)</f>
        <v xml:space="preserve"> </v>
      </c>
      <c r="BQ16" s="3" t="str">
        <f>IF(X16=3,IF(BM16&lt;BL16,9.81*(BL16-BM16),0)," ")</f>
        <v xml:space="preserve"> </v>
      </c>
      <c r="BR16" s="3" t="str">
        <f>IF(BM16&lt;=0,9.81*BL16," ")</f>
        <v xml:space="preserve"> </v>
      </c>
      <c r="BS16" s="3" t="str">
        <f>IF(BM16&gt;0,BQ16,BR16)</f>
        <v xml:space="preserve"> </v>
      </c>
      <c r="BT16" s="3" t="str">
        <f>IFERROR(BP16-BS16," ")</f>
        <v xml:space="preserve"> </v>
      </c>
      <c r="BU16" s="3" t="str">
        <f>IF(X16=4,H16," ")</f>
        <v xml:space="preserve"> </v>
      </c>
      <c r="BV16" s="3" t="str">
        <f>IF(X16=4,H16-$H$10," ")</f>
        <v xml:space="preserve"> </v>
      </c>
      <c r="BW16" s="3" t="str">
        <f>IF(IF(X16=4,$B$5-$H$10," ")&lt;=0,0,IF(X16=4,$B$5-$H$10," "))</f>
        <v xml:space="preserve"> </v>
      </c>
      <c r="BX16" s="3" t="str">
        <f t="shared" ref="BX16:BX38" si="11">IFERROR(IF(BW16&lt;BV16,$J$11*BW16+$J$12*(BV16-BW16),$J$11*BV16)," ")</f>
        <v xml:space="preserve"> </v>
      </c>
      <c r="BY16" s="3" t="str">
        <f>IF(BW16&lt;=0,$J$12*BV16," ")</f>
        <v xml:space="preserve"> </v>
      </c>
      <c r="BZ16" s="3" t="str">
        <f>IF(BW16&gt;=0,BX16,BY16)</f>
        <v xml:space="preserve"> </v>
      </c>
      <c r="CA16" s="3" t="str">
        <f>IF(X16=4,IF(BW16&lt;BV16,9.81*(BV16-BW16),0)," ")</f>
        <v xml:space="preserve"> </v>
      </c>
      <c r="CB16" s="3" t="str">
        <f>IF(BW16&lt;=0,9.81*BV16," ")</f>
        <v xml:space="preserve"> </v>
      </c>
      <c r="CC16" s="3" t="str">
        <f>IF(BW16&gt;0,CA16,CB16)</f>
        <v xml:space="preserve"> </v>
      </c>
      <c r="CD16" s="3" t="str">
        <f>IFERROR(BZ16-CC16," ")</f>
        <v xml:space="preserve"> </v>
      </c>
      <c r="CE16" s="3" t="str">
        <f>IF(X16=5,H16," ")</f>
        <v xml:space="preserve"> </v>
      </c>
      <c r="CF16" s="3" t="str">
        <f>IF(X16=5,H16-$J$10," ")</f>
        <v xml:space="preserve"> </v>
      </c>
      <c r="CG16" s="3" t="str">
        <f>IF(IF(X16=5,$B$5-$J$10," ")&lt;=0,0,IF(X16=5,$B$5-$J$10," "))</f>
        <v xml:space="preserve"> </v>
      </c>
      <c r="CH16" s="3" t="str">
        <f t="shared" ref="CH16:CH38" si="12">IFERROR(IF(CG16&lt;CF16,$L$11*CG16+$L$12*(CF16-CG16),$L$11*CF16)," ")</f>
        <v xml:space="preserve"> </v>
      </c>
      <c r="CI16" s="3" t="str">
        <f>IF(CG16&lt;=0,$L$12*CF16," ")</f>
        <v xml:space="preserve"> </v>
      </c>
      <c r="CJ16" s="3" t="str">
        <f>IF(CG16&gt;=0,CH16,CI16)</f>
        <v xml:space="preserve"> </v>
      </c>
      <c r="CK16" s="3" t="str">
        <f>IF(X16=5,IF(CG16&lt;CF16,9.81*(CF16-CG16),0)," ")</f>
        <v xml:space="preserve"> </v>
      </c>
      <c r="CL16" s="3" t="str">
        <f>IF(CG16&lt;=0,9.81*CF16," ")</f>
        <v xml:space="preserve"> </v>
      </c>
      <c r="CM16" s="3" t="str">
        <f>IF(CG16&gt;0,CK16,CL16)</f>
        <v xml:space="preserve"> </v>
      </c>
      <c r="CN16" s="3" t="str">
        <f>IFERROR(CJ16-CM16," ")</f>
        <v xml:space="preserve"> </v>
      </c>
      <c r="CO16" s="3" t="str">
        <f>IF(X16=6,H16," ")</f>
        <v xml:space="preserve"> </v>
      </c>
      <c r="CP16" s="3" t="str">
        <f>IF(X16=6,H16-$L$10," ")</f>
        <v xml:space="preserve"> </v>
      </c>
      <c r="CQ16" s="3" t="str">
        <f>IF(IF(X16=6,$B$5-$L$10," ")&lt;=0,0,IF(X16=6,$B$5-$L$10," "))</f>
        <v xml:space="preserve"> </v>
      </c>
      <c r="CR16" s="3" t="str">
        <f t="shared" ref="CR16:CR38" si="13">IFERROR(IF(CQ16&lt;CP16,$N$11*CQ16+$N$12*(CP16-CQ16),$N$11*CP16)," ")</f>
        <v xml:space="preserve"> </v>
      </c>
      <c r="CS16" s="3" t="str">
        <f>IF(CR16&lt;=0,$N$12*CQ16," ")</f>
        <v xml:space="preserve"> </v>
      </c>
      <c r="CT16" s="3" t="str">
        <f>IF(CG16&gt;=0,CR16,CS16)</f>
        <v xml:space="preserve"> </v>
      </c>
      <c r="CU16" s="3" t="str">
        <f>IF(X16=6,IF(CQ16&lt;CP16,9.81*(CP16-CQ16),0)," ")</f>
        <v xml:space="preserve"> </v>
      </c>
      <c r="CV16" s="3" t="str">
        <f>IF(CQ16&lt;=0,9.81*CP16," ")</f>
        <v xml:space="preserve"> </v>
      </c>
      <c r="CW16" s="3" t="str">
        <f>IF(CQ16&gt;0,CU16,CV16)</f>
        <v xml:space="preserve"> </v>
      </c>
      <c r="CX16" s="3" t="str">
        <f>IFERROR(CT16-CW16," ")</f>
        <v xml:space="preserve"> </v>
      </c>
      <c r="CZ16" s="80">
        <f>IF(X16=1,AZ16,0)</f>
        <v>22.662546249999998</v>
      </c>
      <c r="DA16" s="80">
        <f t="shared" ref="DA16:DA38" si="14">IF(X16=2,BJ16,0)+$AZ$46</f>
        <v>37</v>
      </c>
      <c r="DB16" s="80">
        <f t="shared" ref="DB16:DB38" si="15">IF(X16=3,BT16,0)+$AZ$46+$BJ$46</f>
        <v>71.275499999999994</v>
      </c>
      <c r="DC16" s="80">
        <f t="shared" ref="DC16:DC38" si="16">IF(X16=4,CD16,0)+$AZ$46+$BJ$46+$BT$46</f>
        <v>84.655499999999989</v>
      </c>
      <c r="DD16" s="80" t="e">
        <f t="shared" ref="DD16:DD38" si="17">IF(X16=5,CN16,0)+$AZ$46+$BJ$46+$BT$46+$CD$46</f>
        <v>#VALUE!</v>
      </c>
      <c r="DE16" s="80" t="e">
        <f t="shared" ref="DE16:DE38" si="18">IF(X16=6,CX16,0)+$AZ$46+$BJ$46+$BT$46+$CD$46+$CN$46</f>
        <v>#VALUE!</v>
      </c>
      <c r="DH16" s="3" t="str">
        <f>+IF(A16=1,'Hoja base'!$C$10,IF(A16=2,'Hoja base'!$D$10,IF(A16=3,'Hoja base'!$E$10,IF(A16=4,'Hoja base'!$F$10,IF(A16=5,'Hoja base'!$G$10,'Hoja base'!$H$11)))))</f>
        <v>Drenado</v>
      </c>
      <c r="DI16" s="3">
        <f>+IF(A16=1,$AH$260,IF(A16=2,$AL$260,IF(A16=3,$AP$260,IF(A16=4,$AT$260,IF(A16=5,$AX$260,$BB$260)))))</f>
        <v>0</v>
      </c>
    </row>
    <row r="17" spans="1:113" ht="12" customHeight="1" x14ac:dyDescent="0.2">
      <c r="A17" s="21">
        <f t="shared" ref="A17:A38" si="19">IF(AND(H17&gt;$D$9,H17&lt;=$D$10),$D$7,IF(AND(H17&gt;$F$9,H17&lt;=$F$10),$F$7,IF(AND(H17&gt;$H$9,H17&lt;=$H$10),$H$7,IF(AND(H17&gt;$J$9,H17&lt;=$J$10),$J$7,IF(AND(H17&gt;$L$9,H17&lt;=$L$10),$L$7,IF(AND(H17&gt;$N$9,H17&lt;=$N$10),$N$7," "))))))</f>
        <v>2</v>
      </c>
      <c r="B17" s="129" t="s">
        <v>33</v>
      </c>
      <c r="C17" s="129"/>
      <c r="D17" s="129"/>
      <c r="E17" s="129"/>
      <c r="F17" s="22">
        <v>3</v>
      </c>
      <c r="G17" s="23">
        <f t="shared" ref="G17:G38" si="20">IF(OR(F17=0,F17=" ")," ",F17+0.45)</f>
        <v>3.45</v>
      </c>
      <c r="H17" s="24">
        <f t="shared" ref="H17:H38" si="21">IF(F17=0," ",AVERAGE(F17:G17))</f>
        <v>3.2250000000000001</v>
      </c>
      <c r="I17" s="25">
        <v>4</v>
      </c>
      <c r="J17" s="24">
        <f t="shared" ref="J17:J45" si="22">IF(X17=1,CZ17,IF(X17=2,DA17,IF(X17=3,DB17,IF(X17=4,DC17,IF(X17=5,DD17,IF(X17=6,DE17," "))))))</f>
        <v>58.792749999999998</v>
      </c>
      <c r="K17" s="24">
        <f t="shared" ref="K17:K38" si="23">IF(A17=" "," ",IF($Q$5="60 a 120",1,IF($Q$5=150,1.05,1.15)))</f>
        <v>1</v>
      </c>
      <c r="L17" s="24">
        <f t="shared" ref="L17:L38" si="24">IF(A17=" "," ",IF(A17&gt;0,1," "))</f>
        <v>1</v>
      </c>
      <c r="M17" s="24">
        <f t="shared" ref="M17:M38" si="25">IF(A17=" "," ",IF(H17&lt;=4,0.75,IF(AND(H17&gt;4,H17&lt;=6),0.85,IF(AND(H17&gt;6,H17&lt;=10),0.95,1))))</f>
        <v>0.75</v>
      </c>
      <c r="N17" s="24">
        <f t="shared" ref="N17:N38" si="26">IF(A17=" "," ",IF($K$5="JRB",2/(1+J17/100),IF((1-(IF(J17/100&lt;1,1.41,0.92)*LOG(J17/100)))&gt;2,2,1-(IF(J17/100&lt;1,1.41,0.92)*LOG(J17/100)))))</f>
        <v>1.3252534778697547</v>
      </c>
      <c r="O17" s="26">
        <f t="shared" ref="O17:O38" si="27">IF(A17=" "," ",I17*60/$W$5*K17*L17*M17)</f>
        <v>4</v>
      </c>
      <c r="P17" s="26">
        <f t="shared" ref="P17:P38" si="28">IF(A17=" "," ",O17*55/60*K17*L17*M17)</f>
        <v>2.75</v>
      </c>
      <c r="Q17" s="27">
        <f t="shared" ref="Q17:Q38" si="29">IF(A17=" "," ",O17*$W$5/60*K17*L17*M17)</f>
        <v>2.25</v>
      </c>
      <c r="R17" s="27">
        <f t="shared" ref="R17:R38" si="30">IF(A17=" "," ",N17*O17)</f>
        <v>5.3010139114790187</v>
      </c>
      <c r="S17" s="126">
        <f t="shared" ref="S17:S38" si="31">IF(A17=" "," ",IF($K$5="JRB",15+(9.375*R17)^0.5,15+(12.5*R17)^0.5))</f>
        <v>23.140188811906498</v>
      </c>
      <c r="T17" s="126"/>
      <c r="U17" s="27">
        <f t="shared" ref="U17:U38" si="32">IF(A17=" ", " ",IF(AND(B17="Arena con contenido de gravas",I17&lt;=15),600*(P17+6),IF(B17="Arena saturada",250*(P17+15),IF(B17="Arena seca, suelta a firme",500*(P17+15),IF(B17="Arena densa a dura",40000+1050*P17,IF(B17="Arena limosa y/o arcillosa",320*(P17+15),IF(B17="Limos, suelos finogranulares",300*(P17+6),600*(P17+6)+2000)))))))</f>
        <v>2625</v>
      </c>
      <c r="V17" s="24">
        <f t="shared" ref="V17:V38" si="33">IF(A17=" "," ",J17*TAN(RADIANS(S17)))</f>
        <v>25.125989135609316</v>
      </c>
      <c r="W17" s="24" t="str">
        <f t="shared" ref="W17:W45" si="34">+IF(A17=" "," ",IF(DH17="Drenado","N/A",DI17*Q17))</f>
        <v>N/A</v>
      </c>
      <c r="X17" s="3">
        <f t="shared" ref="X17:X45" si="35">IF(AND(H17&gt;$D$9,H17&lt;=$D$10),$D$6,IF(AND(H17&gt;$F$9,H17&lt;=$F$10),$F$6,IF(AND(H17&gt;$H$9,H17&lt;=$H$10),$H$6,IF(AND(H17&gt;$J$9,H17&lt;=$J$10),$J$6,IF(AND(H17&gt;$L$9,H17&lt;=$L$10),$L$6,IF(AND(H17&gt;$N$9,H17&lt;=$N$10),$N$6," "))))))</f>
        <v>2</v>
      </c>
      <c r="Y17" s="68">
        <f t="shared" ref="Y17:Y45" si="36">+IF(W17="N/A",0,W17)</f>
        <v>0</v>
      </c>
      <c r="Z17" s="78">
        <v>0</v>
      </c>
      <c r="AA17" s="78">
        <f>D10</f>
        <v>2</v>
      </c>
      <c r="AC17" s="3">
        <v>2</v>
      </c>
      <c r="AD17" s="78">
        <f t="shared" ref="AD17:AD38" si="37">P17</f>
        <v>2.75</v>
      </c>
      <c r="AE17" s="78">
        <f t="shared" si="0"/>
        <v>3.2250000000000001</v>
      </c>
      <c r="AF17" s="3">
        <f t="shared" si="1"/>
        <v>2.75</v>
      </c>
      <c r="AG17" s="3">
        <f t="shared" ref="AG17:AG38" si="38">IF(AE17=0,NA(),AE17)</f>
        <v>3.2250000000000001</v>
      </c>
      <c r="AI17" s="79">
        <f t="shared" ref="AI17:AI38" si="39">ROUND(Q17*N17,0)</f>
        <v>3</v>
      </c>
      <c r="AJ17" s="80">
        <f t="shared" si="2"/>
        <v>3.2250000000000001</v>
      </c>
      <c r="AK17" s="68">
        <f t="shared" si="3"/>
        <v>3</v>
      </c>
      <c r="AL17" s="68">
        <f t="shared" ref="AL17:AL38" si="40">IF(OR(AJ17=0,AJ17=" "),NA(),AJ17)</f>
        <v>3.2250000000000001</v>
      </c>
      <c r="AN17" s="3">
        <f t="shared" si="4"/>
        <v>4</v>
      </c>
      <c r="AO17" s="78">
        <f t="shared" si="5"/>
        <v>3.2250000000000001</v>
      </c>
      <c r="AP17" s="3">
        <f t="shared" ref="AP17:AP45" si="41">IF(OR(AN17=0,AN17=" "),NA(),AN17)</f>
        <v>4</v>
      </c>
      <c r="AQ17" s="3">
        <f t="shared" ref="AQ17:AQ45" si="42">IF(OR(AO17=0,AO17=" "),NA(),AO17)</f>
        <v>3.2250000000000001</v>
      </c>
      <c r="AR17" s="3">
        <v>2</v>
      </c>
      <c r="AS17" s="80" t="str">
        <f t="shared" ref="AS17:AS38" si="43">IF(X17=1,H17," ")</f>
        <v xml:space="preserve"> </v>
      </c>
      <c r="AT17" s="80" t="str">
        <f t="shared" ref="AT17:AT38" si="44">IFERROR(IF($B$5&lt;AS17,$D$11*$B$5+$D$12*(AS17-$B$5),$D$11*AS17)," ")</f>
        <v xml:space="preserve"> </v>
      </c>
      <c r="AU17" s="80" t="str">
        <f t="shared" si="6"/>
        <v xml:space="preserve"> </v>
      </c>
      <c r="AV17" s="81" t="str">
        <f t="shared" si="7"/>
        <v xml:space="preserve"> </v>
      </c>
      <c r="AW17" s="80" t="str">
        <f t="shared" ref="AW17:AW38" si="45">IF(X17=1,IFERROR(IF(AND($B$5&lt;AS17,$B$5&gt;0),9.81*(AS17-$B$5),0)," ")," ")</f>
        <v xml:space="preserve"> </v>
      </c>
      <c r="AX17" s="80" t="str">
        <f t="shared" si="8"/>
        <v xml:space="preserve"> </v>
      </c>
      <c r="AY17" s="3" t="str">
        <f t="shared" si="9"/>
        <v xml:space="preserve"> </v>
      </c>
      <c r="AZ17" s="80" t="str">
        <f t="shared" ref="AZ17:AZ38" si="46">IFERROR(AV17-AY17," ")</f>
        <v xml:space="preserve"> </v>
      </c>
      <c r="BA17" s="80">
        <f t="shared" ref="BA17:BA38" si="47">IF(X17=2,H17," ")</f>
        <v>3.2250000000000001</v>
      </c>
      <c r="BB17" s="78">
        <f t="shared" ref="BB17:BB38" si="48">IF(X17=2,H17-$D$10," ")</f>
        <v>1.2250000000000001</v>
      </c>
      <c r="BC17" s="3">
        <f t="shared" ref="BC17:BC38" si="49">IF(IF(X17=2,$B$5-$D$10," ")&lt;=0,0,IF(X17=2,$B$5-$D$10," "))</f>
        <v>1</v>
      </c>
      <c r="BD17" s="3">
        <f t="shared" ref="BD17:BD38" si="50">IFERROR(IF(BC17&lt;BB17,$F$11*BC17+$F$12*(BB17-BC17),$F$11*BB17)," ")</f>
        <v>24</v>
      </c>
      <c r="BE17" s="3" t="str">
        <f t="shared" ref="BE17:BE38" si="51">IF(BC17&lt;=0,$F$12*BB17," ")</f>
        <v xml:space="preserve"> </v>
      </c>
      <c r="BF17" s="3">
        <f t="shared" ref="BF17:BF38" si="52">IF(BC17&gt;=0,BD17,BE17)</f>
        <v>24</v>
      </c>
      <c r="BG17" s="3">
        <f t="shared" ref="BG17:BG38" si="53">IF(X17=2,IF(BC17&lt;BB17,9.81*(BB17-BC17),0)," ")</f>
        <v>2.207250000000001</v>
      </c>
      <c r="BH17" s="3" t="str">
        <f t="shared" ref="BH17:BH38" si="54">IF(BC17&lt;=0,9.81*BB17," ")</f>
        <v xml:space="preserve"> </v>
      </c>
      <c r="BI17" s="3">
        <f t="shared" ref="BI17:BI38" si="55">IF(BC17&gt;0,BG17,BH17)</f>
        <v>2.207250000000001</v>
      </c>
      <c r="BJ17" s="3">
        <f t="shared" ref="BJ17:BJ38" si="56">IFERROR(BF17-BI17," ")</f>
        <v>21.792749999999998</v>
      </c>
      <c r="BK17" s="3" t="str">
        <f t="shared" ref="BK17:BK38" si="57">IF(X17=3,H17," ")</f>
        <v xml:space="preserve"> </v>
      </c>
      <c r="BL17" s="3" t="str">
        <f t="shared" ref="BL17:BL38" si="58">IF(X17=3,H17-$F$10," ")</f>
        <v xml:space="preserve"> </v>
      </c>
      <c r="BM17" s="3" t="str">
        <f t="shared" ref="BM17:BM38" si="59">IF(IF(X17=3,$B$5-$F$10," ")&lt;=0,0,IF(X17=3,$B$5-$F$10," "))</f>
        <v xml:space="preserve"> </v>
      </c>
      <c r="BN17" s="3" t="str">
        <f t="shared" si="10"/>
        <v xml:space="preserve"> </v>
      </c>
      <c r="BO17" s="3" t="str">
        <f t="shared" ref="BO17:BO38" si="60">IF(BM17&lt;=0,$H$12*BL17," ")</f>
        <v xml:space="preserve"> </v>
      </c>
      <c r="BP17" s="3" t="str">
        <f t="shared" ref="BP17:BP38" si="61">IF(BM17&gt;=0,BN17,BO17)</f>
        <v xml:space="preserve"> </v>
      </c>
      <c r="BQ17" s="3" t="str">
        <f t="shared" ref="BQ17:BQ38" si="62">IF(X17=3,IF(BM17&lt;BL17,9.81*(BL17-BM17),0)," ")</f>
        <v xml:space="preserve"> </v>
      </c>
      <c r="BR17" s="3" t="str">
        <f t="shared" ref="BR17:BR38" si="63">IF(BM17&lt;=0,9.81*BL17," ")</f>
        <v xml:space="preserve"> </v>
      </c>
      <c r="BS17" s="3" t="str">
        <f t="shared" ref="BS17:BS38" si="64">IF(BM17&gt;0,BQ17,BR17)</f>
        <v xml:space="preserve"> </v>
      </c>
      <c r="BT17" s="3" t="str">
        <f t="shared" ref="BT17:BT38" si="65">IFERROR(BP17-BS17," ")</f>
        <v xml:space="preserve"> </v>
      </c>
      <c r="BU17" s="3" t="str">
        <f t="shared" ref="BU17:BU38" si="66">IF(X17=4,H17," ")</f>
        <v xml:space="preserve"> </v>
      </c>
      <c r="BV17" s="3" t="str">
        <f t="shared" ref="BV17:BV38" si="67">IF(X17=4,H17-$H$10," ")</f>
        <v xml:space="preserve"> </v>
      </c>
      <c r="BW17" s="3" t="str">
        <f t="shared" ref="BW17:BW38" si="68">IF(IF(X17=4,$B$5-$H$10," ")&lt;=0,0,IF(X17=4,$B$5-$H$10," "))</f>
        <v xml:space="preserve"> </v>
      </c>
      <c r="BX17" s="3" t="str">
        <f t="shared" si="11"/>
        <v xml:space="preserve"> </v>
      </c>
      <c r="BY17" s="3" t="str">
        <f t="shared" ref="BY17:BY38" si="69">IF(BW17&lt;=0,$J$12*BV17," ")</f>
        <v xml:space="preserve"> </v>
      </c>
      <c r="BZ17" s="3" t="str">
        <f t="shared" ref="BZ17:BZ38" si="70">IF(BW17&gt;=0,BX17,BY17)</f>
        <v xml:space="preserve"> </v>
      </c>
      <c r="CA17" s="3" t="str">
        <f t="shared" ref="CA17:CA38" si="71">IF(X17=4,IF(BW17&lt;BV17,9.81*(BV17-BW17),0)," ")</f>
        <v xml:space="preserve"> </v>
      </c>
      <c r="CB17" s="3" t="str">
        <f t="shared" ref="CB17:CB38" si="72">IF(BW17&lt;=0,9.81*BV17," ")</f>
        <v xml:space="preserve"> </v>
      </c>
      <c r="CC17" s="3" t="str">
        <f t="shared" ref="CC17:CC38" si="73">IF(BW17&gt;0,CA17,CB17)</f>
        <v xml:space="preserve"> </v>
      </c>
      <c r="CD17" s="3" t="str">
        <f t="shared" ref="CD17:CD38" si="74">IFERROR(BZ17-CC17," ")</f>
        <v xml:space="preserve"> </v>
      </c>
      <c r="CE17" s="3" t="str">
        <f t="shared" ref="CE17:CE38" si="75">IF(X17=5,H17," ")</f>
        <v xml:space="preserve"> </v>
      </c>
      <c r="CF17" s="3" t="str">
        <f t="shared" ref="CF17:CF38" si="76">IF(X17=5,H17-$J$10," ")</f>
        <v xml:space="preserve"> </v>
      </c>
      <c r="CG17" s="3" t="str">
        <f t="shared" ref="CG17:CG38" si="77">IF(IF(X17=5,$B$5-$J$10," ")&lt;=0,0,IF(X17=5,$B$5-$J$10," "))</f>
        <v xml:space="preserve"> </v>
      </c>
      <c r="CH17" s="3" t="str">
        <f t="shared" si="12"/>
        <v xml:space="preserve"> </v>
      </c>
      <c r="CI17" s="3" t="str">
        <f t="shared" ref="CI17:CI38" si="78">IF(CG17&lt;=0,$L$12*CF17," ")</f>
        <v xml:space="preserve"> </v>
      </c>
      <c r="CJ17" s="3" t="str">
        <f t="shared" ref="CJ17:CJ38" si="79">IF(CG17&gt;=0,CH17,CI17)</f>
        <v xml:space="preserve"> </v>
      </c>
      <c r="CK17" s="3" t="str">
        <f t="shared" ref="CK17:CK38" si="80">IF(X17=5,IF(CG17&lt;CF17,9.81*(CF17-CG17),0)," ")</f>
        <v xml:space="preserve"> </v>
      </c>
      <c r="CL17" s="3" t="str">
        <f t="shared" ref="CL17:CL38" si="81">IF(CG17&lt;=0,9.81*CF17," ")</f>
        <v xml:space="preserve"> </v>
      </c>
      <c r="CM17" s="3" t="str">
        <f t="shared" ref="CM17:CM38" si="82">IF(CG17&gt;0,CK17,CL17)</f>
        <v xml:space="preserve"> </v>
      </c>
      <c r="CN17" s="3" t="str">
        <f t="shared" ref="CN17:CN38" si="83">IFERROR(CJ17-CM17," ")</f>
        <v xml:space="preserve"> </v>
      </c>
      <c r="CO17" s="3" t="str">
        <f t="shared" ref="CO17:CO38" si="84">IF(X17=6,H17," ")</f>
        <v xml:space="preserve"> </v>
      </c>
      <c r="CP17" s="3" t="str">
        <f t="shared" ref="CP17:CP38" si="85">IF(X17=6,H17-$L$10," ")</f>
        <v xml:space="preserve"> </v>
      </c>
      <c r="CQ17" s="3" t="str">
        <f t="shared" ref="CQ17:CQ38" si="86">IF(IF(X17=6,$B$5-$L$10," ")&lt;=0,0,IF(X17=6,$B$5-$L$10," "))</f>
        <v xml:space="preserve"> </v>
      </c>
      <c r="CR17" s="3" t="str">
        <f t="shared" si="13"/>
        <v xml:space="preserve"> </v>
      </c>
      <c r="CS17" s="3" t="str">
        <f t="shared" ref="CS17:CS38" si="87">IF(CR17&lt;=0,$N$12*CQ17," ")</f>
        <v xml:space="preserve"> </v>
      </c>
      <c r="CT17" s="3" t="str">
        <f t="shared" ref="CT17:CT38" si="88">IF(CG17&gt;=0,CR17,CS17)</f>
        <v xml:space="preserve"> </v>
      </c>
      <c r="CU17" s="3" t="str">
        <f t="shared" ref="CU17:CU38" si="89">IF(X17=6,IF(CQ17&lt;CP17,9.81*(CP17-CQ17),0)," ")</f>
        <v xml:space="preserve"> </v>
      </c>
      <c r="CV17" s="3" t="str">
        <f t="shared" ref="CV17:CV38" si="90">IF(CQ17&lt;=0,9.81*CP17," ")</f>
        <v xml:space="preserve"> </v>
      </c>
      <c r="CW17" s="3" t="str">
        <f t="shared" ref="CW17:CW38" si="91">IF(CQ17&gt;0,CU17,CV17)</f>
        <v xml:space="preserve"> </v>
      </c>
      <c r="CX17" s="3" t="str">
        <f t="shared" ref="CX17:CX38" si="92">IFERROR(CT17-CW17," ")</f>
        <v xml:space="preserve"> </v>
      </c>
      <c r="CZ17" s="80">
        <f t="shared" ref="CZ17:CZ38" si="93">IF(X17=1,AZ17,0)</f>
        <v>0</v>
      </c>
      <c r="DA17" s="80">
        <f t="shared" si="14"/>
        <v>58.792749999999998</v>
      </c>
      <c r="DB17" s="80">
        <f t="shared" si="15"/>
        <v>71.275499999999994</v>
      </c>
      <c r="DC17" s="80">
        <f t="shared" si="16"/>
        <v>84.655499999999989</v>
      </c>
      <c r="DD17" s="80" t="e">
        <f t="shared" si="17"/>
        <v>#VALUE!</v>
      </c>
      <c r="DE17" s="80" t="e">
        <f t="shared" si="18"/>
        <v>#VALUE!</v>
      </c>
      <c r="DH17" s="3" t="str">
        <f>+IF(A17=1,'Hoja base'!$C$10,IF(A17=2,'Hoja base'!$D$10,IF(A17=3,'Hoja base'!$E$10,IF(A17=4,'Hoja base'!$F$10,IF(A17=5,'Hoja base'!$G$10,'Hoja base'!$H$10)))))</f>
        <v>Drenado</v>
      </c>
      <c r="DI17" s="3">
        <f t="shared" ref="DI17:DI45" si="94">+IF(A17=1,$AH$260,IF(A17=2,$AL$260,IF(A17=3,$AP$260,IF(A17=4,$AT$260,IF(A17=5,$AX$260,$BB$260)))))</f>
        <v>0</v>
      </c>
    </row>
    <row r="18" spans="1:113" ht="12" customHeight="1" x14ac:dyDescent="0.2">
      <c r="A18" s="21">
        <f t="shared" si="19"/>
        <v>2</v>
      </c>
      <c r="B18" s="129" t="s">
        <v>33</v>
      </c>
      <c r="C18" s="129"/>
      <c r="D18" s="129"/>
      <c r="E18" s="129"/>
      <c r="F18" s="22">
        <v>4</v>
      </c>
      <c r="G18" s="23">
        <f t="shared" si="20"/>
        <v>4.45</v>
      </c>
      <c r="H18" s="24">
        <f t="shared" si="21"/>
        <v>4.2249999999999996</v>
      </c>
      <c r="I18" s="25">
        <v>6</v>
      </c>
      <c r="J18" s="24">
        <f t="shared" si="22"/>
        <v>68.982749999999996</v>
      </c>
      <c r="K18" s="24">
        <f t="shared" si="23"/>
        <v>1</v>
      </c>
      <c r="L18" s="24">
        <f t="shared" si="24"/>
        <v>1</v>
      </c>
      <c r="M18" s="24">
        <f t="shared" si="25"/>
        <v>0.85</v>
      </c>
      <c r="N18" s="24">
        <f t="shared" si="26"/>
        <v>1.2273758900046314</v>
      </c>
      <c r="O18" s="26">
        <f t="shared" si="27"/>
        <v>6.8</v>
      </c>
      <c r="P18" s="26">
        <f t="shared" si="28"/>
        <v>5.2983333333333329</v>
      </c>
      <c r="Q18" s="27">
        <f t="shared" si="29"/>
        <v>4.335</v>
      </c>
      <c r="R18" s="27">
        <f t="shared" si="30"/>
        <v>8.3461560520314944</v>
      </c>
      <c r="S18" s="126">
        <f t="shared" si="31"/>
        <v>25.214056522772609</v>
      </c>
      <c r="T18" s="126"/>
      <c r="U18" s="27">
        <f t="shared" si="32"/>
        <v>3389.4999999999995</v>
      </c>
      <c r="V18" s="24">
        <f t="shared" si="33"/>
        <v>32.48149170590721</v>
      </c>
      <c r="W18" s="24" t="str">
        <f t="shared" si="34"/>
        <v>N/A</v>
      </c>
      <c r="X18" s="3">
        <f t="shared" si="35"/>
        <v>2</v>
      </c>
      <c r="Y18" s="68">
        <f t="shared" si="36"/>
        <v>0</v>
      </c>
      <c r="Z18" s="3">
        <v>100</v>
      </c>
      <c r="AA18" s="78">
        <f>D10</f>
        <v>2</v>
      </c>
      <c r="AC18" s="3">
        <v>3</v>
      </c>
      <c r="AD18" s="78">
        <f t="shared" si="37"/>
        <v>5.2983333333333329</v>
      </c>
      <c r="AE18" s="78">
        <f t="shared" si="0"/>
        <v>4.2249999999999996</v>
      </c>
      <c r="AF18" s="3">
        <f t="shared" si="1"/>
        <v>5.2983333333333329</v>
      </c>
      <c r="AG18" s="3">
        <f t="shared" si="38"/>
        <v>4.2249999999999996</v>
      </c>
      <c r="AI18" s="79">
        <f t="shared" si="39"/>
        <v>5</v>
      </c>
      <c r="AJ18" s="80">
        <f t="shared" si="2"/>
        <v>4.2249999999999996</v>
      </c>
      <c r="AK18" s="68">
        <f t="shared" si="3"/>
        <v>5</v>
      </c>
      <c r="AL18" s="68">
        <f t="shared" si="40"/>
        <v>4.2249999999999996</v>
      </c>
      <c r="AN18" s="3">
        <f t="shared" si="4"/>
        <v>6</v>
      </c>
      <c r="AO18" s="78">
        <f t="shared" si="5"/>
        <v>4.2249999999999996</v>
      </c>
      <c r="AP18" s="3">
        <f t="shared" si="41"/>
        <v>6</v>
      </c>
      <c r="AQ18" s="3">
        <f t="shared" si="42"/>
        <v>4.2249999999999996</v>
      </c>
      <c r="AR18" s="3">
        <v>3</v>
      </c>
      <c r="AS18" s="80" t="str">
        <f t="shared" si="43"/>
        <v xml:space="preserve"> </v>
      </c>
      <c r="AT18" s="80" t="str">
        <f t="shared" si="44"/>
        <v xml:space="preserve"> </v>
      </c>
      <c r="AU18" s="80" t="str">
        <f t="shared" si="6"/>
        <v xml:space="preserve"> </v>
      </c>
      <c r="AV18" s="81" t="str">
        <f t="shared" si="7"/>
        <v xml:space="preserve"> </v>
      </c>
      <c r="AW18" s="80" t="str">
        <f t="shared" si="45"/>
        <v xml:space="preserve"> </v>
      </c>
      <c r="AX18" s="80" t="str">
        <f t="shared" si="8"/>
        <v xml:space="preserve"> </v>
      </c>
      <c r="AY18" s="3" t="str">
        <f t="shared" si="9"/>
        <v xml:space="preserve"> </v>
      </c>
      <c r="AZ18" s="80" t="str">
        <f t="shared" si="46"/>
        <v xml:space="preserve"> </v>
      </c>
      <c r="BA18" s="80">
        <f t="shared" si="47"/>
        <v>4.2249999999999996</v>
      </c>
      <c r="BB18" s="78">
        <f t="shared" si="48"/>
        <v>2.2249999999999996</v>
      </c>
      <c r="BC18" s="3">
        <f t="shared" si="49"/>
        <v>1</v>
      </c>
      <c r="BD18" s="3">
        <f t="shared" si="50"/>
        <v>43.999999999999993</v>
      </c>
      <c r="BE18" s="3" t="str">
        <f t="shared" si="51"/>
        <v xml:space="preserve"> </v>
      </c>
      <c r="BF18" s="3">
        <f t="shared" si="52"/>
        <v>43.999999999999993</v>
      </c>
      <c r="BG18" s="3">
        <f t="shared" si="53"/>
        <v>12.017249999999997</v>
      </c>
      <c r="BH18" s="3" t="str">
        <f t="shared" si="54"/>
        <v xml:space="preserve"> </v>
      </c>
      <c r="BI18" s="3">
        <f t="shared" si="55"/>
        <v>12.017249999999997</v>
      </c>
      <c r="BJ18" s="3">
        <f t="shared" si="56"/>
        <v>31.982749999999996</v>
      </c>
      <c r="BK18" s="3" t="str">
        <f t="shared" si="57"/>
        <v xml:space="preserve"> </v>
      </c>
      <c r="BL18" s="3" t="str">
        <f t="shared" si="58"/>
        <v xml:space="preserve"> </v>
      </c>
      <c r="BM18" s="3" t="str">
        <f t="shared" si="59"/>
        <v xml:space="preserve"> </v>
      </c>
      <c r="BN18" s="3" t="str">
        <f t="shared" si="10"/>
        <v xml:space="preserve"> </v>
      </c>
      <c r="BO18" s="3" t="str">
        <f t="shared" si="60"/>
        <v xml:space="preserve"> </v>
      </c>
      <c r="BP18" s="3" t="str">
        <f t="shared" si="61"/>
        <v xml:space="preserve"> </v>
      </c>
      <c r="BQ18" s="3" t="str">
        <f t="shared" si="62"/>
        <v xml:space="preserve"> </v>
      </c>
      <c r="BR18" s="3" t="str">
        <f t="shared" si="63"/>
        <v xml:space="preserve"> </v>
      </c>
      <c r="BS18" s="3" t="str">
        <f t="shared" si="64"/>
        <v xml:space="preserve"> </v>
      </c>
      <c r="BT18" s="3" t="str">
        <f t="shared" si="65"/>
        <v xml:space="preserve"> </v>
      </c>
      <c r="BU18" s="3" t="str">
        <f t="shared" si="66"/>
        <v xml:space="preserve"> </v>
      </c>
      <c r="BV18" s="3" t="str">
        <f t="shared" si="67"/>
        <v xml:space="preserve"> </v>
      </c>
      <c r="BW18" s="3" t="str">
        <f t="shared" si="68"/>
        <v xml:space="preserve"> </v>
      </c>
      <c r="BX18" s="3" t="str">
        <f t="shared" si="11"/>
        <v xml:space="preserve"> </v>
      </c>
      <c r="BY18" s="3" t="str">
        <f t="shared" si="69"/>
        <v xml:space="preserve"> </v>
      </c>
      <c r="BZ18" s="3" t="str">
        <f t="shared" si="70"/>
        <v xml:space="preserve"> </v>
      </c>
      <c r="CA18" s="3" t="str">
        <f t="shared" si="71"/>
        <v xml:space="preserve"> </v>
      </c>
      <c r="CB18" s="3" t="str">
        <f t="shared" si="72"/>
        <v xml:space="preserve"> </v>
      </c>
      <c r="CC18" s="3" t="str">
        <f t="shared" si="73"/>
        <v xml:space="preserve"> </v>
      </c>
      <c r="CD18" s="3" t="str">
        <f t="shared" si="74"/>
        <v xml:space="preserve"> </v>
      </c>
      <c r="CE18" s="3" t="str">
        <f t="shared" si="75"/>
        <v xml:space="preserve"> </v>
      </c>
      <c r="CF18" s="3" t="str">
        <f t="shared" si="76"/>
        <v xml:space="preserve"> </v>
      </c>
      <c r="CG18" s="3" t="str">
        <f t="shared" si="77"/>
        <v xml:space="preserve"> </v>
      </c>
      <c r="CH18" s="3" t="str">
        <f t="shared" si="12"/>
        <v xml:space="preserve"> </v>
      </c>
      <c r="CI18" s="3" t="str">
        <f t="shared" si="78"/>
        <v xml:space="preserve"> </v>
      </c>
      <c r="CJ18" s="3" t="str">
        <f t="shared" si="79"/>
        <v xml:space="preserve"> </v>
      </c>
      <c r="CK18" s="3" t="str">
        <f t="shared" si="80"/>
        <v xml:space="preserve"> </v>
      </c>
      <c r="CL18" s="3" t="str">
        <f t="shared" si="81"/>
        <v xml:space="preserve"> </v>
      </c>
      <c r="CM18" s="3" t="str">
        <f t="shared" si="82"/>
        <v xml:space="preserve"> </v>
      </c>
      <c r="CN18" s="3" t="str">
        <f t="shared" si="83"/>
        <v xml:space="preserve"> </v>
      </c>
      <c r="CO18" s="3" t="str">
        <f t="shared" si="84"/>
        <v xml:space="preserve"> </v>
      </c>
      <c r="CP18" s="3" t="str">
        <f t="shared" si="85"/>
        <v xml:space="preserve"> </v>
      </c>
      <c r="CQ18" s="3" t="str">
        <f t="shared" si="86"/>
        <v xml:space="preserve"> </v>
      </c>
      <c r="CR18" s="3" t="str">
        <f t="shared" si="13"/>
        <v xml:space="preserve"> </v>
      </c>
      <c r="CS18" s="3" t="str">
        <f t="shared" si="87"/>
        <v xml:space="preserve"> </v>
      </c>
      <c r="CT18" s="3" t="str">
        <f t="shared" si="88"/>
        <v xml:space="preserve"> </v>
      </c>
      <c r="CU18" s="3" t="str">
        <f t="shared" si="89"/>
        <v xml:space="preserve"> </v>
      </c>
      <c r="CV18" s="3" t="str">
        <f t="shared" si="90"/>
        <v xml:space="preserve"> </v>
      </c>
      <c r="CW18" s="3" t="str">
        <f t="shared" si="91"/>
        <v xml:space="preserve"> </v>
      </c>
      <c r="CX18" s="3" t="str">
        <f t="shared" si="92"/>
        <v xml:space="preserve"> </v>
      </c>
      <c r="CZ18" s="80">
        <f t="shared" si="93"/>
        <v>0</v>
      </c>
      <c r="DA18" s="80">
        <f t="shared" si="14"/>
        <v>68.982749999999996</v>
      </c>
      <c r="DB18" s="80">
        <f t="shared" si="15"/>
        <v>71.275499999999994</v>
      </c>
      <c r="DC18" s="80">
        <f t="shared" si="16"/>
        <v>84.655499999999989</v>
      </c>
      <c r="DD18" s="80" t="e">
        <f t="shared" si="17"/>
        <v>#VALUE!</v>
      </c>
      <c r="DE18" s="80" t="e">
        <f t="shared" si="18"/>
        <v>#VALUE!</v>
      </c>
      <c r="DH18" s="3" t="str">
        <f>+IF(A18=1,'Hoja base'!$C$10,IF(A18=2,'Hoja base'!$D$10,IF(A18=3,'Hoja base'!$E$10,IF(A18=4,'Hoja base'!$F$10,IF(A18=5,'Hoja base'!$G$10,'Hoja base'!$H$10)))))</f>
        <v>Drenado</v>
      </c>
      <c r="DI18" s="3">
        <f t="shared" si="94"/>
        <v>0</v>
      </c>
    </row>
    <row r="19" spans="1:113" ht="12" customHeight="1" x14ac:dyDescent="0.2">
      <c r="A19" s="21">
        <f t="shared" si="19"/>
        <v>3</v>
      </c>
      <c r="B19" s="129" t="s">
        <v>33</v>
      </c>
      <c r="C19" s="129"/>
      <c r="D19" s="129"/>
      <c r="E19" s="129"/>
      <c r="F19" s="22">
        <v>5</v>
      </c>
      <c r="G19" s="23">
        <f t="shared" si="20"/>
        <v>5.45</v>
      </c>
      <c r="H19" s="24">
        <f t="shared" si="21"/>
        <v>5.2249999999999996</v>
      </c>
      <c r="I19" s="25">
        <v>33</v>
      </c>
      <c r="J19" s="24">
        <f t="shared" si="22"/>
        <v>76.460249999999988</v>
      </c>
      <c r="K19" s="24">
        <f t="shared" si="23"/>
        <v>1</v>
      </c>
      <c r="L19" s="24">
        <f t="shared" si="24"/>
        <v>1</v>
      </c>
      <c r="M19" s="24">
        <f t="shared" si="25"/>
        <v>0.85</v>
      </c>
      <c r="N19" s="24">
        <f t="shared" si="26"/>
        <v>1.1643556437024762</v>
      </c>
      <c r="O19" s="26">
        <f t="shared" si="27"/>
        <v>37.4</v>
      </c>
      <c r="P19" s="26">
        <f t="shared" si="28"/>
        <v>29.14083333333333</v>
      </c>
      <c r="Q19" s="27">
        <f t="shared" si="29"/>
        <v>23.842500000000001</v>
      </c>
      <c r="R19" s="27">
        <f t="shared" si="30"/>
        <v>43.546901074472608</v>
      </c>
      <c r="S19" s="126">
        <f t="shared" si="31"/>
        <v>38.331015053591379</v>
      </c>
      <c r="T19" s="126"/>
      <c r="U19" s="27">
        <f t="shared" si="32"/>
        <v>10542.25</v>
      </c>
      <c r="V19" s="24">
        <f t="shared" si="33"/>
        <v>60.451899428613352</v>
      </c>
      <c r="W19" s="24" t="str">
        <f t="shared" si="34"/>
        <v>N/A</v>
      </c>
      <c r="X19" s="3">
        <f t="shared" si="35"/>
        <v>3</v>
      </c>
      <c r="Y19" s="68">
        <f t="shared" si="36"/>
        <v>0</v>
      </c>
      <c r="Z19" s="78"/>
      <c r="AC19" s="3">
        <v>4</v>
      </c>
      <c r="AD19" s="78">
        <f t="shared" si="37"/>
        <v>29.14083333333333</v>
      </c>
      <c r="AE19" s="78">
        <f t="shared" si="0"/>
        <v>5.2249999999999996</v>
      </c>
      <c r="AF19" s="3">
        <f t="shared" si="1"/>
        <v>29.14083333333333</v>
      </c>
      <c r="AG19" s="3">
        <f t="shared" si="38"/>
        <v>5.2249999999999996</v>
      </c>
      <c r="AI19" s="79">
        <f t="shared" si="39"/>
        <v>28</v>
      </c>
      <c r="AJ19" s="80">
        <f t="shared" si="2"/>
        <v>5.2249999999999996</v>
      </c>
      <c r="AK19" s="68">
        <f t="shared" si="3"/>
        <v>28</v>
      </c>
      <c r="AL19" s="68">
        <f t="shared" si="40"/>
        <v>5.2249999999999996</v>
      </c>
      <c r="AN19" s="3">
        <f t="shared" si="4"/>
        <v>33</v>
      </c>
      <c r="AO19" s="78">
        <f t="shared" si="5"/>
        <v>5.2249999999999996</v>
      </c>
      <c r="AP19" s="3">
        <f t="shared" si="41"/>
        <v>33</v>
      </c>
      <c r="AQ19" s="3">
        <f t="shared" si="42"/>
        <v>5.2249999999999996</v>
      </c>
      <c r="AR19" s="3">
        <v>4</v>
      </c>
      <c r="AS19" s="80" t="str">
        <f t="shared" si="43"/>
        <v xml:space="preserve"> </v>
      </c>
      <c r="AT19" s="80" t="str">
        <f t="shared" si="44"/>
        <v xml:space="preserve"> </v>
      </c>
      <c r="AU19" s="80" t="str">
        <f t="shared" si="6"/>
        <v xml:space="preserve"> </v>
      </c>
      <c r="AV19" s="81" t="str">
        <f t="shared" si="7"/>
        <v xml:space="preserve"> </v>
      </c>
      <c r="AW19" s="80" t="str">
        <f t="shared" si="45"/>
        <v xml:space="preserve"> </v>
      </c>
      <c r="AX19" s="80" t="str">
        <f t="shared" si="8"/>
        <v xml:space="preserve"> </v>
      </c>
      <c r="AY19" s="3" t="str">
        <f t="shared" si="9"/>
        <v xml:space="preserve"> </v>
      </c>
      <c r="AZ19" s="80" t="str">
        <f t="shared" si="46"/>
        <v xml:space="preserve"> </v>
      </c>
      <c r="BA19" s="80" t="str">
        <f t="shared" si="47"/>
        <v xml:space="preserve"> </v>
      </c>
      <c r="BB19" s="78" t="str">
        <f t="shared" si="48"/>
        <v xml:space="preserve"> </v>
      </c>
      <c r="BC19" s="3" t="str">
        <f t="shared" si="49"/>
        <v xml:space="preserve"> </v>
      </c>
      <c r="BD19" s="3" t="str">
        <f t="shared" si="50"/>
        <v xml:space="preserve"> </v>
      </c>
      <c r="BE19" s="3" t="str">
        <f t="shared" si="51"/>
        <v xml:space="preserve"> </v>
      </c>
      <c r="BF19" s="3" t="str">
        <f t="shared" si="52"/>
        <v xml:space="preserve"> </v>
      </c>
      <c r="BG19" s="3" t="str">
        <f t="shared" si="53"/>
        <v xml:space="preserve"> </v>
      </c>
      <c r="BH19" s="3" t="str">
        <f t="shared" si="54"/>
        <v xml:space="preserve"> </v>
      </c>
      <c r="BI19" s="3" t="str">
        <f t="shared" si="55"/>
        <v xml:space="preserve"> </v>
      </c>
      <c r="BJ19" s="3" t="str">
        <f t="shared" si="56"/>
        <v xml:space="preserve"> </v>
      </c>
      <c r="BK19" s="3">
        <f t="shared" si="57"/>
        <v>5.2249999999999996</v>
      </c>
      <c r="BL19" s="3">
        <f t="shared" si="58"/>
        <v>0.77499999999999947</v>
      </c>
      <c r="BM19" s="3">
        <f t="shared" si="59"/>
        <v>0</v>
      </c>
      <c r="BN19" s="3">
        <f t="shared" si="10"/>
        <v>12.787499999999991</v>
      </c>
      <c r="BO19" s="3">
        <f t="shared" si="60"/>
        <v>12.787499999999991</v>
      </c>
      <c r="BP19" s="3">
        <f t="shared" si="61"/>
        <v>12.787499999999991</v>
      </c>
      <c r="BQ19" s="3">
        <f t="shared" si="62"/>
        <v>7.602749999999995</v>
      </c>
      <c r="BR19" s="3">
        <f t="shared" si="63"/>
        <v>7.602749999999995</v>
      </c>
      <c r="BS19" s="3">
        <f t="shared" si="64"/>
        <v>7.602749999999995</v>
      </c>
      <c r="BT19" s="3">
        <f t="shared" si="65"/>
        <v>5.1847499999999958</v>
      </c>
      <c r="BU19" s="3" t="str">
        <f t="shared" si="66"/>
        <v xml:space="preserve"> </v>
      </c>
      <c r="BV19" s="3" t="str">
        <f t="shared" si="67"/>
        <v xml:space="preserve"> </v>
      </c>
      <c r="BW19" s="3" t="str">
        <f t="shared" si="68"/>
        <v xml:space="preserve"> </v>
      </c>
      <c r="BX19" s="3" t="str">
        <f t="shared" si="11"/>
        <v xml:space="preserve"> </v>
      </c>
      <c r="BY19" s="3" t="str">
        <f t="shared" si="69"/>
        <v xml:space="preserve"> </v>
      </c>
      <c r="BZ19" s="3" t="str">
        <f t="shared" si="70"/>
        <v xml:space="preserve"> </v>
      </c>
      <c r="CA19" s="3" t="str">
        <f t="shared" si="71"/>
        <v xml:space="preserve"> </v>
      </c>
      <c r="CB19" s="3" t="str">
        <f t="shared" si="72"/>
        <v xml:space="preserve"> </v>
      </c>
      <c r="CC19" s="3" t="str">
        <f t="shared" si="73"/>
        <v xml:space="preserve"> </v>
      </c>
      <c r="CD19" s="3" t="str">
        <f t="shared" si="74"/>
        <v xml:space="preserve"> </v>
      </c>
      <c r="CE19" s="3" t="str">
        <f t="shared" si="75"/>
        <v xml:space="preserve"> </v>
      </c>
      <c r="CF19" s="3" t="str">
        <f t="shared" si="76"/>
        <v xml:space="preserve"> </v>
      </c>
      <c r="CG19" s="3" t="str">
        <f t="shared" si="77"/>
        <v xml:space="preserve"> </v>
      </c>
      <c r="CH19" s="3" t="str">
        <f t="shared" si="12"/>
        <v xml:space="preserve"> </v>
      </c>
      <c r="CI19" s="3" t="str">
        <f t="shared" si="78"/>
        <v xml:space="preserve"> </v>
      </c>
      <c r="CJ19" s="3" t="str">
        <f t="shared" si="79"/>
        <v xml:space="preserve"> </v>
      </c>
      <c r="CK19" s="3" t="str">
        <f t="shared" si="80"/>
        <v xml:space="preserve"> </v>
      </c>
      <c r="CL19" s="3" t="str">
        <f t="shared" si="81"/>
        <v xml:space="preserve"> </v>
      </c>
      <c r="CM19" s="3" t="str">
        <f t="shared" si="82"/>
        <v xml:space="preserve"> </v>
      </c>
      <c r="CN19" s="3" t="str">
        <f t="shared" si="83"/>
        <v xml:space="preserve"> </v>
      </c>
      <c r="CO19" s="3" t="str">
        <f t="shared" si="84"/>
        <v xml:space="preserve"> </v>
      </c>
      <c r="CP19" s="3" t="str">
        <f t="shared" si="85"/>
        <v xml:space="preserve"> </v>
      </c>
      <c r="CQ19" s="3" t="str">
        <f t="shared" si="86"/>
        <v xml:space="preserve"> </v>
      </c>
      <c r="CR19" s="3" t="str">
        <f t="shared" si="13"/>
        <v xml:space="preserve"> </v>
      </c>
      <c r="CS19" s="3" t="str">
        <f t="shared" si="87"/>
        <v xml:space="preserve"> </v>
      </c>
      <c r="CT19" s="3" t="str">
        <f t="shared" si="88"/>
        <v xml:space="preserve"> </v>
      </c>
      <c r="CU19" s="3" t="str">
        <f t="shared" si="89"/>
        <v xml:space="preserve"> </v>
      </c>
      <c r="CV19" s="3" t="str">
        <f t="shared" si="90"/>
        <v xml:space="preserve"> </v>
      </c>
      <c r="CW19" s="3" t="str">
        <f t="shared" si="91"/>
        <v xml:space="preserve"> </v>
      </c>
      <c r="CX19" s="3" t="str">
        <f t="shared" si="92"/>
        <v xml:space="preserve"> </v>
      </c>
      <c r="CZ19" s="80">
        <f t="shared" si="93"/>
        <v>0</v>
      </c>
      <c r="DA19" s="80">
        <f t="shared" si="14"/>
        <v>37</v>
      </c>
      <c r="DB19" s="80">
        <f t="shared" si="15"/>
        <v>76.460249999999988</v>
      </c>
      <c r="DC19" s="80">
        <f t="shared" si="16"/>
        <v>84.655499999999989</v>
      </c>
      <c r="DD19" s="80" t="e">
        <f t="shared" si="17"/>
        <v>#VALUE!</v>
      </c>
      <c r="DE19" s="80" t="e">
        <f t="shared" si="18"/>
        <v>#VALUE!</v>
      </c>
      <c r="DH19" s="3" t="str">
        <f>+IF(A19=1,'Hoja base'!$C$10,IF(A19=2,'Hoja base'!$D$10,IF(A19=3,'Hoja base'!$E$10,IF(A19=4,'Hoja base'!$F$10,IF(A19=5,'Hoja base'!$G$10,'Hoja base'!$H$10)))))</f>
        <v>Drenado</v>
      </c>
      <c r="DI19" s="3">
        <f t="shared" si="94"/>
        <v>0</v>
      </c>
    </row>
    <row r="20" spans="1:113" ht="12" customHeight="1" x14ac:dyDescent="0.2">
      <c r="A20" s="21">
        <f t="shared" si="19"/>
        <v>3</v>
      </c>
      <c r="B20" s="129" t="s">
        <v>33</v>
      </c>
      <c r="C20" s="129"/>
      <c r="D20" s="129"/>
      <c r="E20" s="129"/>
      <c r="F20" s="22">
        <v>6</v>
      </c>
      <c r="G20" s="23">
        <f t="shared" si="20"/>
        <v>6.45</v>
      </c>
      <c r="H20" s="24">
        <f t="shared" si="21"/>
        <v>6.2249999999999996</v>
      </c>
      <c r="I20" s="25">
        <v>77</v>
      </c>
      <c r="J20" s="24">
        <f t="shared" si="22"/>
        <v>83.150249999999986</v>
      </c>
      <c r="K20" s="24">
        <f t="shared" si="23"/>
        <v>1</v>
      </c>
      <c r="L20" s="24">
        <f t="shared" si="24"/>
        <v>1</v>
      </c>
      <c r="M20" s="24">
        <f t="shared" si="25"/>
        <v>0.95</v>
      </c>
      <c r="N20" s="24">
        <f t="shared" si="26"/>
        <v>1.1129923813733453</v>
      </c>
      <c r="O20" s="26">
        <f t="shared" si="27"/>
        <v>97.533333333333331</v>
      </c>
      <c r="P20" s="26">
        <f t="shared" si="28"/>
        <v>84.93527777777777</v>
      </c>
      <c r="Q20" s="27">
        <f t="shared" si="29"/>
        <v>69.492500000000007</v>
      </c>
      <c r="R20" s="27">
        <f t="shared" si="30"/>
        <v>108.55385692994695</v>
      </c>
      <c r="S20" s="126">
        <f t="shared" si="31"/>
        <v>51.836438639265019</v>
      </c>
      <c r="T20" s="126"/>
      <c r="U20" s="27">
        <f t="shared" si="32"/>
        <v>27280.583333333332</v>
      </c>
      <c r="V20" s="24">
        <f t="shared" si="33"/>
        <v>105.80350933923712</v>
      </c>
      <c r="W20" s="24" t="str">
        <f t="shared" si="34"/>
        <v>N/A</v>
      </c>
      <c r="X20" s="3">
        <f t="shared" si="35"/>
        <v>3</v>
      </c>
      <c r="Y20" s="68">
        <f t="shared" si="36"/>
        <v>0</v>
      </c>
      <c r="Z20" s="77">
        <v>2</v>
      </c>
      <c r="AC20" s="3">
        <v>5</v>
      </c>
      <c r="AD20" s="78">
        <f t="shared" si="37"/>
        <v>84.93527777777777</v>
      </c>
      <c r="AE20" s="78">
        <f t="shared" si="0"/>
        <v>6.2249999999999996</v>
      </c>
      <c r="AF20" s="3">
        <f t="shared" si="1"/>
        <v>84.93527777777777</v>
      </c>
      <c r="AG20" s="3">
        <f t="shared" si="38"/>
        <v>6.2249999999999996</v>
      </c>
      <c r="AI20" s="79">
        <f t="shared" si="39"/>
        <v>77</v>
      </c>
      <c r="AJ20" s="80">
        <f t="shared" si="2"/>
        <v>6.2249999999999996</v>
      </c>
      <c r="AK20" s="68">
        <f t="shared" si="3"/>
        <v>77</v>
      </c>
      <c r="AL20" s="68">
        <f t="shared" si="40"/>
        <v>6.2249999999999996</v>
      </c>
      <c r="AN20" s="3">
        <f t="shared" si="4"/>
        <v>77</v>
      </c>
      <c r="AO20" s="78">
        <f t="shared" si="5"/>
        <v>6.2249999999999996</v>
      </c>
      <c r="AP20" s="3">
        <f t="shared" si="41"/>
        <v>77</v>
      </c>
      <c r="AQ20" s="3">
        <f t="shared" si="42"/>
        <v>6.2249999999999996</v>
      </c>
      <c r="AR20" s="3">
        <v>5</v>
      </c>
      <c r="AS20" s="80" t="str">
        <f t="shared" si="43"/>
        <v xml:space="preserve"> </v>
      </c>
      <c r="AT20" s="80" t="str">
        <f t="shared" si="44"/>
        <v xml:space="preserve"> </v>
      </c>
      <c r="AU20" s="80" t="str">
        <f t="shared" si="6"/>
        <v xml:space="preserve"> </v>
      </c>
      <c r="AV20" s="81" t="str">
        <f t="shared" si="7"/>
        <v xml:space="preserve"> </v>
      </c>
      <c r="AW20" s="80" t="str">
        <f t="shared" si="45"/>
        <v xml:space="preserve"> </v>
      </c>
      <c r="AX20" s="80" t="str">
        <f t="shared" si="8"/>
        <v xml:space="preserve"> </v>
      </c>
      <c r="AY20" s="3" t="str">
        <f t="shared" si="9"/>
        <v xml:space="preserve"> </v>
      </c>
      <c r="AZ20" s="80" t="str">
        <f t="shared" si="46"/>
        <v xml:space="preserve"> </v>
      </c>
      <c r="BA20" s="80" t="str">
        <f t="shared" si="47"/>
        <v xml:space="preserve"> </v>
      </c>
      <c r="BB20" s="78" t="str">
        <f t="shared" si="48"/>
        <v xml:space="preserve"> </v>
      </c>
      <c r="BC20" s="3" t="str">
        <f t="shared" si="49"/>
        <v xml:space="preserve"> </v>
      </c>
      <c r="BD20" s="3" t="str">
        <f>IFERROR(IF(BC20&lt;BB20,$F$11*BC20+$F$12*(BB20-BC20),$F$11*BB20)," ")</f>
        <v xml:space="preserve"> </v>
      </c>
      <c r="BE20" s="3" t="str">
        <f t="shared" si="51"/>
        <v xml:space="preserve"> </v>
      </c>
      <c r="BF20" s="3" t="str">
        <f t="shared" si="52"/>
        <v xml:space="preserve"> </v>
      </c>
      <c r="BG20" s="3" t="str">
        <f t="shared" si="53"/>
        <v xml:space="preserve"> </v>
      </c>
      <c r="BH20" s="3" t="str">
        <f t="shared" si="54"/>
        <v xml:space="preserve"> </v>
      </c>
      <c r="BI20" s="3" t="str">
        <f t="shared" si="55"/>
        <v xml:space="preserve"> </v>
      </c>
      <c r="BJ20" s="3" t="str">
        <f t="shared" si="56"/>
        <v xml:space="preserve"> </v>
      </c>
      <c r="BK20" s="3">
        <f t="shared" si="57"/>
        <v>6.2249999999999996</v>
      </c>
      <c r="BL20" s="3">
        <f t="shared" si="58"/>
        <v>1.7749999999999995</v>
      </c>
      <c r="BM20" s="3">
        <f t="shared" si="59"/>
        <v>0</v>
      </c>
      <c r="BN20" s="3">
        <f t="shared" si="10"/>
        <v>29.287499999999991</v>
      </c>
      <c r="BO20" s="3">
        <f t="shared" si="60"/>
        <v>29.287499999999991</v>
      </c>
      <c r="BP20" s="3">
        <f t="shared" si="61"/>
        <v>29.287499999999991</v>
      </c>
      <c r="BQ20" s="3">
        <f t="shared" si="62"/>
        <v>17.412749999999996</v>
      </c>
      <c r="BR20" s="3">
        <f t="shared" si="63"/>
        <v>17.412749999999996</v>
      </c>
      <c r="BS20" s="3">
        <f t="shared" si="64"/>
        <v>17.412749999999996</v>
      </c>
      <c r="BT20" s="3">
        <f t="shared" si="65"/>
        <v>11.874749999999995</v>
      </c>
      <c r="BU20" s="3" t="str">
        <f t="shared" si="66"/>
        <v xml:space="preserve"> </v>
      </c>
      <c r="BV20" s="3" t="str">
        <f t="shared" si="67"/>
        <v xml:space="preserve"> </v>
      </c>
      <c r="BW20" s="3" t="str">
        <f t="shared" si="68"/>
        <v xml:space="preserve"> </v>
      </c>
      <c r="BX20" s="3" t="str">
        <f t="shared" si="11"/>
        <v xml:space="preserve"> </v>
      </c>
      <c r="BY20" s="3" t="str">
        <f t="shared" si="69"/>
        <v xml:space="preserve"> </v>
      </c>
      <c r="BZ20" s="3" t="str">
        <f t="shared" si="70"/>
        <v xml:space="preserve"> </v>
      </c>
      <c r="CA20" s="3" t="str">
        <f t="shared" si="71"/>
        <v xml:space="preserve"> </v>
      </c>
      <c r="CB20" s="3" t="str">
        <f t="shared" si="72"/>
        <v xml:space="preserve"> </v>
      </c>
      <c r="CC20" s="3" t="str">
        <f t="shared" si="73"/>
        <v xml:space="preserve"> </v>
      </c>
      <c r="CD20" s="3" t="str">
        <f t="shared" si="74"/>
        <v xml:space="preserve"> </v>
      </c>
      <c r="CE20" s="3" t="str">
        <f t="shared" si="75"/>
        <v xml:space="preserve"> </v>
      </c>
      <c r="CF20" s="3" t="str">
        <f t="shared" si="76"/>
        <v xml:space="preserve"> </v>
      </c>
      <c r="CG20" s="3" t="str">
        <f t="shared" si="77"/>
        <v xml:space="preserve"> </v>
      </c>
      <c r="CH20" s="3" t="str">
        <f t="shared" si="12"/>
        <v xml:space="preserve"> </v>
      </c>
      <c r="CI20" s="3" t="str">
        <f t="shared" si="78"/>
        <v xml:space="preserve"> </v>
      </c>
      <c r="CJ20" s="3" t="str">
        <f t="shared" si="79"/>
        <v xml:space="preserve"> </v>
      </c>
      <c r="CK20" s="3" t="str">
        <f t="shared" si="80"/>
        <v xml:space="preserve"> </v>
      </c>
      <c r="CL20" s="3" t="str">
        <f t="shared" si="81"/>
        <v xml:space="preserve"> </v>
      </c>
      <c r="CM20" s="3" t="str">
        <f t="shared" si="82"/>
        <v xml:space="preserve"> </v>
      </c>
      <c r="CN20" s="3" t="str">
        <f t="shared" si="83"/>
        <v xml:space="preserve"> </v>
      </c>
      <c r="CO20" s="3" t="str">
        <f t="shared" si="84"/>
        <v xml:space="preserve"> </v>
      </c>
      <c r="CP20" s="3" t="str">
        <f t="shared" si="85"/>
        <v xml:space="preserve"> </v>
      </c>
      <c r="CQ20" s="3" t="str">
        <f t="shared" si="86"/>
        <v xml:space="preserve"> </v>
      </c>
      <c r="CR20" s="3" t="str">
        <f t="shared" si="13"/>
        <v xml:space="preserve"> </v>
      </c>
      <c r="CS20" s="3" t="str">
        <f t="shared" si="87"/>
        <v xml:space="preserve"> </v>
      </c>
      <c r="CT20" s="3" t="str">
        <f t="shared" si="88"/>
        <v xml:space="preserve"> </v>
      </c>
      <c r="CU20" s="3" t="str">
        <f t="shared" si="89"/>
        <v xml:space="preserve"> </v>
      </c>
      <c r="CV20" s="3" t="str">
        <f t="shared" si="90"/>
        <v xml:space="preserve"> </v>
      </c>
      <c r="CW20" s="3" t="str">
        <f t="shared" si="91"/>
        <v xml:space="preserve"> </v>
      </c>
      <c r="CX20" s="3" t="str">
        <f t="shared" si="92"/>
        <v xml:space="preserve"> </v>
      </c>
      <c r="CZ20" s="80">
        <f t="shared" si="93"/>
        <v>0</v>
      </c>
      <c r="DA20" s="80">
        <f t="shared" si="14"/>
        <v>37</v>
      </c>
      <c r="DB20" s="80">
        <f t="shared" si="15"/>
        <v>83.150249999999986</v>
      </c>
      <c r="DC20" s="80">
        <f t="shared" si="16"/>
        <v>84.655499999999989</v>
      </c>
      <c r="DD20" s="80" t="e">
        <f t="shared" si="17"/>
        <v>#VALUE!</v>
      </c>
      <c r="DE20" s="80" t="e">
        <f t="shared" si="18"/>
        <v>#VALUE!</v>
      </c>
      <c r="DH20" s="3" t="str">
        <f>+IF(A20=1,'Hoja base'!$C$10,IF(A20=2,'Hoja base'!$D$10,IF(A20=3,'Hoja base'!$E$10,IF(A20=4,'Hoja base'!$F$10,IF(A20=5,'Hoja base'!$G$10,'Hoja base'!$H$10)))))</f>
        <v>Drenado</v>
      </c>
      <c r="DI20" s="3">
        <f t="shared" si="94"/>
        <v>0</v>
      </c>
    </row>
    <row r="21" spans="1:113" ht="12" customHeight="1" x14ac:dyDescent="0.2">
      <c r="A21" s="21" t="str">
        <f t="shared" si="19"/>
        <v xml:space="preserve"> </v>
      </c>
      <c r="B21" s="129"/>
      <c r="C21" s="129"/>
      <c r="D21" s="129"/>
      <c r="E21" s="129"/>
      <c r="F21" s="22"/>
      <c r="G21" s="23" t="str">
        <f t="shared" si="20"/>
        <v xml:space="preserve"> </v>
      </c>
      <c r="H21" s="24" t="str">
        <f t="shared" si="21"/>
        <v xml:space="preserve"> </v>
      </c>
      <c r="I21" s="25"/>
      <c r="J21" s="24" t="str">
        <f t="shared" si="22"/>
        <v xml:space="preserve"> </v>
      </c>
      <c r="K21" s="24" t="str">
        <f t="shared" si="23"/>
        <v xml:space="preserve"> </v>
      </c>
      <c r="L21" s="24" t="str">
        <f t="shared" si="24"/>
        <v xml:space="preserve"> </v>
      </c>
      <c r="M21" s="24" t="str">
        <f t="shared" si="25"/>
        <v xml:space="preserve"> </v>
      </c>
      <c r="N21" s="24" t="str">
        <f t="shared" si="26"/>
        <v xml:space="preserve"> </v>
      </c>
      <c r="O21" s="26" t="str">
        <f t="shared" si="27"/>
        <v xml:space="preserve"> </v>
      </c>
      <c r="P21" s="26" t="str">
        <f t="shared" si="28"/>
        <v xml:space="preserve"> </v>
      </c>
      <c r="Q21" s="27" t="str">
        <f t="shared" si="29"/>
        <v xml:space="preserve"> </v>
      </c>
      <c r="R21" s="27" t="str">
        <f t="shared" si="30"/>
        <v xml:space="preserve"> </v>
      </c>
      <c r="S21" s="126" t="str">
        <f t="shared" si="31"/>
        <v xml:space="preserve"> </v>
      </c>
      <c r="T21" s="126"/>
      <c r="U21" s="27" t="str">
        <f t="shared" si="32"/>
        <v xml:space="preserve"> </v>
      </c>
      <c r="V21" s="24" t="str">
        <f t="shared" si="33"/>
        <v xml:space="preserve"> </v>
      </c>
      <c r="W21" s="24" t="str">
        <f t="shared" si="34"/>
        <v xml:space="preserve"> </v>
      </c>
      <c r="X21" s="3" t="str">
        <f t="shared" si="35"/>
        <v xml:space="preserve"> </v>
      </c>
      <c r="Y21" s="68" t="str">
        <f t="shared" si="36"/>
        <v xml:space="preserve"> </v>
      </c>
      <c r="Z21" s="78">
        <f>IF(G5&gt;=2,0," ")</f>
        <v>0</v>
      </c>
      <c r="AA21" s="78">
        <f>IF(G5&gt;=2,F10," ")</f>
        <v>4.45</v>
      </c>
      <c r="AC21" s="3">
        <v>6</v>
      </c>
      <c r="AD21" s="78" t="str">
        <f t="shared" si="37"/>
        <v xml:space="preserve"> </v>
      </c>
      <c r="AE21" s="78" t="str">
        <f t="shared" si="0"/>
        <v xml:space="preserve"> </v>
      </c>
      <c r="AF21" s="3" t="e">
        <f t="shared" si="1"/>
        <v>#N/A</v>
      </c>
      <c r="AG21" s="3" t="str">
        <f t="shared" si="38"/>
        <v xml:space="preserve"> </v>
      </c>
      <c r="AI21" s="79" t="e">
        <f t="shared" si="39"/>
        <v>#VALUE!</v>
      </c>
      <c r="AJ21" s="80" t="str">
        <f t="shared" si="2"/>
        <v xml:space="preserve"> </v>
      </c>
      <c r="AK21" s="68" t="e">
        <f t="shared" si="3"/>
        <v>#VALUE!</v>
      </c>
      <c r="AL21" s="68" t="e">
        <f t="shared" si="40"/>
        <v>#N/A</v>
      </c>
      <c r="AN21" s="3">
        <f t="shared" si="4"/>
        <v>0</v>
      </c>
      <c r="AO21" s="78" t="str">
        <f t="shared" si="5"/>
        <v xml:space="preserve"> </v>
      </c>
      <c r="AP21" s="3" t="e">
        <f t="shared" si="41"/>
        <v>#N/A</v>
      </c>
      <c r="AQ21" s="3" t="e">
        <f t="shared" si="42"/>
        <v>#N/A</v>
      </c>
      <c r="AR21" s="3">
        <v>6</v>
      </c>
      <c r="AS21" s="80" t="str">
        <f t="shared" si="43"/>
        <v xml:space="preserve"> </v>
      </c>
      <c r="AT21" s="80" t="str">
        <f t="shared" si="44"/>
        <v xml:space="preserve"> </v>
      </c>
      <c r="AU21" s="80" t="str">
        <f t="shared" si="6"/>
        <v xml:space="preserve"> </v>
      </c>
      <c r="AV21" s="81" t="str">
        <f t="shared" si="7"/>
        <v xml:space="preserve"> </v>
      </c>
      <c r="AW21" s="80" t="str">
        <f t="shared" si="45"/>
        <v xml:space="preserve"> </v>
      </c>
      <c r="AX21" s="80" t="str">
        <f t="shared" si="8"/>
        <v xml:space="preserve"> </v>
      </c>
      <c r="AY21" s="3" t="str">
        <f t="shared" si="9"/>
        <v xml:space="preserve"> </v>
      </c>
      <c r="AZ21" s="80" t="str">
        <f t="shared" si="46"/>
        <v xml:space="preserve"> </v>
      </c>
      <c r="BA21" s="80" t="str">
        <f t="shared" si="47"/>
        <v xml:space="preserve"> </v>
      </c>
      <c r="BB21" s="78" t="str">
        <f t="shared" si="48"/>
        <v xml:space="preserve"> </v>
      </c>
      <c r="BC21" s="3" t="str">
        <f t="shared" si="49"/>
        <v xml:space="preserve"> </v>
      </c>
      <c r="BD21" s="3" t="str">
        <f t="shared" si="50"/>
        <v xml:space="preserve"> </v>
      </c>
      <c r="BE21" s="3" t="str">
        <f t="shared" si="51"/>
        <v xml:space="preserve"> </v>
      </c>
      <c r="BF21" s="3" t="str">
        <f t="shared" si="52"/>
        <v xml:space="preserve"> </v>
      </c>
      <c r="BG21" s="3" t="str">
        <f t="shared" si="53"/>
        <v xml:space="preserve"> </v>
      </c>
      <c r="BH21" s="3" t="str">
        <f t="shared" si="54"/>
        <v xml:space="preserve"> </v>
      </c>
      <c r="BI21" s="3" t="str">
        <f t="shared" si="55"/>
        <v xml:space="preserve"> </v>
      </c>
      <c r="BJ21" s="3" t="str">
        <f t="shared" si="56"/>
        <v xml:space="preserve"> </v>
      </c>
      <c r="BK21" s="3" t="str">
        <f t="shared" si="57"/>
        <v xml:space="preserve"> </v>
      </c>
      <c r="BL21" s="3" t="str">
        <f t="shared" si="58"/>
        <v xml:space="preserve"> </v>
      </c>
      <c r="BM21" s="3" t="str">
        <f t="shared" si="59"/>
        <v xml:space="preserve"> </v>
      </c>
      <c r="BN21" s="3" t="str">
        <f t="shared" si="10"/>
        <v xml:space="preserve"> </v>
      </c>
      <c r="BO21" s="3" t="str">
        <f t="shared" si="60"/>
        <v xml:space="preserve"> </v>
      </c>
      <c r="BP21" s="3" t="str">
        <f t="shared" si="61"/>
        <v xml:space="preserve"> </v>
      </c>
      <c r="BQ21" s="3" t="str">
        <f t="shared" si="62"/>
        <v xml:space="preserve"> </v>
      </c>
      <c r="BR21" s="3" t="str">
        <f t="shared" si="63"/>
        <v xml:space="preserve"> </v>
      </c>
      <c r="BS21" s="3" t="str">
        <f t="shared" si="64"/>
        <v xml:space="preserve"> </v>
      </c>
      <c r="BT21" s="3" t="str">
        <f t="shared" si="65"/>
        <v xml:space="preserve"> </v>
      </c>
      <c r="BU21" s="3" t="str">
        <f t="shared" si="66"/>
        <v xml:space="preserve"> </v>
      </c>
      <c r="BV21" s="3" t="str">
        <f t="shared" si="67"/>
        <v xml:space="preserve"> </v>
      </c>
      <c r="BW21" s="3" t="str">
        <f t="shared" si="68"/>
        <v xml:space="preserve"> </v>
      </c>
      <c r="BX21" s="3" t="str">
        <f t="shared" si="11"/>
        <v xml:space="preserve"> </v>
      </c>
      <c r="BY21" s="3" t="str">
        <f t="shared" si="69"/>
        <v xml:space="preserve"> </v>
      </c>
      <c r="BZ21" s="3" t="str">
        <f t="shared" si="70"/>
        <v xml:space="preserve"> </v>
      </c>
      <c r="CA21" s="3" t="str">
        <f t="shared" si="71"/>
        <v xml:space="preserve"> </v>
      </c>
      <c r="CB21" s="3" t="str">
        <f t="shared" si="72"/>
        <v xml:space="preserve"> </v>
      </c>
      <c r="CC21" s="3" t="str">
        <f t="shared" si="73"/>
        <v xml:space="preserve"> </v>
      </c>
      <c r="CD21" s="3" t="str">
        <f t="shared" si="74"/>
        <v xml:space="preserve"> </v>
      </c>
      <c r="CE21" s="3" t="str">
        <f t="shared" si="75"/>
        <v xml:space="preserve"> </v>
      </c>
      <c r="CF21" s="3" t="str">
        <f t="shared" si="76"/>
        <v xml:space="preserve"> </v>
      </c>
      <c r="CG21" s="3" t="str">
        <f t="shared" si="77"/>
        <v xml:space="preserve"> </v>
      </c>
      <c r="CH21" s="3" t="str">
        <f t="shared" si="12"/>
        <v xml:space="preserve"> </v>
      </c>
      <c r="CI21" s="3" t="str">
        <f t="shared" si="78"/>
        <v xml:space="preserve"> </v>
      </c>
      <c r="CJ21" s="3" t="str">
        <f t="shared" si="79"/>
        <v xml:space="preserve"> </v>
      </c>
      <c r="CK21" s="3" t="str">
        <f t="shared" si="80"/>
        <v xml:space="preserve"> </v>
      </c>
      <c r="CL21" s="3" t="str">
        <f t="shared" si="81"/>
        <v xml:space="preserve"> </v>
      </c>
      <c r="CM21" s="3" t="str">
        <f t="shared" si="82"/>
        <v xml:space="preserve"> </v>
      </c>
      <c r="CN21" s="3" t="str">
        <f t="shared" si="83"/>
        <v xml:space="preserve"> </v>
      </c>
      <c r="CO21" s="3" t="str">
        <f t="shared" si="84"/>
        <v xml:space="preserve"> </v>
      </c>
      <c r="CP21" s="3" t="str">
        <f t="shared" si="85"/>
        <v xml:space="preserve"> </v>
      </c>
      <c r="CQ21" s="3" t="str">
        <f t="shared" si="86"/>
        <v xml:space="preserve"> </v>
      </c>
      <c r="CR21" s="3" t="str">
        <f t="shared" si="13"/>
        <v xml:space="preserve"> </v>
      </c>
      <c r="CS21" s="3" t="str">
        <f t="shared" si="87"/>
        <v xml:space="preserve"> </v>
      </c>
      <c r="CT21" s="3" t="str">
        <f t="shared" si="88"/>
        <v xml:space="preserve"> </v>
      </c>
      <c r="CU21" s="3" t="str">
        <f t="shared" si="89"/>
        <v xml:space="preserve"> </v>
      </c>
      <c r="CV21" s="3" t="str">
        <f t="shared" si="90"/>
        <v xml:space="preserve"> </v>
      </c>
      <c r="CW21" s="3" t="str">
        <f t="shared" si="91"/>
        <v xml:space="preserve"> </v>
      </c>
      <c r="CX21" s="3" t="str">
        <f t="shared" si="92"/>
        <v xml:space="preserve"> </v>
      </c>
      <c r="CZ21" s="80">
        <f t="shared" si="93"/>
        <v>0</v>
      </c>
      <c r="DA21" s="80">
        <f t="shared" si="14"/>
        <v>37</v>
      </c>
      <c r="DB21" s="80">
        <f t="shared" si="15"/>
        <v>71.275499999999994</v>
      </c>
      <c r="DC21" s="80">
        <f t="shared" si="16"/>
        <v>84.655499999999989</v>
      </c>
      <c r="DD21" s="80" t="e">
        <f t="shared" si="17"/>
        <v>#VALUE!</v>
      </c>
      <c r="DE21" s="80" t="e">
        <f t="shared" si="18"/>
        <v>#VALUE!</v>
      </c>
      <c r="DH21" s="3">
        <f>+IF(A21=1,'Hoja base'!$C$10,IF(A21=2,'Hoja base'!$D$10,IF(A21=3,'Hoja base'!$E$10,IF(A21=4,'Hoja base'!$F$10,IF(A21=5,'Hoja base'!$G$10,'Hoja base'!$H$10)))))</f>
        <v>0</v>
      </c>
      <c r="DI21" s="3">
        <f t="shared" si="94"/>
        <v>0</v>
      </c>
    </row>
    <row r="22" spans="1:113" ht="12" customHeight="1" x14ac:dyDescent="0.2">
      <c r="A22" s="21" t="str">
        <f t="shared" si="19"/>
        <v xml:space="preserve"> </v>
      </c>
      <c r="B22" s="129"/>
      <c r="C22" s="129"/>
      <c r="D22" s="129"/>
      <c r="E22" s="129"/>
      <c r="F22" s="22"/>
      <c r="G22" s="23" t="str">
        <f t="shared" si="20"/>
        <v xml:space="preserve"> </v>
      </c>
      <c r="H22" s="24" t="str">
        <f t="shared" si="21"/>
        <v xml:space="preserve"> </v>
      </c>
      <c r="I22" s="25"/>
      <c r="J22" s="24" t="str">
        <f t="shared" si="22"/>
        <v xml:space="preserve"> </v>
      </c>
      <c r="K22" s="24" t="str">
        <f t="shared" si="23"/>
        <v xml:space="preserve"> </v>
      </c>
      <c r="L22" s="24" t="str">
        <f t="shared" si="24"/>
        <v xml:space="preserve"> </v>
      </c>
      <c r="M22" s="24" t="str">
        <f t="shared" si="25"/>
        <v xml:space="preserve"> </v>
      </c>
      <c r="N22" s="24" t="str">
        <f t="shared" si="26"/>
        <v xml:space="preserve"> </v>
      </c>
      <c r="O22" s="26" t="str">
        <f t="shared" si="27"/>
        <v xml:space="preserve"> </v>
      </c>
      <c r="P22" s="26" t="str">
        <f t="shared" si="28"/>
        <v xml:space="preserve"> </v>
      </c>
      <c r="Q22" s="27" t="str">
        <f t="shared" si="29"/>
        <v xml:space="preserve"> </v>
      </c>
      <c r="R22" s="27" t="str">
        <f t="shared" si="30"/>
        <v xml:space="preserve"> </v>
      </c>
      <c r="S22" s="126" t="str">
        <f t="shared" si="31"/>
        <v xml:space="preserve"> </v>
      </c>
      <c r="T22" s="126"/>
      <c r="U22" s="27" t="str">
        <f t="shared" si="32"/>
        <v xml:space="preserve"> </v>
      </c>
      <c r="V22" s="24" t="str">
        <f t="shared" si="33"/>
        <v xml:space="preserve"> </v>
      </c>
      <c r="W22" s="24" t="str">
        <f t="shared" si="34"/>
        <v xml:space="preserve"> </v>
      </c>
      <c r="X22" s="3" t="str">
        <f t="shared" si="35"/>
        <v xml:space="preserve"> </v>
      </c>
      <c r="Y22" s="68" t="str">
        <f t="shared" si="36"/>
        <v xml:space="preserve"> </v>
      </c>
      <c r="Z22" s="77">
        <f>IF(G5&gt;=2,100," ")</f>
        <v>100</v>
      </c>
      <c r="AA22" s="78">
        <f>IF(G5&gt;=2,F10," ")</f>
        <v>4.45</v>
      </c>
      <c r="AC22" s="3">
        <v>7</v>
      </c>
      <c r="AD22" s="78" t="str">
        <f t="shared" si="37"/>
        <v xml:space="preserve"> </v>
      </c>
      <c r="AE22" s="78" t="str">
        <f t="shared" si="0"/>
        <v xml:space="preserve"> </v>
      </c>
      <c r="AF22" s="3" t="e">
        <f>IF(AD22=" ",NA(),AD22)</f>
        <v>#N/A</v>
      </c>
      <c r="AG22" s="3" t="str">
        <f t="shared" si="38"/>
        <v xml:space="preserve"> </v>
      </c>
      <c r="AI22" s="79" t="e">
        <f t="shared" si="39"/>
        <v>#VALUE!</v>
      </c>
      <c r="AJ22" s="80" t="str">
        <f t="shared" si="2"/>
        <v xml:space="preserve"> </v>
      </c>
      <c r="AK22" s="68" t="e">
        <f>IF(AI22=" ",NA(),AI22)</f>
        <v>#VALUE!</v>
      </c>
      <c r="AL22" s="68" t="e">
        <f t="shared" si="40"/>
        <v>#N/A</v>
      </c>
      <c r="AN22" s="3">
        <f t="shared" si="4"/>
        <v>0</v>
      </c>
      <c r="AO22" s="78" t="str">
        <f t="shared" si="5"/>
        <v xml:space="preserve"> </v>
      </c>
      <c r="AP22" s="3" t="e">
        <f t="shared" si="41"/>
        <v>#N/A</v>
      </c>
      <c r="AQ22" s="3" t="e">
        <f t="shared" si="42"/>
        <v>#N/A</v>
      </c>
      <c r="AR22" s="3">
        <v>7</v>
      </c>
      <c r="AS22" s="80" t="str">
        <f t="shared" si="43"/>
        <v xml:space="preserve"> </v>
      </c>
      <c r="AT22" s="80" t="str">
        <f t="shared" si="44"/>
        <v xml:space="preserve"> </v>
      </c>
      <c r="AU22" s="80" t="str">
        <f t="shared" si="6"/>
        <v xml:space="preserve"> </v>
      </c>
      <c r="AV22" s="81" t="str">
        <f t="shared" si="7"/>
        <v xml:space="preserve"> </v>
      </c>
      <c r="AW22" s="80" t="str">
        <f t="shared" si="45"/>
        <v xml:space="preserve"> </v>
      </c>
      <c r="AX22" s="80" t="str">
        <f t="shared" si="8"/>
        <v xml:space="preserve"> </v>
      </c>
      <c r="AY22" s="3" t="str">
        <f t="shared" si="9"/>
        <v xml:space="preserve"> </v>
      </c>
      <c r="AZ22" s="80" t="str">
        <f t="shared" si="46"/>
        <v xml:space="preserve"> </v>
      </c>
      <c r="BA22" s="80" t="str">
        <f t="shared" si="47"/>
        <v xml:space="preserve"> </v>
      </c>
      <c r="BB22" s="78" t="str">
        <f t="shared" si="48"/>
        <v xml:space="preserve"> </v>
      </c>
      <c r="BC22" s="3" t="str">
        <f t="shared" si="49"/>
        <v xml:space="preserve"> </v>
      </c>
      <c r="BD22" s="3" t="str">
        <f t="shared" si="50"/>
        <v xml:space="preserve"> </v>
      </c>
      <c r="BE22" s="3" t="str">
        <f t="shared" si="51"/>
        <v xml:space="preserve"> </v>
      </c>
      <c r="BF22" s="3" t="str">
        <f t="shared" si="52"/>
        <v xml:space="preserve"> </v>
      </c>
      <c r="BG22" s="3" t="str">
        <f t="shared" si="53"/>
        <v xml:space="preserve"> </v>
      </c>
      <c r="BH22" s="3" t="str">
        <f t="shared" si="54"/>
        <v xml:space="preserve"> </v>
      </c>
      <c r="BI22" s="3" t="str">
        <f t="shared" si="55"/>
        <v xml:space="preserve"> </v>
      </c>
      <c r="BJ22" s="3" t="str">
        <f t="shared" si="56"/>
        <v xml:space="preserve"> </v>
      </c>
      <c r="BK22" s="3" t="str">
        <f t="shared" si="57"/>
        <v xml:space="preserve"> </v>
      </c>
      <c r="BL22" s="3" t="str">
        <f t="shared" si="58"/>
        <v xml:space="preserve"> </v>
      </c>
      <c r="BM22" s="3" t="str">
        <f t="shared" si="59"/>
        <v xml:space="preserve"> </v>
      </c>
      <c r="BN22" s="3" t="str">
        <f t="shared" si="10"/>
        <v xml:space="preserve"> </v>
      </c>
      <c r="BO22" s="3" t="str">
        <f t="shared" si="60"/>
        <v xml:space="preserve"> </v>
      </c>
      <c r="BP22" s="3" t="str">
        <f t="shared" si="61"/>
        <v xml:space="preserve"> </v>
      </c>
      <c r="BQ22" s="3" t="str">
        <f t="shared" si="62"/>
        <v xml:space="preserve"> </v>
      </c>
      <c r="BR22" s="3" t="str">
        <f t="shared" si="63"/>
        <v xml:space="preserve"> </v>
      </c>
      <c r="BS22" s="3" t="str">
        <f t="shared" si="64"/>
        <v xml:space="preserve"> </v>
      </c>
      <c r="BT22" s="3" t="str">
        <f t="shared" si="65"/>
        <v xml:space="preserve"> </v>
      </c>
      <c r="BU22" s="3" t="str">
        <f t="shared" si="66"/>
        <v xml:space="preserve"> </v>
      </c>
      <c r="BV22" s="3" t="str">
        <f t="shared" si="67"/>
        <v xml:space="preserve"> </v>
      </c>
      <c r="BW22" s="3" t="str">
        <f t="shared" si="68"/>
        <v xml:space="preserve"> </v>
      </c>
      <c r="BX22" s="3" t="str">
        <f t="shared" si="11"/>
        <v xml:space="preserve"> </v>
      </c>
      <c r="BY22" s="3" t="str">
        <f t="shared" si="69"/>
        <v xml:space="preserve"> </v>
      </c>
      <c r="BZ22" s="3" t="str">
        <f t="shared" si="70"/>
        <v xml:space="preserve"> </v>
      </c>
      <c r="CA22" s="3" t="str">
        <f t="shared" si="71"/>
        <v xml:space="preserve"> </v>
      </c>
      <c r="CB22" s="3" t="str">
        <f t="shared" si="72"/>
        <v xml:space="preserve"> </v>
      </c>
      <c r="CC22" s="3" t="str">
        <f t="shared" si="73"/>
        <v xml:space="preserve"> </v>
      </c>
      <c r="CD22" s="3" t="str">
        <f t="shared" si="74"/>
        <v xml:space="preserve"> </v>
      </c>
      <c r="CE22" s="3" t="str">
        <f t="shared" si="75"/>
        <v xml:space="preserve"> </v>
      </c>
      <c r="CF22" s="3" t="str">
        <f t="shared" si="76"/>
        <v xml:space="preserve"> </v>
      </c>
      <c r="CG22" s="3" t="str">
        <f t="shared" si="77"/>
        <v xml:space="preserve"> </v>
      </c>
      <c r="CH22" s="3" t="str">
        <f t="shared" si="12"/>
        <v xml:space="preserve"> </v>
      </c>
      <c r="CI22" s="3" t="str">
        <f t="shared" si="78"/>
        <v xml:space="preserve"> </v>
      </c>
      <c r="CJ22" s="3" t="str">
        <f t="shared" si="79"/>
        <v xml:space="preserve"> </v>
      </c>
      <c r="CK22" s="3" t="str">
        <f t="shared" si="80"/>
        <v xml:space="preserve"> </v>
      </c>
      <c r="CL22" s="3" t="str">
        <f t="shared" si="81"/>
        <v xml:space="preserve"> </v>
      </c>
      <c r="CM22" s="3" t="str">
        <f t="shared" si="82"/>
        <v xml:space="preserve"> </v>
      </c>
      <c r="CN22" s="3" t="str">
        <f t="shared" si="83"/>
        <v xml:space="preserve"> </v>
      </c>
      <c r="CO22" s="3" t="str">
        <f t="shared" si="84"/>
        <v xml:space="preserve"> </v>
      </c>
      <c r="CP22" s="3" t="str">
        <f t="shared" si="85"/>
        <v xml:space="preserve"> </v>
      </c>
      <c r="CQ22" s="3" t="str">
        <f t="shared" si="86"/>
        <v xml:space="preserve"> </v>
      </c>
      <c r="CR22" s="3" t="str">
        <f t="shared" si="13"/>
        <v xml:space="preserve"> </v>
      </c>
      <c r="CS22" s="3" t="str">
        <f t="shared" si="87"/>
        <v xml:space="preserve"> </v>
      </c>
      <c r="CT22" s="3" t="str">
        <f t="shared" si="88"/>
        <v xml:space="preserve"> </v>
      </c>
      <c r="CU22" s="3" t="str">
        <f t="shared" si="89"/>
        <v xml:space="preserve"> </v>
      </c>
      <c r="CV22" s="3" t="str">
        <f t="shared" si="90"/>
        <v xml:space="preserve"> </v>
      </c>
      <c r="CW22" s="3" t="str">
        <f t="shared" si="91"/>
        <v xml:space="preserve"> </v>
      </c>
      <c r="CX22" s="3" t="str">
        <f t="shared" si="92"/>
        <v xml:space="preserve"> </v>
      </c>
      <c r="CZ22" s="80">
        <f t="shared" si="93"/>
        <v>0</v>
      </c>
      <c r="DA22" s="80">
        <f t="shared" si="14"/>
        <v>37</v>
      </c>
      <c r="DB22" s="80">
        <f t="shared" si="15"/>
        <v>71.275499999999994</v>
      </c>
      <c r="DC22" s="80">
        <f t="shared" si="16"/>
        <v>84.655499999999989</v>
      </c>
      <c r="DD22" s="80" t="e">
        <f t="shared" si="17"/>
        <v>#VALUE!</v>
      </c>
      <c r="DE22" s="80" t="e">
        <f t="shared" si="18"/>
        <v>#VALUE!</v>
      </c>
      <c r="DH22" s="3">
        <f>+IF(A22=1,'Hoja base'!$C$10,IF(A22=2,'Hoja base'!$D$10,IF(A22=3,'Hoja base'!$E$10,IF(A22=4,'Hoja base'!$F$10,IF(A22=5,'Hoja base'!$G$10,'Hoja base'!$H$10)))))</f>
        <v>0</v>
      </c>
      <c r="DI22" s="3">
        <f t="shared" si="94"/>
        <v>0</v>
      </c>
    </row>
    <row r="23" spans="1:113" ht="12" customHeight="1" x14ac:dyDescent="0.2">
      <c r="A23" s="21" t="str">
        <f t="shared" si="19"/>
        <v xml:space="preserve"> </v>
      </c>
      <c r="B23" s="129"/>
      <c r="C23" s="129"/>
      <c r="D23" s="129"/>
      <c r="E23" s="129"/>
      <c r="F23" s="22"/>
      <c r="G23" s="23" t="str">
        <f t="shared" si="20"/>
        <v xml:space="preserve"> </v>
      </c>
      <c r="H23" s="24" t="str">
        <f t="shared" si="21"/>
        <v xml:space="preserve"> </v>
      </c>
      <c r="I23" s="25"/>
      <c r="J23" s="24" t="str">
        <f t="shared" si="22"/>
        <v xml:space="preserve"> </v>
      </c>
      <c r="K23" s="24" t="str">
        <f t="shared" si="23"/>
        <v xml:space="preserve"> </v>
      </c>
      <c r="L23" s="24" t="str">
        <f t="shared" si="24"/>
        <v xml:space="preserve"> </v>
      </c>
      <c r="M23" s="24" t="str">
        <f t="shared" si="25"/>
        <v xml:space="preserve"> </v>
      </c>
      <c r="N23" s="24" t="str">
        <f t="shared" si="26"/>
        <v xml:space="preserve"> </v>
      </c>
      <c r="O23" s="26" t="str">
        <f t="shared" si="27"/>
        <v xml:space="preserve"> </v>
      </c>
      <c r="P23" s="26" t="str">
        <f t="shared" si="28"/>
        <v xml:space="preserve"> </v>
      </c>
      <c r="Q23" s="27" t="str">
        <f t="shared" si="29"/>
        <v xml:space="preserve"> </v>
      </c>
      <c r="R23" s="27" t="str">
        <f t="shared" si="30"/>
        <v xml:space="preserve"> </v>
      </c>
      <c r="S23" s="126" t="str">
        <f t="shared" si="31"/>
        <v xml:space="preserve"> </v>
      </c>
      <c r="T23" s="126"/>
      <c r="U23" s="27" t="str">
        <f t="shared" si="32"/>
        <v xml:space="preserve"> </v>
      </c>
      <c r="V23" s="24" t="str">
        <f t="shared" si="33"/>
        <v xml:space="preserve"> </v>
      </c>
      <c r="W23" s="24" t="str">
        <f t="shared" si="34"/>
        <v xml:space="preserve"> </v>
      </c>
      <c r="X23" s="3" t="str">
        <f t="shared" si="35"/>
        <v xml:space="preserve"> </v>
      </c>
      <c r="Y23" s="68" t="str">
        <f t="shared" si="36"/>
        <v xml:space="preserve"> </v>
      </c>
      <c r="Z23" s="78"/>
      <c r="AC23" s="3">
        <v>8</v>
      </c>
      <c r="AD23" s="78" t="str">
        <f t="shared" si="37"/>
        <v xml:space="preserve"> </v>
      </c>
      <c r="AE23" s="78" t="str">
        <f t="shared" si="0"/>
        <v xml:space="preserve"> </v>
      </c>
      <c r="AF23" s="3" t="e">
        <f t="shared" ref="AF23:AF38" si="95">IF(AD23=" ",NA(),AD23)</f>
        <v>#N/A</v>
      </c>
      <c r="AG23" s="3" t="str">
        <f t="shared" si="38"/>
        <v xml:space="preserve"> </v>
      </c>
      <c r="AI23" s="79" t="e">
        <f t="shared" si="39"/>
        <v>#VALUE!</v>
      </c>
      <c r="AJ23" s="80" t="str">
        <f t="shared" si="2"/>
        <v xml:space="preserve"> </v>
      </c>
      <c r="AK23" s="68" t="e">
        <f t="shared" ref="AK23:AK38" si="96">IF(AI23=" ",NA(),AI23)</f>
        <v>#VALUE!</v>
      </c>
      <c r="AL23" s="68" t="e">
        <f t="shared" si="40"/>
        <v>#N/A</v>
      </c>
      <c r="AN23" s="3">
        <f t="shared" si="4"/>
        <v>0</v>
      </c>
      <c r="AO23" s="78" t="str">
        <f t="shared" si="5"/>
        <v xml:space="preserve"> </v>
      </c>
      <c r="AP23" s="3" t="e">
        <f t="shared" si="41"/>
        <v>#N/A</v>
      </c>
      <c r="AQ23" s="3" t="e">
        <f t="shared" si="42"/>
        <v>#N/A</v>
      </c>
      <c r="AR23" s="3">
        <v>8</v>
      </c>
      <c r="AS23" s="80" t="str">
        <f t="shared" si="43"/>
        <v xml:space="preserve"> </v>
      </c>
      <c r="AT23" s="80" t="str">
        <f t="shared" si="44"/>
        <v xml:space="preserve"> </v>
      </c>
      <c r="AU23" s="80" t="str">
        <f t="shared" si="6"/>
        <v xml:space="preserve"> </v>
      </c>
      <c r="AV23" s="81" t="str">
        <f t="shared" si="7"/>
        <v xml:space="preserve"> </v>
      </c>
      <c r="AW23" s="80" t="str">
        <f t="shared" si="45"/>
        <v xml:space="preserve"> </v>
      </c>
      <c r="AX23" s="80" t="str">
        <f t="shared" si="8"/>
        <v xml:space="preserve"> </v>
      </c>
      <c r="AY23" s="3" t="str">
        <f t="shared" si="9"/>
        <v xml:space="preserve"> </v>
      </c>
      <c r="AZ23" s="80" t="str">
        <f t="shared" si="46"/>
        <v xml:space="preserve"> </v>
      </c>
      <c r="BA23" s="80" t="str">
        <f t="shared" si="47"/>
        <v xml:space="preserve"> </v>
      </c>
      <c r="BB23" s="78" t="str">
        <f t="shared" si="48"/>
        <v xml:space="preserve"> </v>
      </c>
      <c r="BC23" s="3" t="str">
        <f t="shared" si="49"/>
        <v xml:space="preserve"> </v>
      </c>
      <c r="BD23" s="3" t="str">
        <f t="shared" si="50"/>
        <v xml:space="preserve"> </v>
      </c>
      <c r="BE23" s="3" t="str">
        <f t="shared" si="51"/>
        <v xml:space="preserve"> </v>
      </c>
      <c r="BF23" s="3" t="str">
        <f t="shared" si="52"/>
        <v xml:space="preserve"> </v>
      </c>
      <c r="BG23" s="3" t="str">
        <f t="shared" si="53"/>
        <v xml:space="preserve"> </v>
      </c>
      <c r="BH23" s="3" t="str">
        <f t="shared" si="54"/>
        <v xml:space="preserve"> </v>
      </c>
      <c r="BI23" s="3" t="str">
        <f t="shared" si="55"/>
        <v xml:space="preserve"> </v>
      </c>
      <c r="BJ23" s="3" t="str">
        <f t="shared" si="56"/>
        <v xml:space="preserve"> </v>
      </c>
      <c r="BK23" s="3" t="str">
        <f t="shared" si="57"/>
        <v xml:space="preserve"> </v>
      </c>
      <c r="BL23" s="3" t="str">
        <f t="shared" si="58"/>
        <v xml:space="preserve"> </v>
      </c>
      <c r="BM23" s="3" t="str">
        <f t="shared" si="59"/>
        <v xml:space="preserve"> </v>
      </c>
      <c r="BN23" s="3" t="str">
        <f t="shared" si="10"/>
        <v xml:space="preserve"> </v>
      </c>
      <c r="BO23" s="3" t="str">
        <f t="shared" si="60"/>
        <v xml:space="preserve"> </v>
      </c>
      <c r="BP23" s="3" t="str">
        <f t="shared" si="61"/>
        <v xml:space="preserve"> </v>
      </c>
      <c r="BQ23" s="3" t="str">
        <f t="shared" si="62"/>
        <v xml:space="preserve"> </v>
      </c>
      <c r="BR23" s="3" t="str">
        <f t="shared" si="63"/>
        <v xml:space="preserve"> </v>
      </c>
      <c r="BS23" s="3" t="str">
        <f t="shared" si="64"/>
        <v xml:space="preserve"> </v>
      </c>
      <c r="BT23" s="3" t="str">
        <f t="shared" si="65"/>
        <v xml:space="preserve"> </v>
      </c>
      <c r="BU23" s="3" t="str">
        <f t="shared" si="66"/>
        <v xml:space="preserve"> </v>
      </c>
      <c r="BV23" s="3" t="str">
        <f t="shared" si="67"/>
        <v xml:space="preserve"> </v>
      </c>
      <c r="BW23" s="3" t="str">
        <f t="shared" si="68"/>
        <v xml:space="preserve"> </v>
      </c>
      <c r="BX23" s="3" t="str">
        <f t="shared" si="11"/>
        <v xml:space="preserve"> </v>
      </c>
      <c r="BY23" s="3" t="str">
        <f t="shared" si="69"/>
        <v xml:space="preserve"> </v>
      </c>
      <c r="BZ23" s="3" t="str">
        <f t="shared" si="70"/>
        <v xml:space="preserve"> </v>
      </c>
      <c r="CA23" s="3" t="str">
        <f t="shared" si="71"/>
        <v xml:space="preserve"> </v>
      </c>
      <c r="CB23" s="3" t="str">
        <f t="shared" si="72"/>
        <v xml:space="preserve"> </v>
      </c>
      <c r="CC23" s="3" t="str">
        <f t="shared" si="73"/>
        <v xml:space="preserve"> </v>
      </c>
      <c r="CD23" s="3" t="str">
        <f t="shared" si="74"/>
        <v xml:space="preserve"> </v>
      </c>
      <c r="CE23" s="3" t="str">
        <f t="shared" si="75"/>
        <v xml:space="preserve"> </v>
      </c>
      <c r="CF23" s="3" t="str">
        <f t="shared" si="76"/>
        <v xml:space="preserve"> </v>
      </c>
      <c r="CG23" s="3" t="str">
        <f t="shared" si="77"/>
        <v xml:space="preserve"> </v>
      </c>
      <c r="CH23" s="3" t="str">
        <f t="shared" si="12"/>
        <v xml:space="preserve"> </v>
      </c>
      <c r="CI23" s="3" t="str">
        <f t="shared" si="78"/>
        <v xml:space="preserve"> </v>
      </c>
      <c r="CJ23" s="3" t="str">
        <f t="shared" si="79"/>
        <v xml:space="preserve"> </v>
      </c>
      <c r="CK23" s="3" t="str">
        <f t="shared" si="80"/>
        <v xml:space="preserve"> </v>
      </c>
      <c r="CL23" s="3" t="str">
        <f t="shared" si="81"/>
        <v xml:space="preserve"> </v>
      </c>
      <c r="CM23" s="3" t="str">
        <f t="shared" si="82"/>
        <v xml:space="preserve"> </v>
      </c>
      <c r="CN23" s="3" t="str">
        <f t="shared" si="83"/>
        <v xml:space="preserve"> </v>
      </c>
      <c r="CO23" s="3" t="str">
        <f t="shared" si="84"/>
        <v xml:space="preserve"> </v>
      </c>
      <c r="CP23" s="3" t="str">
        <f t="shared" si="85"/>
        <v xml:space="preserve"> </v>
      </c>
      <c r="CQ23" s="3" t="str">
        <f t="shared" si="86"/>
        <v xml:space="preserve"> </v>
      </c>
      <c r="CR23" s="3" t="str">
        <f t="shared" si="13"/>
        <v xml:space="preserve"> </v>
      </c>
      <c r="CS23" s="3" t="str">
        <f t="shared" si="87"/>
        <v xml:space="preserve"> </v>
      </c>
      <c r="CT23" s="3" t="str">
        <f t="shared" si="88"/>
        <v xml:space="preserve"> </v>
      </c>
      <c r="CU23" s="3" t="str">
        <f t="shared" si="89"/>
        <v xml:space="preserve"> </v>
      </c>
      <c r="CV23" s="3" t="str">
        <f t="shared" si="90"/>
        <v xml:space="preserve"> </v>
      </c>
      <c r="CW23" s="3" t="str">
        <f t="shared" si="91"/>
        <v xml:space="preserve"> </v>
      </c>
      <c r="CX23" s="3" t="str">
        <f t="shared" si="92"/>
        <v xml:space="preserve"> </v>
      </c>
      <c r="CZ23" s="80">
        <f t="shared" si="93"/>
        <v>0</v>
      </c>
      <c r="DA23" s="80">
        <f t="shared" si="14"/>
        <v>37</v>
      </c>
      <c r="DB23" s="80">
        <f t="shared" si="15"/>
        <v>71.275499999999994</v>
      </c>
      <c r="DC23" s="80">
        <f t="shared" si="16"/>
        <v>84.655499999999989</v>
      </c>
      <c r="DD23" s="80" t="e">
        <f t="shared" si="17"/>
        <v>#VALUE!</v>
      </c>
      <c r="DE23" s="80" t="e">
        <f t="shared" si="18"/>
        <v>#VALUE!</v>
      </c>
      <c r="DH23" s="3">
        <f>+IF(A23=1,'Hoja base'!$C$10,IF(A23=2,'Hoja base'!$D$10,IF(A23=3,'Hoja base'!$E$10,IF(A23=4,'Hoja base'!$F$10,IF(A23=5,'Hoja base'!$G$10,'Hoja base'!$H$10)))))</f>
        <v>0</v>
      </c>
      <c r="DI23" s="3">
        <f t="shared" si="94"/>
        <v>0</v>
      </c>
    </row>
    <row r="24" spans="1:113" ht="12" customHeight="1" x14ac:dyDescent="0.2">
      <c r="A24" s="21" t="str">
        <f t="shared" si="19"/>
        <v xml:space="preserve"> </v>
      </c>
      <c r="B24" s="129"/>
      <c r="C24" s="129"/>
      <c r="D24" s="129"/>
      <c r="E24" s="129"/>
      <c r="F24" s="22"/>
      <c r="G24" s="23" t="str">
        <f t="shared" si="20"/>
        <v xml:space="preserve"> </v>
      </c>
      <c r="H24" s="24" t="str">
        <f t="shared" si="21"/>
        <v xml:space="preserve"> </v>
      </c>
      <c r="I24" s="25"/>
      <c r="J24" s="24" t="str">
        <f t="shared" si="22"/>
        <v xml:space="preserve"> </v>
      </c>
      <c r="K24" s="24" t="str">
        <f t="shared" si="23"/>
        <v xml:space="preserve"> </v>
      </c>
      <c r="L24" s="24" t="str">
        <f t="shared" si="24"/>
        <v xml:space="preserve"> </v>
      </c>
      <c r="M24" s="24" t="str">
        <f t="shared" si="25"/>
        <v xml:space="preserve"> </v>
      </c>
      <c r="N24" s="24" t="str">
        <f t="shared" si="26"/>
        <v xml:space="preserve"> </v>
      </c>
      <c r="O24" s="26" t="str">
        <f t="shared" si="27"/>
        <v xml:space="preserve"> </v>
      </c>
      <c r="P24" s="26" t="str">
        <f t="shared" si="28"/>
        <v xml:space="preserve"> </v>
      </c>
      <c r="Q24" s="27" t="str">
        <f t="shared" si="29"/>
        <v xml:space="preserve"> </v>
      </c>
      <c r="R24" s="27" t="str">
        <f t="shared" si="30"/>
        <v xml:space="preserve"> </v>
      </c>
      <c r="S24" s="126" t="str">
        <f t="shared" si="31"/>
        <v xml:space="preserve"> </v>
      </c>
      <c r="T24" s="126"/>
      <c r="U24" s="27" t="str">
        <f t="shared" si="32"/>
        <v xml:space="preserve"> </v>
      </c>
      <c r="V24" s="24" t="str">
        <f t="shared" si="33"/>
        <v xml:space="preserve"> </v>
      </c>
      <c r="W24" s="24" t="str">
        <f t="shared" si="34"/>
        <v xml:space="preserve"> </v>
      </c>
      <c r="X24" s="3" t="str">
        <f t="shared" si="35"/>
        <v xml:space="preserve"> </v>
      </c>
      <c r="Y24" s="68" t="str">
        <f t="shared" si="36"/>
        <v xml:space="preserve"> </v>
      </c>
      <c r="Z24" s="77">
        <v>3</v>
      </c>
      <c r="AC24" s="3">
        <v>9</v>
      </c>
      <c r="AD24" s="78" t="str">
        <f t="shared" si="37"/>
        <v xml:space="preserve"> </v>
      </c>
      <c r="AE24" s="78" t="str">
        <f t="shared" si="0"/>
        <v xml:space="preserve"> </v>
      </c>
      <c r="AF24" s="3" t="e">
        <f t="shared" si="95"/>
        <v>#N/A</v>
      </c>
      <c r="AG24" s="3" t="str">
        <f t="shared" si="38"/>
        <v xml:space="preserve"> </v>
      </c>
      <c r="AI24" s="79" t="e">
        <f t="shared" si="39"/>
        <v>#VALUE!</v>
      </c>
      <c r="AJ24" s="80" t="str">
        <f t="shared" si="2"/>
        <v xml:space="preserve"> </v>
      </c>
      <c r="AK24" s="68" t="e">
        <f t="shared" si="96"/>
        <v>#VALUE!</v>
      </c>
      <c r="AL24" s="68" t="e">
        <f t="shared" si="40"/>
        <v>#N/A</v>
      </c>
      <c r="AN24" s="3">
        <f t="shared" si="4"/>
        <v>0</v>
      </c>
      <c r="AO24" s="78" t="str">
        <f t="shared" si="5"/>
        <v xml:space="preserve"> </v>
      </c>
      <c r="AP24" s="3" t="e">
        <f t="shared" si="41"/>
        <v>#N/A</v>
      </c>
      <c r="AQ24" s="3" t="e">
        <f t="shared" si="42"/>
        <v>#N/A</v>
      </c>
      <c r="AR24" s="3">
        <v>9</v>
      </c>
      <c r="AS24" s="80" t="str">
        <f t="shared" si="43"/>
        <v xml:space="preserve"> </v>
      </c>
      <c r="AT24" s="80" t="str">
        <f t="shared" si="44"/>
        <v xml:space="preserve"> </v>
      </c>
      <c r="AU24" s="80" t="str">
        <f t="shared" si="6"/>
        <v xml:space="preserve"> </v>
      </c>
      <c r="AV24" s="81" t="str">
        <f t="shared" si="7"/>
        <v xml:space="preserve"> </v>
      </c>
      <c r="AW24" s="80" t="str">
        <f t="shared" si="45"/>
        <v xml:space="preserve"> </v>
      </c>
      <c r="AX24" s="80" t="str">
        <f t="shared" si="8"/>
        <v xml:space="preserve"> </v>
      </c>
      <c r="AY24" s="3" t="str">
        <f t="shared" si="9"/>
        <v xml:space="preserve"> </v>
      </c>
      <c r="AZ24" s="80" t="str">
        <f t="shared" si="46"/>
        <v xml:space="preserve"> </v>
      </c>
      <c r="BA24" s="80" t="str">
        <f t="shared" si="47"/>
        <v xml:space="preserve"> </v>
      </c>
      <c r="BB24" s="78" t="str">
        <f t="shared" si="48"/>
        <v xml:space="preserve"> </v>
      </c>
      <c r="BC24" s="3" t="str">
        <f t="shared" si="49"/>
        <v xml:space="preserve"> </v>
      </c>
      <c r="BD24" s="3" t="str">
        <f t="shared" si="50"/>
        <v xml:space="preserve"> </v>
      </c>
      <c r="BE24" s="3" t="str">
        <f t="shared" si="51"/>
        <v xml:space="preserve"> </v>
      </c>
      <c r="BF24" s="3" t="str">
        <f t="shared" si="52"/>
        <v xml:space="preserve"> </v>
      </c>
      <c r="BG24" s="3" t="str">
        <f t="shared" si="53"/>
        <v xml:space="preserve"> </v>
      </c>
      <c r="BH24" s="3" t="str">
        <f t="shared" si="54"/>
        <v xml:space="preserve"> </v>
      </c>
      <c r="BI24" s="3" t="str">
        <f t="shared" si="55"/>
        <v xml:space="preserve"> </v>
      </c>
      <c r="BJ24" s="3" t="str">
        <f t="shared" si="56"/>
        <v xml:space="preserve"> </v>
      </c>
      <c r="BK24" s="3" t="str">
        <f t="shared" si="57"/>
        <v xml:space="preserve"> </v>
      </c>
      <c r="BL24" s="3" t="str">
        <f t="shared" si="58"/>
        <v xml:space="preserve"> </v>
      </c>
      <c r="BM24" s="3" t="str">
        <f t="shared" si="59"/>
        <v xml:space="preserve"> </v>
      </c>
      <c r="BN24" s="3" t="str">
        <f t="shared" si="10"/>
        <v xml:space="preserve"> </v>
      </c>
      <c r="BO24" s="3" t="str">
        <f t="shared" si="60"/>
        <v xml:space="preserve"> </v>
      </c>
      <c r="BP24" s="3" t="str">
        <f t="shared" si="61"/>
        <v xml:space="preserve"> </v>
      </c>
      <c r="BQ24" s="3" t="str">
        <f t="shared" si="62"/>
        <v xml:space="preserve"> </v>
      </c>
      <c r="BR24" s="3" t="str">
        <f t="shared" si="63"/>
        <v xml:space="preserve"> </v>
      </c>
      <c r="BS24" s="3" t="str">
        <f t="shared" si="64"/>
        <v xml:space="preserve"> </v>
      </c>
      <c r="BT24" s="3" t="str">
        <f t="shared" si="65"/>
        <v xml:space="preserve"> </v>
      </c>
      <c r="BU24" s="3" t="str">
        <f t="shared" si="66"/>
        <v xml:space="preserve"> </v>
      </c>
      <c r="BV24" s="3" t="str">
        <f t="shared" si="67"/>
        <v xml:space="preserve"> </v>
      </c>
      <c r="BW24" s="3" t="str">
        <f t="shared" si="68"/>
        <v xml:space="preserve"> </v>
      </c>
      <c r="BX24" s="3" t="str">
        <f t="shared" si="11"/>
        <v xml:space="preserve"> </v>
      </c>
      <c r="BY24" s="3" t="str">
        <f t="shared" si="69"/>
        <v xml:space="preserve"> </v>
      </c>
      <c r="BZ24" s="3" t="str">
        <f t="shared" si="70"/>
        <v xml:space="preserve"> </v>
      </c>
      <c r="CA24" s="3" t="str">
        <f t="shared" si="71"/>
        <v xml:space="preserve"> </v>
      </c>
      <c r="CB24" s="3" t="str">
        <f t="shared" si="72"/>
        <v xml:space="preserve"> </v>
      </c>
      <c r="CC24" s="3" t="str">
        <f t="shared" si="73"/>
        <v xml:space="preserve"> </v>
      </c>
      <c r="CD24" s="3" t="str">
        <f t="shared" si="74"/>
        <v xml:space="preserve"> </v>
      </c>
      <c r="CE24" s="3" t="str">
        <f t="shared" si="75"/>
        <v xml:space="preserve"> </v>
      </c>
      <c r="CF24" s="3" t="str">
        <f t="shared" si="76"/>
        <v xml:space="preserve"> </v>
      </c>
      <c r="CG24" s="3" t="str">
        <f t="shared" si="77"/>
        <v xml:space="preserve"> </v>
      </c>
      <c r="CH24" s="3" t="str">
        <f t="shared" si="12"/>
        <v xml:space="preserve"> </v>
      </c>
      <c r="CI24" s="3" t="str">
        <f t="shared" si="78"/>
        <v xml:space="preserve"> </v>
      </c>
      <c r="CJ24" s="3" t="str">
        <f t="shared" si="79"/>
        <v xml:space="preserve"> </v>
      </c>
      <c r="CK24" s="3" t="str">
        <f t="shared" si="80"/>
        <v xml:space="preserve"> </v>
      </c>
      <c r="CL24" s="3" t="str">
        <f t="shared" si="81"/>
        <v xml:space="preserve"> </v>
      </c>
      <c r="CM24" s="3" t="str">
        <f t="shared" si="82"/>
        <v xml:space="preserve"> </v>
      </c>
      <c r="CN24" s="3" t="str">
        <f t="shared" si="83"/>
        <v xml:space="preserve"> </v>
      </c>
      <c r="CO24" s="3" t="str">
        <f t="shared" si="84"/>
        <v xml:space="preserve"> </v>
      </c>
      <c r="CP24" s="3" t="str">
        <f t="shared" si="85"/>
        <v xml:space="preserve"> </v>
      </c>
      <c r="CQ24" s="3" t="str">
        <f t="shared" si="86"/>
        <v xml:space="preserve"> </v>
      </c>
      <c r="CR24" s="3" t="str">
        <f t="shared" si="13"/>
        <v xml:space="preserve"> </v>
      </c>
      <c r="CS24" s="3" t="str">
        <f t="shared" si="87"/>
        <v xml:space="preserve"> </v>
      </c>
      <c r="CT24" s="3" t="str">
        <f t="shared" si="88"/>
        <v xml:space="preserve"> </v>
      </c>
      <c r="CU24" s="3" t="str">
        <f t="shared" si="89"/>
        <v xml:space="preserve"> </v>
      </c>
      <c r="CV24" s="3" t="str">
        <f t="shared" si="90"/>
        <v xml:space="preserve"> </v>
      </c>
      <c r="CW24" s="3" t="str">
        <f t="shared" si="91"/>
        <v xml:space="preserve"> </v>
      </c>
      <c r="CX24" s="3" t="str">
        <f t="shared" si="92"/>
        <v xml:space="preserve"> </v>
      </c>
      <c r="CZ24" s="80">
        <f t="shared" si="93"/>
        <v>0</v>
      </c>
      <c r="DA24" s="80">
        <f t="shared" si="14"/>
        <v>37</v>
      </c>
      <c r="DB24" s="80">
        <f t="shared" si="15"/>
        <v>71.275499999999994</v>
      </c>
      <c r="DC24" s="80">
        <f t="shared" si="16"/>
        <v>84.655499999999989</v>
      </c>
      <c r="DD24" s="80" t="e">
        <f t="shared" si="17"/>
        <v>#VALUE!</v>
      </c>
      <c r="DE24" s="80" t="e">
        <f t="shared" si="18"/>
        <v>#VALUE!</v>
      </c>
      <c r="DH24" s="3">
        <f>+IF(A24=1,'Hoja base'!$C$10,IF(A24=2,'Hoja base'!$D$10,IF(A24=3,'Hoja base'!$E$10,IF(A24=4,'Hoja base'!$F$10,IF(A24=5,'Hoja base'!$G$10,'Hoja base'!$H$10)))))</f>
        <v>0</v>
      </c>
      <c r="DI24" s="3">
        <f t="shared" si="94"/>
        <v>0</v>
      </c>
    </row>
    <row r="25" spans="1:113" ht="12" customHeight="1" x14ac:dyDescent="0.2">
      <c r="A25" s="21" t="str">
        <f t="shared" si="19"/>
        <v xml:space="preserve"> </v>
      </c>
      <c r="B25" s="129"/>
      <c r="C25" s="129"/>
      <c r="D25" s="129"/>
      <c r="E25" s="129"/>
      <c r="F25" s="22"/>
      <c r="G25" s="23" t="str">
        <f t="shared" si="20"/>
        <v xml:space="preserve"> </v>
      </c>
      <c r="H25" s="24" t="str">
        <f t="shared" si="21"/>
        <v xml:space="preserve"> </v>
      </c>
      <c r="I25" s="25"/>
      <c r="J25" s="24" t="str">
        <f t="shared" si="22"/>
        <v xml:space="preserve"> </v>
      </c>
      <c r="K25" s="24" t="str">
        <f t="shared" si="23"/>
        <v xml:space="preserve"> </v>
      </c>
      <c r="L25" s="24" t="str">
        <f t="shared" si="24"/>
        <v xml:space="preserve"> </v>
      </c>
      <c r="M25" s="24" t="str">
        <f t="shared" si="25"/>
        <v xml:space="preserve"> </v>
      </c>
      <c r="N25" s="24" t="str">
        <f t="shared" si="26"/>
        <v xml:space="preserve"> </v>
      </c>
      <c r="O25" s="26" t="str">
        <f t="shared" si="27"/>
        <v xml:space="preserve"> </v>
      </c>
      <c r="P25" s="26" t="str">
        <f t="shared" si="28"/>
        <v xml:space="preserve"> </v>
      </c>
      <c r="Q25" s="27" t="str">
        <f t="shared" si="29"/>
        <v xml:space="preserve"> </v>
      </c>
      <c r="R25" s="27" t="str">
        <f t="shared" si="30"/>
        <v xml:space="preserve"> </v>
      </c>
      <c r="S25" s="126" t="str">
        <f t="shared" si="31"/>
        <v xml:space="preserve"> </v>
      </c>
      <c r="T25" s="126"/>
      <c r="U25" s="27" t="str">
        <f t="shared" si="32"/>
        <v xml:space="preserve"> </v>
      </c>
      <c r="V25" s="24" t="str">
        <f t="shared" si="33"/>
        <v xml:space="preserve"> </v>
      </c>
      <c r="W25" s="24" t="str">
        <f t="shared" si="34"/>
        <v xml:space="preserve"> </v>
      </c>
      <c r="X25" s="3" t="str">
        <f t="shared" si="35"/>
        <v xml:space="preserve"> </v>
      </c>
      <c r="Y25" s="68" t="str">
        <f t="shared" si="36"/>
        <v xml:space="preserve"> </v>
      </c>
      <c r="Z25" s="78">
        <f>IF(G5&gt;=3,0," ")</f>
        <v>0</v>
      </c>
      <c r="AA25" s="78">
        <f>IF(G5&gt;=3,H10," ")</f>
        <v>6.45</v>
      </c>
      <c r="AC25" s="3">
        <v>10</v>
      </c>
      <c r="AD25" s="78" t="str">
        <f t="shared" si="37"/>
        <v xml:space="preserve"> </v>
      </c>
      <c r="AE25" s="78" t="str">
        <f t="shared" si="0"/>
        <v xml:space="preserve"> </v>
      </c>
      <c r="AF25" s="3" t="e">
        <f t="shared" si="95"/>
        <v>#N/A</v>
      </c>
      <c r="AG25" s="3" t="str">
        <f t="shared" si="38"/>
        <v xml:space="preserve"> </v>
      </c>
      <c r="AI25" s="79" t="e">
        <f t="shared" si="39"/>
        <v>#VALUE!</v>
      </c>
      <c r="AJ25" s="80" t="str">
        <f t="shared" si="2"/>
        <v xml:space="preserve"> </v>
      </c>
      <c r="AK25" s="68" t="e">
        <f t="shared" si="96"/>
        <v>#VALUE!</v>
      </c>
      <c r="AL25" s="68" t="e">
        <f t="shared" si="40"/>
        <v>#N/A</v>
      </c>
      <c r="AN25" s="3">
        <f t="shared" si="4"/>
        <v>0</v>
      </c>
      <c r="AO25" s="78" t="str">
        <f t="shared" si="5"/>
        <v xml:space="preserve"> </v>
      </c>
      <c r="AP25" s="3" t="e">
        <f t="shared" si="41"/>
        <v>#N/A</v>
      </c>
      <c r="AQ25" s="3" t="e">
        <f t="shared" si="42"/>
        <v>#N/A</v>
      </c>
      <c r="AR25" s="3">
        <v>10</v>
      </c>
      <c r="AS25" s="80" t="str">
        <f t="shared" si="43"/>
        <v xml:space="preserve"> </v>
      </c>
      <c r="AT25" s="80" t="str">
        <f t="shared" si="44"/>
        <v xml:space="preserve"> </v>
      </c>
      <c r="AU25" s="80" t="str">
        <f t="shared" si="6"/>
        <v xml:space="preserve"> </v>
      </c>
      <c r="AV25" s="81" t="str">
        <f t="shared" si="7"/>
        <v xml:space="preserve"> </v>
      </c>
      <c r="AW25" s="80" t="str">
        <f t="shared" si="45"/>
        <v xml:space="preserve"> </v>
      </c>
      <c r="AX25" s="80" t="str">
        <f t="shared" si="8"/>
        <v xml:space="preserve"> </v>
      </c>
      <c r="AY25" s="3" t="str">
        <f t="shared" si="9"/>
        <v xml:space="preserve"> </v>
      </c>
      <c r="AZ25" s="80" t="str">
        <f t="shared" si="46"/>
        <v xml:space="preserve"> </v>
      </c>
      <c r="BA25" s="80" t="str">
        <f t="shared" si="47"/>
        <v xml:space="preserve"> </v>
      </c>
      <c r="BB25" s="78" t="str">
        <f t="shared" si="48"/>
        <v xml:space="preserve"> </v>
      </c>
      <c r="BC25" s="3" t="str">
        <f t="shared" si="49"/>
        <v xml:space="preserve"> </v>
      </c>
      <c r="BD25" s="3" t="str">
        <f t="shared" si="50"/>
        <v xml:space="preserve"> </v>
      </c>
      <c r="BE25" s="3" t="str">
        <f t="shared" si="51"/>
        <v xml:space="preserve"> </v>
      </c>
      <c r="BF25" s="3" t="str">
        <f t="shared" si="52"/>
        <v xml:space="preserve"> </v>
      </c>
      <c r="BG25" s="3" t="str">
        <f t="shared" si="53"/>
        <v xml:space="preserve"> </v>
      </c>
      <c r="BH25" s="3" t="str">
        <f t="shared" si="54"/>
        <v xml:space="preserve"> </v>
      </c>
      <c r="BI25" s="3" t="str">
        <f t="shared" si="55"/>
        <v xml:space="preserve"> </v>
      </c>
      <c r="BJ25" s="3" t="str">
        <f t="shared" si="56"/>
        <v xml:space="preserve"> </v>
      </c>
      <c r="BK25" s="3" t="str">
        <f t="shared" si="57"/>
        <v xml:space="preserve"> </v>
      </c>
      <c r="BL25" s="3" t="str">
        <f t="shared" si="58"/>
        <v xml:space="preserve"> </v>
      </c>
      <c r="BM25" s="3" t="str">
        <f t="shared" si="59"/>
        <v xml:space="preserve"> </v>
      </c>
      <c r="BN25" s="3" t="str">
        <f t="shared" si="10"/>
        <v xml:space="preserve"> </v>
      </c>
      <c r="BO25" s="3" t="str">
        <f t="shared" si="60"/>
        <v xml:space="preserve"> </v>
      </c>
      <c r="BP25" s="3" t="str">
        <f t="shared" si="61"/>
        <v xml:space="preserve"> </v>
      </c>
      <c r="BQ25" s="3" t="str">
        <f t="shared" si="62"/>
        <v xml:space="preserve"> </v>
      </c>
      <c r="BR25" s="3" t="str">
        <f t="shared" si="63"/>
        <v xml:space="preserve"> </v>
      </c>
      <c r="BS25" s="3" t="str">
        <f t="shared" si="64"/>
        <v xml:space="preserve"> </v>
      </c>
      <c r="BT25" s="3" t="str">
        <f t="shared" si="65"/>
        <v xml:space="preserve"> </v>
      </c>
      <c r="BU25" s="3" t="str">
        <f t="shared" si="66"/>
        <v xml:space="preserve"> </v>
      </c>
      <c r="BV25" s="3" t="str">
        <f t="shared" si="67"/>
        <v xml:space="preserve"> </v>
      </c>
      <c r="BW25" s="3" t="str">
        <f t="shared" si="68"/>
        <v xml:space="preserve"> </v>
      </c>
      <c r="BX25" s="3" t="str">
        <f t="shared" si="11"/>
        <v xml:space="preserve"> </v>
      </c>
      <c r="BY25" s="3" t="str">
        <f t="shared" si="69"/>
        <v xml:space="preserve"> </v>
      </c>
      <c r="BZ25" s="3" t="str">
        <f t="shared" si="70"/>
        <v xml:space="preserve"> </v>
      </c>
      <c r="CA25" s="3" t="str">
        <f t="shared" si="71"/>
        <v xml:space="preserve"> </v>
      </c>
      <c r="CB25" s="3" t="str">
        <f t="shared" si="72"/>
        <v xml:space="preserve"> </v>
      </c>
      <c r="CC25" s="3" t="str">
        <f t="shared" si="73"/>
        <v xml:space="preserve"> </v>
      </c>
      <c r="CD25" s="3" t="str">
        <f t="shared" si="74"/>
        <v xml:space="preserve"> </v>
      </c>
      <c r="CE25" s="3" t="str">
        <f t="shared" si="75"/>
        <v xml:space="preserve"> </v>
      </c>
      <c r="CF25" s="3" t="str">
        <f t="shared" si="76"/>
        <v xml:space="preserve"> </v>
      </c>
      <c r="CG25" s="3" t="str">
        <f t="shared" si="77"/>
        <v xml:space="preserve"> </v>
      </c>
      <c r="CH25" s="3" t="str">
        <f t="shared" si="12"/>
        <v xml:space="preserve"> </v>
      </c>
      <c r="CI25" s="3" t="str">
        <f t="shared" si="78"/>
        <v xml:space="preserve"> </v>
      </c>
      <c r="CJ25" s="3" t="str">
        <f t="shared" si="79"/>
        <v xml:space="preserve"> </v>
      </c>
      <c r="CK25" s="3" t="str">
        <f t="shared" si="80"/>
        <v xml:space="preserve"> </v>
      </c>
      <c r="CL25" s="3" t="str">
        <f t="shared" si="81"/>
        <v xml:space="preserve"> </v>
      </c>
      <c r="CM25" s="3" t="str">
        <f t="shared" si="82"/>
        <v xml:space="preserve"> </v>
      </c>
      <c r="CN25" s="3" t="str">
        <f t="shared" si="83"/>
        <v xml:space="preserve"> </v>
      </c>
      <c r="CO25" s="3" t="str">
        <f t="shared" si="84"/>
        <v xml:space="preserve"> </v>
      </c>
      <c r="CP25" s="3" t="str">
        <f t="shared" si="85"/>
        <v xml:space="preserve"> </v>
      </c>
      <c r="CQ25" s="3" t="str">
        <f t="shared" si="86"/>
        <v xml:space="preserve"> </v>
      </c>
      <c r="CR25" s="3" t="str">
        <f t="shared" si="13"/>
        <v xml:space="preserve"> </v>
      </c>
      <c r="CS25" s="3" t="str">
        <f t="shared" si="87"/>
        <v xml:space="preserve"> </v>
      </c>
      <c r="CT25" s="3" t="str">
        <f t="shared" si="88"/>
        <v xml:space="preserve"> </v>
      </c>
      <c r="CU25" s="3" t="str">
        <f t="shared" si="89"/>
        <v xml:space="preserve"> </v>
      </c>
      <c r="CV25" s="3" t="str">
        <f t="shared" si="90"/>
        <v xml:space="preserve"> </v>
      </c>
      <c r="CW25" s="3" t="str">
        <f t="shared" si="91"/>
        <v xml:space="preserve"> </v>
      </c>
      <c r="CX25" s="3" t="str">
        <f t="shared" si="92"/>
        <v xml:space="preserve"> </v>
      </c>
      <c r="CZ25" s="80">
        <f t="shared" si="93"/>
        <v>0</v>
      </c>
      <c r="DA25" s="80">
        <f t="shared" si="14"/>
        <v>37</v>
      </c>
      <c r="DB25" s="80">
        <f t="shared" si="15"/>
        <v>71.275499999999994</v>
      </c>
      <c r="DC25" s="80">
        <f t="shared" si="16"/>
        <v>84.655499999999989</v>
      </c>
      <c r="DD25" s="80" t="e">
        <f t="shared" si="17"/>
        <v>#VALUE!</v>
      </c>
      <c r="DE25" s="80" t="e">
        <f t="shared" si="18"/>
        <v>#VALUE!</v>
      </c>
      <c r="DH25" s="3">
        <f>+IF(A25=1,'Hoja base'!$C$10,IF(A25=2,'Hoja base'!$D$10,IF(A25=3,'Hoja base'!$E$10,IF(A25=4,'Hoja base'!$F$10,IF(A25=5,'Hoja base'!$G$10,'Hoja base'!$H$10)))))</f>
        <v>0</v>
      </c>
      <c r="DI25" s="3">
        <f t="shared" si="94"/>
        <v>0</v>
      </c>
    </row>
    <row r="26" spans="1:113" ht="12" customHeight="1" x14ac:dyDescent="0.2">
      <c r="A26" s="21" t="str">
        <f t="shared" si="19"/>
        <v xml:space="preserve"> </v>
      </c>
      <c r="B26" s="129"/>
      <c r="C26" s="129"/>
      <c r="D26" s="129"/>
      <c r="E26" s="129"/>
      <c r="F26" s="22"/>
      <c r="G26" s="23" t="str">
        <f t="shared" si="20"/>
        <v xml:space="preserve"> </v>
      </c>
      <c r="H26" s="24" t="str">
        <f t="shared" si="21"/>
        <v xml:space="preserve"> </v>
      </c>
      <c r="I26" s="25"/>
      <c r="J26" s="24" t="str">
        <f t="shared" si="22"/>
        <v xml:space="preserve"> </v>
      </c>
      <c r="K26" s="24" t="str">
        <f t="shared" si="23"/>
        <v xml:space="preserve"> </v>
      </c>
      <c r="L26" s="24" t="str">
        <f t="shared" si="24"/>
        <v xml:space="preserve"> </v>
      </c>
      <c r="M26" s="24" t="str">
        <f t="shared" si="25"/>
        <v xml:space="preserve"> </v>
      </c>
      <c r="N26" s="24" t="str">
        <f t="shared" si="26"/>
        <v xml:space="preserve"> </v>
      </c>
      <c r="O26" s="26" t="str">
        <f t="shared" si="27"/>
        <v xml:space="preserve"> </v>
      </c>
      <c r="P26" s="26" t="str">
        <f t="shared" si="28"/>
        <v xml:space="preserve"> </v>
      </c>
      <c r="Q26" s="27" t="str">
        <f t="shared" si="29"/>
        <v xml:space="preserve"> </v>
      </c>
      <c r="R26" s="27" t="str">
        <f t="shared" si="30"/>
        <v xml:space="preserve"> </v>
      </c>
      <c r="S26" s="126" t="str">
        <f t="shared" si="31"/>
        <v xml:space="preserve"> </v>
      </c>
      <c r="T26" s="126"/>
      <c r="U26" s="27" t="str">
        <f t="shared" si="32"/>
        <v xml:space="preserve"> </v>
      </c>
      <c r="V26" s="24" t="str">
        <f t="shared" si="33"/>
        <v xml:space="preserve"> </v>
      </c>
      <c r="W26" s="24" t="str">
        <f t="shared" si="34"/>
        <v xml:space="preserve"> </v>
      </c>
      <c r="X26" s="3" t="str">
        <f t="shared" si="35"/>
        <v xml:space="preserve"> </v>
      </c>
      <c r="Y26" s="68" t="str">
        <f t="shared" si="36"/>
        <v xml:space="preserve"> </v>
      </c>
      <c r="Z26" s="78">
        <f>IF(G5&gt;=3,100," ")</f>
        <v>100</v>
      </c>
      <c r="AA26" s="78">
        <f>AA25</f>
        <v>6.45</v>
      </c>
      <c r="AC26" s="3">
        <v>11</v>
      </c>
      <c r="AD26" s="78" t="str">
        <f t="shared" si="37"/>
        <v xml:space="preserve"> </v>
      </c>
      <c r="AE26" s="78" t="str">
        <f t="shared" si="0"/>
        <v xml:space="preserve"> </v>
      </c>
      <c r="AF26" s="3" t="e">
        <f t="shared" si="95"/>
        <v>#N/A</v>
      </c>
      <c r="AG26" s="3" t="str">
        <f t="shared" si="38"/>
        <v xml:space="preserve"> </v>
      </c>
      <c r="AI26" s="79" t="e">
        <f t="shared" si="39"/>
        <v>#VALUE!</v>
      </c>
      <c r="AJ26" s="80" t="str">
        <f t="shared" si="2"/>
        <v xml:space="preserve"> </v>
      </c>
      <c r="AK26" s="68" t="e">
        <f t="shared" si="96"/>
        <v>#VALUE!</v>
      </c>
      <c r="AL26" s="68" t="e">
        <f t="shared" si="40"/>
        <v>#N/A</v>
      </c>
      <c r="AN26" s="3">
        <f t="shared" si="4"/>
        <v>0</v>
      </c>
      <c r="AO26" s="78" t="str">
        <f t="shared" si="5"/>
        <v xml:space="preserve"> </v>
      </c>
      <c r="AP26" s="3" t="e">
        <f t="shared" si="41"/>
        <v>#N/A</v>
      </c>
      <c r="AQ26" s="3" t="e">
        <f t="shared" si="42"/>
        <v>#N/A</v>
      </c>
      <c r="AR26" s="3">
        <v>11</v>
      </c>
      <c r="AS26" s="80" t="str">
        <f t="shared" si="43"/>
        <v xml:space="preserve"> </v>
      </c>
      <c r="AT26" s="80" t="str">
        <f t="shared" si="44"/>
        <v xml:space="preserve"> </v>
      </c>
      <c r="AU26" s="80" t="str">
        <f t="shared" si="6"/>
        <v xml:space="preserve"> </v>
      </c>
      <c r="AV26" s="81" t="str">
        <f t="shared" si="7"/>
        <v xml:space="preserve"> </v>
      </c>
      <c r="AW26" s="80" t="str">
        <f t="shared" si="45"/>
        <v xml:space="preserve"> </v>
      </c>
      <c r="AX26" s="80" t="str">
        <f t="shared" si="8"/>
        <v xml:space="preserve"> </v>
      </c>
      <c r="AY26" s="3" t="str">
        <f t="shared" si="9"/>
        <v xml:space="preserve"> </v>
      </c>
      <c r="AZ26" s="80" t="str">
        <f t="shared" si="46"/>
        <v xml:space="preserve"> </v>
      </c>
      <c r="BA26" s="80" t="str">
        <f t="shared" si="47"/>
        <v xml:space="preserve"> </v>
      </c>
      <c r="BB26" s="78" t="str">
        <f t="shared" si="48"/>
        <v xml:space="preserve"> </v>
      </c>
      <c r="BC26" s="3" t="str">
        <f t="shared" si="49"/>
        <v xml:space="preserve"> </v>
      </c>
      <c r="BD26" s="3" t="str">
        <f t="shared" si="50"/>
        <v xml:space="preserve"> </v>
      </c>
      <c r="BE26" s="3" t="str">
        <f t="shared" si="51"/>
        <v xml:space="preserve"> </v>
      </c>
      <c r="BF26" s="3" t="str">
        <f t="shared" si="52"/>
        <v xml:space="preserve"> </v>
      </c>
      <c r="BG26" s="3" t="str">
        <f t="shared" si="53"/>
        <v xml:space="preserve"> </v>
      </c>
      <c r="BH26" s="3" t="str">
        <f t="shared" si="54"/>
        <v xml:space="preserve"> </v>
      </c>
      <c r="BI26" s="3" t="str">
        <f t="shared" si="55"/>
        <v xml:space="preserve"> </v>
      </c>
      <c r="BJ26" s="3" t="str">
        <f t="shared" si="56"/>
        <v xml:space="preserve"> </v>
      </c>
      <c r="BK26" s="3" t="str">
        <f t="shared" si="57"/>
        <v xml:space="preserve"> </v>
      </c>
      <c r="BL26" s="3" t="str">
        <f t="shared" si="58"/>
        <v xml:space="preserve"> </v>
      </c>
      <c r="BM26" s="3" t="str">
        <f t="shared" si="59"/>
        <v xml:space="preserve"> </v>
      </c>
      <c r="BN26" s="3" t="str">
        <f t="shared" si="10"/>
        <v xml:space="preserve"> </v>
      </c>
      <c r="BO26" s="3" t="str">
        <f t="shared" si="60"/>
        <v xml:space="preserve"> </v>
      </c>
      <c r="BP26" s="3" t="str">
        <f t="shared" si="61"/>
        <v xml:space="preserve"> </v>
      </c>
      <c r="BQ26" s="3" t="str">
        <f t="shared" si="62"/>
        <v xml:space="preserve"> </v>
      </c>
      <c r="BR26" s="3" t="str">
        <f t="shared" si="63"/>
        <v xml:space="preserve"> </v>
      </c>
      <c r="BS26" s="3" t="str">
        <f t="shared" si="64"/>
        <v xml:space="preserve"> </v>
      </c>
      <c r="BT26" s="3" t="str">
        <f t="shared" si="65"/>
        <v xml:space="preserve"> </v>
      </c>
      <c r="BU26" s="3" t="str">
        <f t="shared" si="66"/>
        <v xml:space="preserve"> </v>
      </c>
      <c r="BV26" s="3" t="str">
        <f t="shared" si="67"/>
        <v xml:space="preserve"> </v>
      </c>
      <c r="BW26" s="3" t="str">
        <f t="shared" si="68"/>
        <v xml:space="preserve"> </v>
      </c>
      <c r="BX26" s="3" t="str">
        <f t="shared" si="11"/>
        <v xml:space="preserve"> </v>
      </c>
      <c r="BY26" s="3" t="str">
        <f t="shared" si="69"/>
        <v xml:space="preserve"> </v>
      </c>
      <c r="BZ26" s="3" t="str">
        <f t="shared" si="70"/>
        <v xml:space="preserve"> </v>
      </c>
      <c r="CA26" s="3" t="str">
        <f t="shared" si="71"/>
        <v xml:space="preserve"> </v>
      </c>
      <c r="CB26" s="3" t="str">
        <f t="shared" si="72"/>
        <v xml:space="preserve"> </v>
      </c>
      <c r="CC26" s="3" t="str">
        <f t="shared" si="73"/>
        <v xml:space="preserve"> </v>
      </c>
      <c r="CD26" s="3" t="str">
        <f t="shared" si="74"/>
        <v xml:space="preserve"> </v>
      </c>
      <c r="CE26" s="3" t="str">
        <f t="shared" si="75"/>
        <v xml:space="preserve"> </v>
      </c>
      <c r="CF26" s="3" t="str">
        <f t="shared" si="76"/>
        <v xml:space="preserve"> </v>
      </c>
      <c r="CG26" s="3" t="str">
        <f t="shared" si="77"/>
        <v xml:space="preserve"> </v>
      </c>
      <c r="CH26" s="3" t="str">
        <f t="shared" si="12"/>
        <v xml:space="preserve"> </v>
      </c>
      <c r="CI26" s="3" t="str">
        <f t="shared" si="78"/>
        <v xml:space="preserve"> </v>
      </c>
      <c r="CJ26" s="3" t="str">
        <f t="shared" si="79"/>
        <v xml:space="preserve"> </v>
      </c>
      <c r="CK26" s="3" t="str">
        <f t="shared" si="80"/>
        <v xml:space="preserve"> </v>
      </c>
      <c r="CL26" s="3" t="str">
        <f t="shared" si="81"/>
        <v xml:space="preserve"> </v>
      </c>
      <c r="CM26" s="3" t="str">
        <f t="shared" si="82"/>
        <v xml:space="preserve"> </v>
      </c>
      <c r="CN26" s="3" t="str">
        <f t="shared" si="83"/>
        <v xml:space="preserve"> </v>
      </c>
      <c r="CO26" s="3" t="str">
        <f t="shared" si="84"/>
        <v xml:space="preserve"> </v>
      </c>
      <c r="CP26" s="3" t="str">
        <f t="shared" si="85"/>
        <v xml:space="preserve"> </v>
      </c>
      <c r="CQ26" s="3" t="str">
        <f t="shared" si="86"/>
        <v xml:space="preserve"> </v>
      </c>
      <c r="CR26" s="3" t="str">
        <f t="shared" si="13"/>
        <v xml:space="preserve"> </v>
      </c>
      <c r="CS26" s="3" t="str">
        <f t="shared" si="87"/>
        <v xml:space="preserve"> </v>
      </c>
      <c r="CT26" s="3" t="str">
        <f t="shared" si="88"/>
        <v xml:space="preserve"> </v>
      </c>
      <c r="CU26" s="3" t="str">
        <f t="shared" si="89"/>
        <v xml:space="preserve"> </v>
      </c>
      <c r="CV26" s="3" t="str">
        <f t="shared" si="90"/>
        <v xml:space="preserve"> </v>
      </c>
      <c r="CW26" s="3" t="str">
        <f t="shared" si="91"/>
        <v xml:space="preserve"> </v>
      </c>
      <c r="CX26" s="3" t="str">
        <f t="shared" si="92"/>
        <v xml:space="preserve"> </v>
      </c>
      <c r="CZ26" s="80">
        <f t="shared" si="93"/>
        <v>0</v>
      </c>
      <c r="DA26" s="80">
        <f t="shared" si="14"/>
        <v>37</v>
      </c>
      <c r="DB26" s="80">
        <f t="shared" si="15"/>
        <v>71.275499999999994</v>
      </c>
      <c r="DC26" s="80">
        <f t="shared" si="16"/>
        <v>84.655499999999989</v>
      </c>
      <c r="DD26" s="80" t="e">
        <f t="shared" si="17"/>
        <v>#VALUE!</v>
      </c>
      <c r="DE26" s="80" t="e">
        <f t="shared" si="18"/>
        <v>#VALUE!</v>
      </c>
      <c r="DH26" s="3">
        <f>+IF(A26=1,'Hoja base'!$C$10,IF(A26=2,'Hoja base'!$D$10,IF(A26=3,'Hoja base'!$E$10,IF(A26=4,'Hoja base'!$F$10,IF(A26=5,'Hoja base'!$G$10,'Hoja base'!$H$10)))))</f>
        <v>0</v>
      </c>
      <c r="DI26" s="3">
        <f t="shared" si="94"/>
        <v>0</v>
      </c>
    </row>
    <row r="27" spans="1:113" ht="12" customHeight="1" x14ac:dyDescent="0.2">
      <c r="A27" s="21" t="str">
        <f t="shared" si="19"/>
        <v xml:space="preserve"> </v>
      </c>
      <c r="B27" s="129"/>
      <c r="C27" s="129"/>
      <c r="D27" s="129"/>
      <c r="E27" s="129"/>
      <c r="F27" s="22"/>
      <c r="G27" s="23" t="str">
        <f t="shared" si="20"/>
        <v xml:space="preserve"> </v>
      </c>
      <c r="H27" s="24" t="str">
        <f t="shared" si="21"/>
        <v xml:space="preserve"> </v>
      </c>
      <c r="I27" s="25"/>
      <c r="J27" s="24" t="str">
        <f t="shared" si="22"/>
        <v xml:space="preserve"> </v>
      </c>
      <c r="K27" s="24" t="str">
        <f t="shared" si="23"/>
        <v xml:space="preserve"> </v>
      </c>
      <c r="L27" s="24" t="str">
        <f t="shared" si="24"/>
        <v xml:space="preserve"> </v>
      </c>
      <c r="M27" s="24" t="str">
        <f t="shared" si="25"/>
        <v xml:space="preserve"> </v>
      </c>
      <c r="N27" s="24" t="str">
        <f t="shared" si="26"/>
        <v xml:space="preserve"> </v>
      </c>
      <c r="O27" s="26" t="str">
        <f t="shared" si="27"/>
        <v xml:space="preserve"> </v>
      </c>
      <c r="P27" s="26" t="str">
        <f t="shared" si="28"/>
        <v xml:space="preserve"> </v>
      </c>
      <c r="Q27" s="27" t="str">
        <f t="shared" si="29"/>
        <v xml:space="preserve"> </v>
      </c>
      <c r="R27" s="27" t="str">
        <f t="shared" si="30"/>
        <v xml:space="preserve"> </v>
      </c>
      <c r="S27" s="126" t="str">
        <f t="shared" si="31"/>
        <v xml:space="preserve"> </v>
      </c>
      <c r="T27" s="126"/>
      <c r="U27" s="27" t="str">
        <f t="shared" si="32"/>
        <v xml:space="preserve"> </v>
      </c>
      <c r="V27" s="24" t="str">
        <f t="shared" si="33"/>
        <v xml:space="preserve"> </v>
      </c>
      <c r="W27" s="24" t="str">
        <f t="shared" si="34"/>
        <v xml:space="preserve"> </v>
      </c>
      <c r="X27" s="3" t="str">
        <f t="shared" si="35"/>
        <v xml:space="preserve"> </v>
      </c>
      <c r="Y27" s="68" t="str">
        <f t="shared" si="36"/>
        <v xml:space="preserve"> </v>
      </c>
      <c r="Z27" s="78"/>
      <c r="AC27" s="3">
        <v>12</v>
      </c>
      <c r="AD27" s="78" t="str">
        <f t="shared" si="37"/>
        <v xml:space="preserve"> </v>
      </c>
      <c r="AE27" s="78" t="str">
        <f t="shared" si="0"/>
        <v xml:space="preserve"> </v>
      </c>
      <c r="AF27" s="3" t="e">
        <f t="shared" si="95"/>
        <v>#N/A</v>
      </c>
      <c r="AG27" s="3" t="str">
        <f t="shared" si="38"/>
        <v xml:space="preserve"> </v>
      </c>
      <c r="AI27" s="79" t="e">
        <f t="shared" si="39"/>
        <v>#VALUE!</v>
      </c>
      <c r="AJ27" s="80" t="str">
        <f t="shared" si="2"/>
        <v xml:space="preserve"> </v>
      </c>
      <c r="AK27" s="68" t="e">
        <f t="shared" si="96"/>
        <v>#VALUE!</v>
      </c>
      <c r="AL27" s="68" t="e">
        <f t="shared" si="40"/>
        <v>#N/A</v>
      </c>
      <c r="AN27" s="3">
        <f t="shared" si="4"/>
        <v>0</v>
      </c>
      <c r="AO27" s="78" t="str">
        <f t="shared" si="5"/>
        <v xml:space="preserve"> </v>
      </c>
      <c r="AP27" s="3" t="e">
        <f t="shared" si="41"/>
        <v>#N/A</v>
      </c>
      <c r="AQ27" s="3" t="e">
        <f t="shared" si="42"/>
        <v>#N/A</v>
      </c>
      <c r="AR27" s="3">
        <v>12</v>
      </c>
      <c r="AS27" s="80" t="str">
        <f t="shared" si="43"/>
        <v xml:space="preserve"> </v>
      </c>
      <c r="AT27" s="80" t="str">
        <f t="shared" si="44"/>
        <v xml:space="preserve"> </v>
      </c>
      <c r="AU27" s="80" t="str">
        <f t="shared" si="6"/>
        <v xml:space="preserve"> </v>
      </c>
      <c r="AV27" s="81" t="str">
        <f t="shared" si="7"/>
        <v xml:space="preserve"> </v>
      </c>
      <c r="AW27" s="80" t="str">
        <f t="shared" si="45"/>
        <v xml:space="preserve"> </v>
      </c>
      <c r="AX27" s="80" t="str">
        <f t="shared" si="8"/>
        <v xml:space="preserve"> </v>
      </c>
      <c r="AY27" s="3" t="str">
        <f t="shared" si="9"/>
        <v xml:space="preserve"> </v>
      </c>
      <c r="AZ27" s="80" t="str">
        <f t="shared" si="46"/>
        <v xml:space="preserve"> </v>
      </c>
      <c r="BA27" s="80" t="str">
        <f t="shared" si="47"/>
        <v xml:space="preserve"> </v>
      </c>
      <c r="BB27" s="78" t="str">
        <f t="shared" si="48"/>
        <v xml:space="preserve"> </v>
      </c>
      <c r="BC27" s="3" t="str">
        <f t="shared" si="49"/>
        <v xml:space="preserve"> </v>
      </c>
      <c r="BD27" s="3" t="str">
        <f t="shared" si="50"/>
        <v xml:space="preserve"> </v>
      </c>
      <c r="BE27" s="3" t="str">
        <f t="shared" si="51"/>
        <v xml:space="preserve"> </v>
      </c>
      <c r="BF27" s="3" t="str">
        <f t="shared" si="52"/>
        <v xml:space="preserve"> </v>
      </c>
      <c r="BG27" s="3" t="str">
        <f t="shared" si="53"/>
        <v xml:space="preserve"> </v>
      </c>
      <c r="BH27" s="3" t="str">
        <f t="shared" si="54"/>
        <v xml:space="preserve"> </v>
      </c>
      <c r="BI27" s="3" t="str">
        <f t="shared" si="55"/>
        <v xml:space="preserve"> </v>
      </c>
      <c r="BJ27" s="3" t="str">
        <f t="shared" si="56"/>
        <v xml:space="preserve"> </v>
      </c>
      <c r="BK27" s="3" t="str">
        <f t="shared" si="57"/>
        <v xml:space="preserve"> </v>
      </c>
      <c r="BL27" s="3" t="str">
        <f t="shared" si="58"/>
        <v xml:space="preserve"> </v>
      </c>
      <c r="BM27" s="3" t="str">
        <f t="shared" si="59"/>
        <v xml:space="preserve"> </v>
      </c>
      <c r="BN27" s="3" t="str">
        <f t="shared" si="10"/>
        <v xml:space="preserve"> </v>
      </c>
      <c r="BO27" s="3" t="str">
        <f t="shared" si="60"/>
        <v xml:space="preserve"> </v>
      </c>
      <c r="BP27" s="3" t="str">
        <f t="shared" si="61"/>
        <v xml:space="preserve"> </v>
      </c>
      <c r="BQ27" s="3" t="str">
        <f t="shared" si="62"/>
        <v xml:space="preserve"> </v>
      </c>
      <c r="BR27" s="3" t="str">
        <f t="shared" si="63"/>
        <v xml:space="preserve"> </v>
      </c>
      <c r="BS27" s="3" t="str">
        <f t="shared" si="64"/>
        <v xml:space="preserve"> </v>
      </c>
      <c r="BT27" s="3" t="str">
        <f t="shared" si="65"/>
        <v xml:space="preserve"> </v>
      </c>
      <c r="BU27" s="3" t="str">
        <f t="shared" si="66"/>
        <v xml:space="preserve"> </v>
      </c>
      <c r="BV27" s="3" t="str">
        <f t="shared" si="67"/>
        <v xml:space="preserve"> </v>
      </c>
      <c r="BW27" s="3" t="str">
        <f t="shared" si="68"/>
        <v xml:space="preserve"> </v>
      </c>
      <c r="BX27" s="3" t="str">
        <f t="shared" si="11"/>
        <v xml:space="preserve"> </v>
      </c>
      <c r="BY27" s="3" t="str">
        <f t="shared" si="69"/>
        <v xml:space="preserve"> </v>
      </c>
      <c r="BZ27" s="3" t="str">
        <f t="shared" si="70"/>
        <v xml:space="preserve"> </v>
      </c>
      <c r="CA27" s="3" t="str">
        <f t="shared" si="71"/>
        <v xml:space="preserve"> </v>
      </c>
      <c r="CB27" s="3" t="str">
        <f t="shared" si="72"/>
        <v xml:space="preserve"> </v>
      </c>
      <c r="CC27" s="3" t="str">
        <f t="shared" si="73"/>
        <v xml:space="preserve"> </v>
      </c>
      <c r="CD27" s="3" t="str">
        <f t="shared" si="74"/>
        <v xml:space="preserve"> </v>
      </c>
      <c r="CE27" s="3" t="str">
        <f t="shared" si="75"/>
        <v xml:space="preserve"> </v>
      </c>
      <c r="CF27" s="3" t="str">
        <f t="shared" si="76"/>
        <v xml:space="preserve"> </v>
      </c>
      <c r="CG27" s="3" t="str">
        <f t="shared" si="77"/>
        <v xml:space="preserve"> </v>
      </c>
      <c r="CH27" s="3" t="str">
        <f t="shared" si="12"/>
        <v xml:space="preserve"> </v>
      </c>
      <c r="CI27" s="3" t="str">
        <f t="shared" si="78"/>
        <v xml:space="preserve"> </v>
      </c>
      <c r="CJ27" s="3" t="str">
        <f t="shared" si="79"/>
        <v xml:space="preserve"> </v>
      </c>
      <c r="CK27" s="3" t="str">
        <f t="shared" si="80"/>
        <v xml:space="preserve"> </v>
      </c>
      <c r="CL27" s="3" t="str">
        <f t="shared" si="81"/>
        <v xml:space="preserve"> </v>
      </c>
      <c r="CM27" s="3" t="str">
        <f t="shared" si="82"/>
        <v xml:space="preserve"> </v>
      </c>
      <c r="CN27" s="3" t="str">
        <f t="shared" si="83"/>
        <v xml:space="preserve"> </v>
      </c>
      <c r="CO27" s="3" t="str">
        <f t="shared" si="84"/>
        <v xml:space="preserve"> </v>
      </c>
      <c r="CP27" s="3" t="str">
        <f t="shared" si="85"/>
        <v xml:space="preserve"> </v>
      </c>
      <c r="CQ27" s="3" t="str">
        <f t="shared" si="86"/>
        <v xml:space="preserve"> </v>
      </c>
      <c r="CR27" s="3" t="str">
        <f t="shared" si="13"/>
        <v xml:space="preserve"> </v>
      </c>
      <c r="CS27" s="3" t="str">
        <f t="shared" si="87"/>
        <v xml:space="preserve"> </v>
      </c>
      <c r="CT27" s="3" t="str">
        <f t="shared" si="88"/>
        <v xml:space="preserve"> </v>
      </c>
      <c r="CU27" s="3" t="str">
        <f t="shared" si="89"/>
        <v xml:space="preserve"> </v>
      </c>
      <c r="CV27" s="3" t="str">
        <f t="shared" si="90"/>
        <v xml:space="preserve"> </v>
      </c>
      <c r="CW27" s="3" t="str">
        <f t="shared" si="91"/>
        <v xml:space="preserve"> </v>
      </c>
      <c r="CX27" s="3" t="str">
        <f t="shared" si="92"/>
        <v xml:space="preserve"> </v>
      </c>
      <c r="CZ27" s="80">
        <f t="shared" si="93"/>
        <v>0</v>
      </c>
      <c r="DA27" s="80">
        <f t="shared" si="14"/>
        <v>37</v>
      </c>
      <c r="DB27" s="80">
        <f t="shared" si="15"/>
        <v>71.275499999999994</v>
      </c>
      <c r="DC27" s="80">
        <f t="shared" si="16"/>
        <v>84.655499999999989</v>
      </c>
      <c r="DD27" s="80" t="e">
        <f t="shared" si="17"/>
        <v>#VALUE!</v>
      </c>
      <c r="DE27" s="80" t="e">
        <f t="shared" si="18"/>
        <v>#VALUE!</v>
      </c>
      <c r="DH27" s="3">
        <f>+IF(A27=1,'Hoja base'!$C$10,IF(A27=2,'Hoja base'!$D$10,IF(A27=3,'Hoja base'!$E$10,IF(A27=4,'Hoja base'!$F$10,IF(A27=5,'Hoja base'!$G$10,'Hoja base'!$H$10)))))</f>
        <v>0</v>
      </c>
      <c r="DI27" s="3">
        <f t="shared" si="94"/>
        <v>0</v>
      </c>
    </row>
    <row r="28" spans="1:113" ht="12" customHeight="1" x14ac:dyDescent="0.2">
      <c r="A28" s="21" t="str">
        <f t="shared" si="19"/>
        <v xml:space="preserve"> </v>
      </c>
      <c r="B28" s="129"/>
      <c r="C28" s="129"/>
      <c r="D28" s="129"/>
      <c r="E28" s="129"/>
      <c r="F28" s="22"/>
      <c r="G28" s="23" t="str">
        <f t="shared" si="20"/>
        <v xml:space="preserve"> </v>
      </c>
      <c r="H28" s="24" t="str">
        <f t="shared" si="21"/>
        <v xml:space="preserve"> </v>
      </c>
      <c r="I28" s="25"/>
      <c r="J28" s="24" t="str">
        <f t="shared" si="22"/>
        <v xml:space="preserve"> </v>
      </c>
      <c r="K28" s="24" t="str">
        <f t="shared" si="23"/>
        <v xml:space="preserve"> </v>
      </c>
      <c r="L28" s="24" t="str">
        <f t="shared" si="24"/>
        <v xml:space="preserve"> </v>
      </c>
      <c r="M28" s="24" t="str">
        <f t="shared" si="25"/>
        <v xml:space="preserve"> </v>
      </c>
      <c r="N28" s="24" t="str">
        <f t="shared" si="26"/>
        <v xml:space="preserve"> </v>
      </c>
      <c r="O28" s="26" t="str">
        <f t="shared" si="27"/>
        <v xml:space="preserve"> </v>
      </c>
      <c r="P28" s="26" t="str">
        <f t="shared" si="28"/>
        <v xml:space="preserve"> </v>
      </c>
      <c r="Q28" s="27" t="str">
        <f t="shared" si="29"/>
        <v xml:space="preserve"> </v>
      </c>
      <c r="R28" s="27" t="str">
        <f t="shared" si="30"/>
        <v xml:space="preserve"> </v>
      </c>
      <c r="S28" s="126" t="str">
        <f t="shared" si="31"/>
        <v xml:space="preserve"> </v>
      </c>
      <c r="T28" s="126"/>
      <c r="U28" s="27" t="str">
        <f t="shared" si="32"/>
        <v xml:space="preserve"> </v>
      </c>
      <c r="V28" s="24" t="str">
        <f t="shared" si="33"/>
        <v xml:space="preserve"> </v>
      </c>
      <c r="W28" s="24" t="str">
        <f t="shared" si="34"/>
        <v xml:space="preserve"> </v>
      </c>
      <c r="X28" s="3" t="str">
        <f t="shared" si="35"/>
        <v xml:space="preserve"> </v>
      </c>
      <c r="Y28" s="68" t="str">
        <f t="shared" si="36"/>
        <v xml:space="preserve"> </v>
      </c>
      <c r="Z28" s="77">
        <v>4</v>
      </c>
      <c r="AC28" s="3">
        <v>13</v>
      </c>
      <c r="AD28" s="78" t="str">
        <f t="shared" si="37"/>
        <v xml:space="preserve"> </v>
      </c>
      <c r="AE28" s="78" t="str">
        <f t="shared" si="0"/>
        <v xml:space="preserve"> </v>
      </c>
      <c r="AF28" s="3" t="e">
        <f t="shared" si="95"/>
        <v>#N/A</v>
      </c>
      <c r="AG28" s="3" t="str">
        <f t="shared" si="38"/>
        <v xml:space="preserve"> </v>
      </c>
      <c r="AI28" s="79" t="e">
        <f t="shared" si="39"/>
        <v>#VALUE!</v>
      </c>
      <c r="AJ28" s="80" t="str">
        <f t="shared" si="2"/>
        <v xml:space="preserve"> </v>
      </c>
      <c r="AK28" s="68" t="e">
        <f t="shared" si="96"/>
        <v>#VALUE!</v>
      </c>
      <c r="AL28" s="68" t="e">
        <f t="shared" si="40"/>
        <v>#N/A</v>
      </c>
      <c r="AN28" s="3">
        <f t="shared" si="4"/>
        <v>0</v>
      </c>
      <c r="AO28" s="78" t="str">
        <f t="shared" si="5"/>
        <v xml:space="preserve"> </v>
      </c>
      <c r="AP28" s="3" t="e">
        <f t="shared" si="41"/>
        <v>#N/A</v>
      </c>
      <c r="AQ28" s="3" t="e">
        <f t="shared" si="42"/>
        <v>#N/A</v>
      </c>
      <c r="AR28" s="3">
        <v>13</v>
      </c>
      <c r="AS28" s="80" t="str">
        <f t="shared" si="43"/>
        <v xml:space="preserve"> </v>
      </c>
      <c r="AT28" s="80" t="str">
        <f t="shared" si="44"/>
        <v xml:space="preserve"> </v>
      </c>
      <c r="AU28" s="80" t="str">
        <f t="shared" si="6"/>
        <v xml:space="preserve"> </v>
      </c>
      <c r="AV28" s="81" t="str">
        <f t="shared" si="7"/>
        <v xml:space="preserve"> </v>
      </c>
      <c r="AW28" s="80" t="str">
        <f t="shared" si="45"/>
        <v xml:space="preserve"> </v>
      </c>
      <c r="AX28" s="80" t="str">
        <f t="shared" si="8"/>
        <v xml:space="preserve"> </v>
      </c>
      <c r="AY28" s="3" t="str">
        <f t="shared" si="9"/>
        <v xml:space="preserve"> </v>
      </c>
      <c r="AZ28" s="80" t="str">
        <f t="shared" si="46"/>
        <v xml:space="preserve"> </v>
      </c>
      <c r="BA28" s="80" t="str">
        <f t="shared" si="47"/>
        <v xml:space="preserve"> </v>
      </c>
      <c r="BB28" s="78" t="str">
        <f t="shared" si="48"/>
        <v xml:space="preserve"> </v>
      </c>
      <c r="BC28" s="3" t="str">
        <f t="shared" si="49"/>
        <v xml:space="preserve"> </v>
      </c>
      <c r="BD28" s="3" t="str">
        <f t="shared" si="50"/>
        <v xml:space="preserve"> </v>
      </c>
      <c r="BE28" s="3" t="str">
        <f t="shared" si="51"/>
        <v xml:space="preserve"> </v>
      </c>
      <c r="BF28" s="3" t="str">
        <f t="shared" si="52"/>
        <v xml:space="preserve"> </v>
      </c>
      <c r="BG28" s="3" t="str">
        <f t="shared" si="53"/>
        <v xml:space="preserve"> </v>
      </c>
      <c r="BH28" s="3" t="str">
        <f t="shared" si="54"/>
        <v xml:space="preserve"> </v>
      </c>
      <c r="BI28" s="3" t="str">
        <f t="shared" si="55"/>
        <v xml:space="preserve"> </v>
      </c>
      <c r="BJ28" s="3" t="str">
        <f t="shared" si="56"/>
        <v xml:space="preserve"> </v>
      </c>
      <c r="BK28" s="3" t="str">
        <f t="shared" si="57"/>
        <v xml:space="preserve"> </v>
      </c>
      <c r="BL28" s="3" t="str">
        <f t="shared" si="58"/>
        <v xml:space="preserve"> </v>
      </c>
      <c r="BM28" s="3" t="str">
        <f t="shared" si="59"/>
        <v xml:space="preserve"> </v>
      </c>
      <c r="BN28" s="3" t="str">
        <f t="shared" si="10"/>
        <v xml:space="preserve"> </v>
      </c>
      <c r="BO28" s="3" t="str">
        <f t="shared" si="60"/>
        <v xml:space="preserve"> </v>
      </c>
      <c r="BP28" s="3" t="str">
        <f t="shared" si="61"/>
        <v xml:space="preserve"> </v>
      </c>
      <c r="BQ28" s="3" t="str">
        <f t="shared" si="62"/>
        <v xml:space="preserve"> </v>
      </c>
      <c r="BR28" s="3" t="str">
        <f t="shared" si="63"/>
        <v xml:space="preserve"> </v>
      </c>
      <c r="BS28" s="3" t="str">
        <f t="shared" si="64"/>
        <v xml:space="preserve"> </v>
      </c>
      <c r="BT28" s="3" t="str">
        <f t="shared" si="65"/>
        <v xml:space="preserve"> </v>
      </c>
      <c r="BU28" s="3" t="str">
        <f t="shared" si="66"/>
        <v xml:space="preserve"> </v>
      </c>
      <c r="BV28" s="3" t="str">
        <f t="shared" si="67"/>
        <v xml:space="preserve"> </v>
      </c>
      <c r="BW28" s="3" t="str">
        <f t="shared" si="68"/>
        <v xml:space="preserve"> </v>
      </c>
      <c r="BX28" s="3" t="str">
        <f t="shared" si="11"/>
        <v xml:space="preserve"> </v>
      </c>
      <c r="BY28" s="3" t="str">
        <f t="shared" si="69"/>
        <v xml:space="preserve"> </v>
      </c>
      <c r="BZ28" s="3" t="str">
        <f t="shared" si="70"/>
        <v xml:space="preserve"> </v>
      </c>
      <c r="CA28" s="3" t="str">
        <f t="shared" si="71"/>
        <v xml:space="preserve"> </v>
      </c>
      <c r="CB28" s="3" t="str">
        <f t="shared" si="72"/>
        <v xml:space="preserve"> </v>
      </c>
      <c r="CC28" s="3" t="str">
        <f t="shared" si="73"/>
        <v xml:space="preserve"> </v>
      </c>
      <c r="CD28" s="3" t="str">
        <f t="shared" si="74"/>
        <v xml:space="preserve"> </v>
      </c>
      <c r="CE28" s="3" t="str">
        <f t="shared" si="75"/>
        <v xml:space="preserve"> </v>
      </c>
      <c r="CF28" s="3" t="str">
        <f t="shared" si="76"/>
        <v xml:space="preserve"> </v>
      </c>
      <c r="CG28" s="3" t="str">
        <f t="shared" si="77"/>
        <v xml:space="preserve"> </v>
      </c>
      <c r="CH28" s="3" t="str">
        <f t="shared" si="12"/>
        <v xml:space="preserve"> </v>
      </c>
      <c r="CI28" s="3" t="str">
        <f t="shared" si="78"/>
        <v xml:space="preserve"> </v>
      </c>
      <c r="CJ28" s="3" t="str">
        <f t="shared" si="79"/>
        <v xml:space="preserve"> </v>
      </c>
      <c r="CK28" s="3" t="str">
        <f t="shared" si="80"/>
        <v xml:space="preserve"> </v>
      </c>
      <c r="CL28" s="3" t="str">
        <f t="shared" si="81"/>
        <v xml:space="preserve"> </v>
      </c>
      <c r="CM28" s="3" t="str">
        <f t="shared" si="82"/>
        <v xml:space="preserve"> </v>
      </c>
      <c r="CN28" s="3" t="str">
        <f t="shared" si="83"/>
        <v xml:space="preserve"> </v>
      </c>
      <c r="CO28" s="3" t="str">
        <f t="shared" si="84"/>
        <v xml:space="preserve"> </v>
      </c>
      <c r="CP28" s="3" t="str">
        <f t="shared" si="85"/>
        <v xml:space="preserve"> </v>
      </c>
      <c r="CQ28" s="3" t="str">
        <f t="shared" si="86"/>
        <v xml:space="preserve"> </v>
      </c>
      <c r="CR28" s="3" t="str">
        <f t="shared" si="13"/>
        <v xml:space="preserve"> </v>
      </c>
      <c r="CS28" s="3" t="str">
        <f t="shared" si="87"/>
        <v xml:space="preserve"> </v>
      </c>
      <c r="CT28" s="3" t="str">
        <f t="shared" si="88"/>
        <v xml:space="preserve"> </v>
      </c>
      <c r="CU28" s="3" t="str">
        <f t="shared" si="89"/>
        <v xml:space="preserve"> </v>
      </c>
      <c r="CV28" s="3" t="str">
        <f t="shared" si="90"/>
        <v xml:space="preserve"> </v>
      </c>
      <c r="CW28" s="3" t="str">
        <f t="shared" si="91"/>
        <v xml:space="preserve"> </v>
      </c>
      <c r="CX28" s="3" t="str">
        <f t="shared" si="92"/>
        <v xml:space="preserve"> </v>
      </c>
      <c r="CZ28" s="80">
        <f t="shared" si="93"/>
        <v>0</v>
      </c>
      <c r="DA28" s="80">
        <f t="shared" si="14"/>
        <v>37</v>
      </c>
      <c r="DB28" s="80">
        <f t="shared" si="15"/>
        <v>71.275499999999994</v>
      </c>
      <c r="DC28" s="80">
        <f t="shared" si="16"/>
        <v>84.655499999999989</v>
      </c>
      <c r="DD28" s="80" t="e">
        <f t="shared" si="17"/>
        <v>#VALUE!</v>
      </c>
      <c r="DE28" s="80" t="e">
        <f t="shared" si="18"/>
        <v>#VALUE!</v>
      </c>
      <c r="DH28" s="3">
        <f>+IF(A28=1,'Hoja base'!$C$10,IF(A28=2,'Hoja base'!$D$10,IF(A28=3,'Hoja base'!$E$10,IF(A28=4,'Hoja base'!$F$10,IF(A28=5,'Hoja base'!$G$10,'Hoja base'!$H$10)))))</f>
        <v>0</v>
      </c>
      <c r="DI28" s="3">
        <f t="shared" si="94"/>
        <v>0</v>
      </c>
    </row>
    <row r="29" spans="1:113" ht="12" customHeight="1" x14ac:dyDescent="0.2">
      <c r="A29" s="21" t="str">
        <f t="shared" si="19"/>
        <v xml:space="preserve"> </v>
      </c>
      <c r="B29" s="129"/>
      <c r="C29" s="129"/>
      <c r="D29" s="129"/>
      <c r="E29" s="129"/>
      <c r="F29" s="22"/>
      <c r="G29" s="23" t="str">
        <f t="shared" si="20"/>
        <v xml:space="preserve"> </v>
      </c>
      <c r="H29" s="24" t="str">
        <f t="shared" si="21"/>
        <v xml:space="preserve"> </v>
      </c>
      <c r="I29" s="25"/>
      <c r="J29" s="24" t="str">
        <f t="shared" si="22"/>
        <v xml:space="preserve"> </v>
      </c>
      <c r="K29" s="24" t="str">
        <f t="shared" si="23"/>
        <v xml:space="preserve"> </v>
      </c>
      <c r="L29" s="24" t="str">
        <f t="shared" si="24"/>
        <v xml:space="preserve"> </v>
      </c>
      <c r="M29" s="24" t="str">
        <f t="shared" si="25"/>
        <v xml:space="preserve"> </v>
      </c>
      <c r="N29" s="24" t="str">
        <f t="shared" si="26"/>
        <v xml:space="preserve"> </v>
      </c>
      <c r="O29" s="26" t="str">
        <f t="shared" si="27"/>
        <v xml:space="preserve"> </v>
      </c>
      <c r="P29" s="26" t="str">
        <f t="shared" si="28"/>
        <v xml:space="preserve"> </v>
      </c>
      <c r="Q29" s="27" t="str">
        <f t="shared" si="29"/>
        <v xml:space="preserve"> </v>
      </c>
      <c r="R29" s="27" t="str">
        <f t="shared" si="30"/>
        <v xml:space="preserve"> </v>
      </c>
      <c r="S29" s="126" t="str">
        <f t="shared" si="31"/>
        <v xml:space="preserve"> </v>
      </c>
      <c r="T29" s="126"/>
      <c r="U29" s="27" t="str">
        <f t="shared" si="32"/>
        <v xml:space="preserve"> </v>
      </c>
      <c r="V29" s="24" t="str">
        <f t="shared" si="33"/>
        <v xml:space="preserve"> </v>
      </c>
      <c r="W29" s="24" t="str">
        <f t="shared" si="34"/>
        <v xml:space="preserve"> </v>
      </c>
      <c r="X29" s="3" t="str">
        <f t="shared" si="35"/>
        <v xml:space="preserve"> </v>
      </c>
      <c r="Y29" s="68" t="str">
        <f t="shared" si="36"/>
        <v xml:space="preserve"> </v>
      </c>
      <c r="Z29" s="78" t="str">
        <f>IF(G5&gt;=4,0," ")</f>
        <v xml:space="preserve"> </v>
      </c>
      <c r="AA29" s="78" t="str">
        <f>IF(G5&gt;=4,J10," ")</f>
        <v xml:space="preserve"> </v>
      </c>
      <c r="AC29" s="3">
        <v>14</v>
      </c>
      <c r="AD29" s="78" t="str">
        <f t="shared" si="37"/>
        <v xml:space="preserve"> </v>
      </c>
      <c r="AE29" s="78" t="str">
        <f t="shared" si="0"/>
        <v xml:space="preserve"> </v>
      </c>
      <c r="AF29" s="3" t="e">
        <f t="shared" si="95"/>
        <v>#N/A</v>
      </c>
      <c r="AG29" s="3" t="str">
        <f t="shared" si="38"/>
        <v xml:space="preserve"> </v>
      </c>
      <c r="AI29" s="79" t="e">
        <f t="shared" si="39"/>
        <v>#VALUE!</v>
      </c>
      <c r="AJ29" s="80" t="str">
        <f t="shared" si="2"/>
        <v xml:space="preserve"> </v>
      </c>
      <c r="AK29" s="68" t="e">
        <f t="shared" si="96"/>
        <v>#VALUE!</v>
      </c>
      <c r="AL29" s="68" t="e">
        <f t="shared" si="40"/>
        <v>#N/A</v>
      </c>
      <c r="AN29" s="3">
        <f t="shared" si="4"/>
        <v>0</v>
      </c>
      <c r="AO29" s="78" t="str">
        <f t="shared" si="5"/>
        <v xml:space="preserve"> </v>
      </c>
      <c r="AP29" s="3" t="e">
        <f t="shared" si="41"/>
        <v>#N/A</v>
      </c>
      <c r="AQ29" s="3" t="e">
        <f t="shared" si="42"/>
        <v>#N/A</v>
      </c>
      <c r="AR29" s="3">
        <v>14</v>
      </c>
      <c r="AS29" s="80" t="str">
        <f t="shared" si="43"/>
        <v xml:space="preserve"> </v>
      </c>
      <c r="AT29" s="80" t="str">
        <f t="shared" si="44"/>
        <v xml:space="preserve"> </v>
      </c>
      <c r="AU29" s="80" t="str">
        <f t="shared" si="6"/>
        <v xml:space="preserve"> </v>
      </c>
      <c r="AV29" s="81" t="str">
        <f t="shared" si="7"/>
        <v xml:space="preserve"> </v>
      </c>
      <c r="AW29" s="80" t="str">
        <f t="shared" si="45"/>
        <v xml:space="preserve"> </v>
      </c>
      <c r="AX29" s="80" t="str">
        <f t="shared" si="8"/>
        <v xml:space="preserve"> </v>
      </c>
      <c r="AY29" s="3" t="str">
        <f t="shared" si="9"/>
        <v xml:space="preserve"> </v>
      </c>
      <c r="AZ29" s="80" t="str">
        <f t="shared" si="46"/>
        <v xml:space="preserve"> </v>
      </c>
      <c r="BA29" s="80" t="str">
        <f t="shared" si="47"/>
        <v xml:space="preserve"> </v>
      </c>
      <c r="BB29" s="78" t="str">
        <f t="shared" si="48"/>
        <v xml:space="preserve"> </v>
      </c>
      <c r="BC29" s="3" t="str">
        <f t="shared" si="49"/>
        <v xml:space="preserve"> </v>
      </c>
      <c r="BD29" s="3" t="str">
        <f t="shared" si="50"/>
        <v xml:space="preserve"> </v>
      </c>
      <c r="BE29" s="3" t="str">
        <f t="shared" si="51"/>
        <v xml:space="preserve"> </v>
      </c>
      <c r="BF29" s="3" t="str">
        <f t="shared" si="52"/>
        <v xml:space="preserve"> </v>
      </c>
      <c r="BG29" s="3" t="str">
        <f t="shared" si="53"/>
        <v xml:space="preserve"> </v>
      </c>
      <c r="BH29" s="3" t="str">
        <f t="shared" si="54"/>
        <v xml:space="preserve"> </v>
      </c>
      <c r="BI29" s="3" t="str">
        <f t="shared" si="55"/>
        <v xml:space="preserve"> </v>
      </c>
      <c r="BJ29" s="3" t="str">
        <f t="shared" si="56"/>
        <v xml:space="preserve"> </v>
      </c>
      <c r="BK29" s="3" t="str">
        <f t="shared" si="57"/>
        <v xml:space="preserve"> </v>
      </c>
      <c r="BL29" s="3" t="str">
        <f t="shared" si="58"/>
        <v xml:space="preserve"> </v>
      </c>
      <c r="BM29" s="3" t="str">
        <f t="shared" si="59"/>
        <v xml:space="preserve"> </v>
      </c>
      <c r="BN29" s="3" t="str">
        <f t="shared" si="10"/>
        <v xml:space="preserve"> </v>
      </c>
      <c r="BO29" s="3" t="str">
        <f t="shared" si="60"/>
        <v xml:space="preserve"> </v>
      </c>
      <c r="BP29" s="3" t="str">
        <f t="shared" si="61"/>
        <v xml:space="preserve"> </v>
      </c>
      <c r="BQ29" s="3" t="str">
        <f t="shared" si="62"/>
        <v xml:space="preserve"> </v>
      </c>
      <c r="BR29" s="3" t="str">
        <f t="shared" si="63"/>
        <v xml:space="preserve"> </v>
      </c>
      <c r="BS29" s="3" t="str">
        <f t="shared" si="64"/>
        <v xml:space="preserve"> </v>
      </c>
      <c r="BT29" s="3" t="str">
        <f t="shared" si="65"/>
        <v xml:space="preserve"> </v>
      </c>
      <c r="BU29" s="3" t="str">
        <f t="shared" si="66"/>
        <v xml:space="preserve"> </v>
      </c>
      <c r="BV29" s="3" t="str">
        <f t="shared" si="67"/>
        <v xml:space="preserve"> </v>
      </c>
      <c r="BW29" s="3" t="str">
        <f t="shared" si="68"/>
        <v xml:space="preserve"> </v>
      </c>
      <c r="BX29" s="3" t="str">
        <f t="shared" si="11"/>
        <v xml:space="preserve"> </v>
      </c>
      <c r="BY29" s="3" t="str">
        <f t="shared" si="69"/>
        <v xml:space="preserve"> </v>
      </c>
      <c r="BZ29" s="3" t="str">
        <f t="shared" si="70"/>
        <v xml:space="preserve"> </v>
      </c>
      <c r="CA29" s="3" t="str">
        <f t="shared" si="71"/>
        <v xml:space="preserve"> </v>
      </c>
      <c r="CB29" s="3" t="str">
        <f t="shared" si="72"/>
        <v xml:space="preserve"> </v>
      </c>
      <c r="CC29" s="3" t="str">
        <f t="shared" si="73"/>
        <v xml:space="preserve"> </v>
      </c>
      <c r="CD29" s="3" t="str">
        <f t="shared" si="74"/>
        <v xml:space="preserve"> </v>
      </c>
      <c r="CE29" s="3" t="str">
        <f t="shared" si="75"/>
        <v xml:space="preserve"> </v>
      </c>
      <c r="CF29" s="3" t="str">
        <f t="shared" si="76"/>
        <v xml:space="preserve"> </v>
      </c>
      <c r="CG29" s="3" t="str">
        <f t="shared" si="77"/>
        <v xml:space="preserve"> </v>
      </c>
      <c r="CH29" s="3" t="str">
        <f t="shared" si="12"/>
        <v xml:space="preserve"> </v>
      </c>
      <c r="CI29" s="3" t="str">
        <f t="shared" si="78"/>
        <v xml:space="preserve"> </v>
      </c>
      <c r="CJ29" s="3" t="str">
        <f t="shared" si="79"/>
        <v xml:space="preserve"> </v>
      </c>
      <c r="CK29" s="3" t="str">
        <f t="shared" si="80"/>
        <v xml:space="preserve"> </v>
      </c>
      <c r="CL29" s="3" t="str">
        <f t="shared" si="81"/>
        <v xml:space="preserve"> </v>
      </c>
      <c r="CM29" s="3" t="str">
        <f t="shared" si="82"/>
        <v xml:space="preserve"> </v>
      </c>
      <c r="CN29" s="3" t="str">
        <f t="shared" si="83"/>
        <v xml:space="preserve"> </v>
      </c>
      <c r="CO29" s="3" t="str">
        <f t="shared" si="84"/>
        <v xml:space="preserve"> </v>
      </c>
      <c r="CP29" s="3" t="str">
        <f t="shared" si="85"/>
        <v xml:space="preserve"> </v>
      </c>
      <c r="CQ29" s="3" t="str">
        <f t="shared" si="86"/>
        <v xml:space="preserve"> </v>
      </c>
      <c r="CR29" s="3" t="str">
        <f t="shared" si="13"/>
        <v xml:space="preserve"> </v>
      </c>
      <c r="CS29" s="3" t="str">
        <f t="shared" si="87"/>
        <v xml:space="preserve"> </v>
      </c>
      <c r="CT29" s="3" t="str">
        <f t="shared" si="88"/>
        <v xml:space="preserve"> </v>
      </c>
      <c r="CU29" s="3" t="str">
        <f t="shared" si="89"/>
        <v xml:space="preserve"> </v>
      </c>
      <c r="CV29" s="3" t="str">
        <f t="shared" si="90"/>
        <v xml:space="preserve"> </v>
      </c>
      <c r="CW29" s="3" t="str">
        <f t="shared" si="91"/>
        <v xml:space="preserve"> </v>
      </c>
      <c r="CX29" s="3" t="str">
        <f t="shared" si="92"/>
        <v xml:space="preserve"> </v>
      </c>
      <c r="CZ29" s="80">
        <f t="shared" si="93"/>
        <v>0</v>
      </c>
      <c r="DA29" s="80">
        <f t="shared" si="14"/>
        <v>37</v>
      </c>
      <c r="DB29" s="80">
        <f t="shared" si="15"/>
        <v>71.275499999999994</v>
      </c>
      <c r="DC29" s="80">
        <f t="shared" si="16"/>
        <v>84.655499999999989</v>
      </c>
      <c r="DD29" s="80" t="e">
        <f t="shared" si="17"/>
        <v>#VALUE!</v>
      </c>
      <c r="DE29" s="80" t="e">
        <f t="shared" si="18"/>
        <v>#VALUE!</v>
      </c>
      <c r="DH29" s="3">
        <f>+IF(A29=1,'Hoja base'!$C$10,IF(A29=2,'Hoja base'!$D$10,IF(A29=3,'Hoja base'!$E$10,IF(A29=4,'Hoja base'!$F$10,IF(A29=5,'Hoja base'!$G$10,'Hoja base'!$H$10)))))</f>
        <v>0</v>
      </c>
      <c r="DI29" s="3">
        <f t="shared" si="94"/>
        <v>0</v>
      </c>
    </row>
    <row r="30" spans="1:113" ht="12" customHeight="1" x14ac:dyDescent="0.2">
      <c r="A30" s="21" t="str">
        <f t="shared" si="19"/>
        <v xml:space="preserve"> </v>
      </c>
      <c r="B30" s="129"/>
      <c r="C30" s="129"/>
      <c r="D30" s="129"/>
      <c r="E30" s="129"/>
      <c r="F30" s="22"/>
      <c r="G30" s="23" t="str">
        <f t="shared" si="20"/>
        <v xml:space="preserve"> </v>
      </c>
      <c r="H30" s="24" t="str">
        <f t="shared" si="21"/>
        <v xml:space="preserve"> </v>
      </c>
      <c r="I30" s="25"/>
      <c r="J30" s="24" t="str">
        <f t="shared" si="22"/>
        <v xml:space="preserve"> </v>
      </c>
      <c r="K30" s="24" t="str">
        <f t="shared" si="23"/>
        <v xml:space="preserve"> </v>
      </c>
      <c r="L30" s="24" t="str">
        <f t="shared" si="24"/>
        <v xml:space="preserve"> </v>
      </c>
      <c r="M30" s="24" t="str">
        <f t="shared" si="25"/>
        <v xml:space="preserve"> </v>
      </c>
      <c r="N30" s="24" t="str">
        <f t="shared" si="26"/>
        <v xml:space="preserve"> </v>
      </c>
      <c r="O30" s="26" t="str">
        <f t="shared" si="27"/>
        <v xml:space="preserve"> </v>
      </c>
      <c r="P30" s="26" t="str">
        <f t="shared" si="28"/>
        <v xml:space="preserve"> </v>
      </c>
      <c r="Q30" s="27" t="str">
        <f t="shared" si="29"/>
        <v xml:space="preserve"> </v>
      </c>
      <c r="R30" s="27" t="str">
        <f t="shared" si="30"/>
        <v xml:space="preserve"> </v>
      </c>
      <c r="S30" s="126" t="str">
        <f t="shared" si="31"/>
        <v xml:space="preserve"> </v>
      </c>
      <c r="T30" s="126"/>
      <c r="U30" s="27" t="str">
        <f t="shared" si="32"/>
        <v xml:space="preserve"> </v>
      </c>
      <c r="V30" s="24" t="str">
        <f t="shared" si="33"/>
        <v xml:space="preserve"> </v>
      </c>
      <c r="W30" s="24" t="str">
        <f t="shared" si="34"/>
        <v xml:space="preserve"> </v>
      </c>
      <c r="X30" s="3" t="str">
        <f t="shared" si="35"/>
        <v xml:space="preserve"> </v>
      </c>
      <c r="Y30" s="68" t="str">
        <f t="shared" si="36"/>
        <v xml:space="preserve"> </v>
      </c>
      <c r="Z30" s="78" t="str">
        <f>IF(G5&gt;=4,100," ")</f>
        <v xml:space="preserve"> </v>
      </c>
      <c r="AA30" s="78" t="str">
        <f>AA29</f>
        <v xml:space="preserve"> </v>
      </c>
      <c r="AC30" s="3">
        <v>15</v>
      </c>
      <c r="AD30" s="78" t="str">
        <f t="shared" si="37"/>
        <v xml:space="preserve"> </v>
      </c>
      <c r="AE30" s="78" t="str">
        <f t="shared" si="0"/>
        <v xml:space="preserve"> </v>
      </c>
      <c r="AF30" s="3" t="e">
        <f t="shared" si="95"/>
        <v>#N/A</v>
      </c>
      <c r="AG30" s="3" t="str">
        <f t="shared" si="38"/>
        <v xml:space="preserve"> </v>
      </c>
      <c r="AI30" s="79" t="e">
        <f t="shared" si="39"/>
        <v>#VALUE!</v>
      </c>
      <c r="AJ30" s="80" t="str">
        <f t="shared" si="2"/>
        <v xml:space="preserve"> </v>
      </c>
      <c r="AK30" s="68" t="e">
        <f t="shared" si="96"/>
        <v>#VALUE!</v>
      </c>
      <c r="AL30" s="68" t="e">
        <f t="shared" si="40"/>
        <v>#N/A</v>
      </c>
      <c r="AN30" s="3">
        <f t="shared" si="4"/>
        <v>0</v>
      </c>
      <c r="AO30" s="78" t="str">
        <f t="shared" si="5"/>
        <v xml:space="preserve"> </v>
      </c>
      <c r="AP30" s="3" t="e">
        <f t="shared" si="41"/>
        <v>#N/A</v>
      </c>
      <c r="AQ30" s="3" t="e">
        <f t="shared" si="42"/>
        <v>#N/A</v>
      </c>
      <c r="AR30" s="3">
        <v>15</v>
      </c>
      <c r="AS30" s="80" t="str">
        <f t="shared" si="43"/>
        <v xml:space="preserve"> </v>
      </c>
      <c r="AT30" s="80" t="str">
        <f t="shared" si="44"/>
        <v xml:space="preserve"> </v>
      </c>
      <c r="AU30" s="80" t="str">
        <f t="shared" si="6"/>
        <v xml:space="preserve"> </v>
      </c>
      <c r="AV30" s="81" t="str">
        <f t="shared" si="7"/>
        <v xml:space="preserve"> </v>
      </c>
      <c r="AW30" s="80" t="str">
        <f t="shared" si="45"/>
        <v xml:space="preserve"> </v>
      </c>
      <c r="AX30" s="80" t="str">
        <f t="shared" si="8"/>
        <v xml:space="preserve"> </v>
      </c>
      <c r="AY30" s="3" t="str">
        <f t="shared" si="9"/>
        <v xml:space="preserve"> </v>
      </c>
      <c r="AZ30" s="80" t="str">
        <f t="shared" si="46"/>
        <v xml:space="preserve"> </v>
      </c>
      <c r="BA30" s="80" t="str">
        <f t="shared" si="47"/>
        <v xml:space="preserve"> </v>
      </c>
      <c r="BB30" s="78" t="str">
        <f t="shared" si="48"/>
        <v xml:space="preserve"> </v>
      </c>
      <c r="BC30" s="3" t="str">
        <f t="shared" si="49"/>
        <v xml:space="preserve"> </v>
      </c>
      <c r="BD30" s="3" t="str">
        <f t="shared" si="50"/>
        <v xml:space="preserve"> </v>
      </c>
      <c r="BE30" s="3" t="str">
        <f t="shared" si="51"/>
        <v xml:space="preserve"> </v>
      </c>
      <c r="BF30" s="3" t="str">
        <f t="shared" si="52"/>
        <v xml:space="preserve"> </v>
      </c>
      <c r="BG30" s="3" t="str">
        <f t="shared" si="53"/>
        <v xml:space="preserve"> </v>
      </c>
      <c r="BH30" s="3" t="str">
        <f t="shared" si="54"/>
        <v xml:space="preserve"> </v>
      </c>
      <c r="BI30" s="3" t="str">
        <f t="shared" si="55"/>
        <v xml:space="preserve"> </v>
      </c>
      <c r="BJ30" s="3" t="str">
        <f t="shared" si="56"/>
        <v xml:space="preserve"> </v>
      </c>
      <c r="BK30" s="3" t="str">
        <f t="shared" si="57"/>
        <v xml:space="preserve"> </v>
      </c>
      <c r="BL30" s="3" t="str">
        <f t="shared" si="58"/>
        <v xml:space="preserve"> </v>
      </c>
      <c r="BM30" s="3" t="str">
        <f t="shared" si="59"/>
        <v xml:space="preserve"> </v>
      </c>
      <c r="BN30" s="3" t="str">
        <f t="shared" si="10"/>
        <v xml:space="preserve"> </v>
      </c>
      <c r="BO30" s="3" t="str">
        <f t="shared" si="60"/>
        <v xml:space="preserve"> </v>
      </c>
      <c r="BP30" s="3" t="str">
        <f t="shared" si="61"/>
        <v xml:space="preserve"> </v>
      </c>
      <c r="BQ30" s="3" t="str">
        <f t="shared" si="62"/>
        <v xml:space="preserve"> </v>
      </c>
      <c r="BR30" s="3" t="str">
        <f t="shared" si="63"/>
        <v xml:space="preserve"> </v>
      </c>
      <c r="BS30" s="3" t="str">
        <f t="shared" si="64"/>
        <v xml:space="preserve"> </v>
      </c>
      <c r="BT30" s="3" t="str">
        <f t="shared" si="65"/>
        <v xml:space="preserve"> </v>
      </c>
      <c r="BU30" s="3" t="str">
        <f t="shared" si="66"/>
        <v xml:space="preserve"> </v>
      </c>
      <c r="BV30" s="3" t="str">
        <f t="shared" si="67"/>
        <v xml:space="preserve"> </v>
      </c>
      <c r="BW30" s="3" t="str">
        <f t="shared" si="68"/>
        <v xml:space="preserve"> </v>
      </c>
      <c r="BX30" s="3" t="str">
        <f t="shared" si="11"/>
        <v xml:space="preserve"> </v>
      </c>
      <c r="BY30" s="3" t="str">
        <f t="shared" si="69"/>
        <v xml:space="preserve"> </v>
      </c>
      <c r="BZ30" s="3" t="str">
        <f t="shared" si="70"/>
        <v xml:space="preserve"> </v>
      </c>
      <c r="CA30" s="3" t="str">
        <f t="shared" si="71"/>
        <v xml:space="preserve"> </v>
      </c>
      <c r="CB30" s="3" t="str">
        <f t="shared" si="72"/>
        <v xml:space="preserve"> </v>
      </c>
      <c r="CC30" s="3" t="str">
        <f t="shared" si="73"/>
        <v xml:space="preserve"> </v>
      </c>
      <c r="CD30" s="3" t="str">
        <f t="shared" si="74"/>
        <v xml:space="preserve"> </v>
      </c>
      <c r="CE30" s="3" t="str">
        <f t="shared" si="75"/>
        <v xml:space="preserve"> </v>
      </c>
      <c r="CF30" s="3" t="str">
        <f t="shared" si="76"/>
        <v xml:space="preserve"> </v>
      </c>
      <c r="CG30" s="3" t="str">
        <f t="shared" si="77"/>
        <v xml:space="preserve"> </v>
      </c>
      <c r="CH30" s="3" t="str">
        <f t="shared" si="12"/>
        <v xml:space="preserve"> </v>
      </c>
      <c r="CI30" s="3" t="str">
        <f t="shared" si="78"/>
        <v xml:space="preserve"> </v>
      </c>
      <c r="CJ30" s="3" t="str">
        <f t="shared" si="79"/>
        <v xml:space="preserve"> </v>
      </c>
      <c r="CK30" s="3" t="str">
        <f t="shared" si="80"/>
        <v xml:space="preserve"> </v>
      </c>
      <c r="CL30" s="3" t="str">
        <f t="shared" si="81"/>
        <v xml:space="preserve"> </v>
      </c>
      <c r="CM30" s="3" t="str">
        <f t="shared" si="82"/>
        <v xml:space="preserve"> </v>
      </c>
      <c r="CN30" s="3" t="str">
        <f t="shared" si="83"/>
        <v xml:space="preserve"> </v>
      </c>
      <c r="CO30" s="3" t="str">
        <f t="shared" si="84"/>
        <v xml:space="preserve"> </v>
      </c>
      <c r="CP30" s="3" t="str">
        <f t="shared" si="85"/>
        <v xml:space="preserve"> </v>
      </c>
      <c r="CQ30" s="3" t="str">
        <f t="shared" si="86"/>
        <v xml:space="preserve"> </v>
      </c>
      <c r="CR30" s="3" t="str">
        <f t="shared" si="13"/>
        <v xml:space="preserve"> </v>
      </c>
      <c r="CS30" s="3" t="str">
        <f t="shared" si="87"/>
        <v xml:space="preserve"> </v>
      </c>
      <c r="CT30" s="3" t="str">
        <f t="shared" si="88"/>
        <v xml:space="preserve"> </v>
      </c>
      <c r="CU30" s="3" t="str">
        <f t="shared" si="89"/>
        <v xml:space="preserve"> </v>
      </c>
      <c r="CV30" s="3" t="str">
        <f t="shared" si="90"/>
        <v xml:space="preserve"> </v>
      </c>
      <c r="CW30" s="3" t="str">
        <f t="shared" si="91"/>
        <v xml:space="preserve"> </v>
      </c>
      <c r="CX30" s="3" t="str">
        <f t="shared" si="92"/>
        <v xml:space="preserve"> </v>
      </c>
      <c r="CZ30" s="80">
        <f t="shared" si="93"/>
        <v>0</v>
      </c>
      <c r="DA30" s="80">
        <f t="shared" si="14"/>
        <v>37</v>
      </c>
      <c r="DB30" s="80">
        <f t="shared" si="15"/>
        <v>71.275499999999994</v>
      </c>
      <c r="DC30" s="80">
        <f t="shared" si="16"/>
        <v>84.655499999999989</v>
      </c>
      <c r="DD30" s="80" t="e">
        <f t="shared" si="17"/>
        <v>#VALUE!</v>
      </c>
      <c r="DE30" s="80" t="e">
        <f t="shared" si="18"/>
        <v>#VALUE!</v>
      </c>
      <c r="DH30" s="3">
        <f>+IF(A30=1,'Hoja base'!$C$10,IF(A30=2,'Hoja base'!$D$10,IF(A30=3,'Hoja base'!$E$10,IF(A30=4,'Hoja base'!$F$10,IF(A30=5,'Hoja base'!$G$10,'Hoja base'!$H$10)))))</f>
        <v>0</v>
      </c>
      <c r="DI30" s="3">
        <f t="shared" si="94"/>
        <v>0</v>
      </c>
    </row>
    <row r="31" spans="1:113" ht="12" customHeight="1" x14ac:dyDescent="0.2">
      <c r="A31" s="21" t="str">
        <f t="shared" si="19"/>
        <v xml:space="preserve"> </v>
      </c>
      <c r="B31" s="129"/>
      <c r="C31" s="129"/>
      <c r="D31" s="129"/>
      <c r="E31" s="129"/>
      <c r="F31" s="22"/>
      <c r="G31" s="23" t="str">
        <f t="shared" si="20"/>
        <v xml:space="preserve"> </v>
      </c>
      <c r="H31" s="24" t="str">
        <f t="shared" si="21"/>
        <v xml:space="preserve"> </v>
      </c>
      <c r="I31" s="25"/>
      <c r="J31" s="24" t="str">
        <f t="shared" si="22"/>
        <v xml:space="preserve"> </v>
      </c>
      <c r="K31" s="24" t="str">
        <f t="shared" si="23"/>
        <v xml:space="preserve"> </v>
      </c>
      <c r="L31" s="24" t="str">
        <f t="shared" si="24"/>
        <v xml:space="preserve"> </v>
      </c>
      <c r="M31" s="24" t="str">
        <f t="shared" si="25"/>
        <v xml:space="preserve"> </v>
      </c>
      <c r="N31" s="24" t="str">
        <f t="shared" si="26"/>
        <v xml:space="preserve"> </v>
      </c>
      <c r="O31" s="26" t="str">
        <f t="shared" si="27"/>
        <v xml:space="preserve"> </v>
      </c>
      <c r="P31" s="26" t="str">
        <f t="shared" si="28"/>
        <v xml:space="preserve"> </v>
      </c>
      <c r="Q31" s="27" t="str">
        <f t="shared" si="29"/>
        <v xml:space="preserve"> </v>
      </c>
      <c r="R31" s="27" t="str">
        <f t="shared" si="30"/>
        <v xml:space="preserve"> </v>
      </c>
      <c r="S31" s="126" t="str">
        <f t="shared" si="31"/>
        <v xml:space="preserve"> </v>
      </c>
      <c r="T31" s="126"/>
      <c r="U31" s="27" t="str">
        <f t="shared" si="32"/>
        <v xml:space="preserve"> </v>
      </c>
      <c r="V31" s="24" t="str">
        <f t="shared" si="33"/>
        <v xml:space="preserve"> </v>
      </c>
      <c r="W31" s="24" t="str">
        <f t="shared" si="34"/>
        <v xml:space="preserve"> </v>
      </c>
      <c r="X31" s="3" t="str">
        <f t="shared" si="35"/>
        <v xml:space="preserve"> </v>
      </c>
      <c r="Y31" s="68" t="str">
        <f t="shared" si="36"/>
        <v xml:space="preserve"> </v>
      </c>
      <c r="Z31" s="78"/>
      <c r="AC31" s="3">
        <v>16</v>
      </c>
      <c r="AD31" s="78" t="str">
        <f t="shared" si="37"/>
        <v xml:space="preserve"> </v>
      </c>
      <c r="AE31" s="78" t="str">
        <f t="shared" si="0"/>
        <v xml:space="preserve"> </v>
      </c>
      <c r="AF31" s="3" t="e">
        <f t="shared" si="95"/>
        <v>#N/A</v>
      </c>
      <c r="AG31" s="3" t="str">
        <f t="shared" si="38"/>
        <v xml:space="preserve"> </v>
      </c>
      <c r="AI31" s="79" t="e">
        <f t="shared" si="39"/>
        <v>#VALUE!</v>
      </c>
      <c r="AJ31" s="80" t="str">
        <f t="shared" si="2"/>
        <v xml:space="preserve"> </v>
      </c>
      <c r="AK31" s="68" t="e">
        <f t="shared" si="96"/>
        <v>#VALUE!</v>
      </c>
      <c r="AL31" s="68" t="e">
        <f t="shared" si="40"/>
        <v>#N/A</v>
      </c>
      <c r="AN31" s="3">
        <f t="shared" si="4"/>
        <v>0</v>
      </c>
      <c r="AO31" s="78" t="str">
        <f t="shared" si="5"/>
        <v xml:space="preserve"> </v>
      </c>
      <c r="AP31" s="3" t="e">
        <f t="shared" si="41"/>
        <v>#N/A</v>
      </c>
      <c r="AQ31" s="3" t="e">
        <f t="shared" si="42"/>
        <v>#N/A</v>
      </c>
      <c r="AR31" s="3">
        <v>16</v>
      </c>
      <c r="AS31" s="80" t="str">
        <f t="shared" si="43"/>
        <v xml:space="preserve"> </v>
      </c>
      <c r="AT31" s="80" t="str">
        <f t="shared" si="44"/>
        <v xml:space="preserve"> </v>
      </c>
      <c r="AU31" s="80" t="str">
        <f t="shared" si="6"/>
        <v xml:space="preserve"> </v>
      </c>
      <c r="AV31" s="81" t="str">
        <f t="shared" si="7"/>
        <v xml:space="preserve"> </v>
      </c>
      <c r="AW31" s="80" t="str">
        <f t="shared" si="45"/>
        <v xml:space="preserve"> </v>
      </c>
      <c r="AX31" s="80" t="str">
        <f t="shared" si="8"/>
        <v xml:space="preserve"> </v>
      </c>
      <c r="AY31" s="3" t="str">
        <f t="shared" si="9"/>
        <v xml:space="preserve"> </v>
      </c>
      <c r="AZ31" s="80" t="str">
        <f t="shared" si="46"/>
        <v xml:space="preserve"> </v>
      </c>
      <c r="BA31" s="80" t="str">
        <f t="shared" si="47"/>
        <v xml:space="preserve"> </v>
      </c>
      <c r="BB31" s="78" t="str">
        <f t="shared" si="48"/>
        <v xml:space="preserve"> </v>
      </c>
      <c r="BC31" s="3" t="str">
        <f t="shared" si="49"/>
        <v xml:space="preserve"> </v>
      </c>
      <c r="BD31" s="3" t="str">
        <f t="shared" si="50"/>
        <v xml:space="preserve"> </v>
      </c>
      <c r="BE31" s="3" t="str">
        <f t="shared" si="51"/>
        <v xml:space="preserve"> </v>
      </c>
      <c r="BF31" s="3" t="str">
        <f t="shared" si="52"/>
        <v xml:space="preserve"> </v>
      </c>
      <c r="BG31" s="3" t="str">
        <f t="shared" si="53"/>
        <v xml:space="preserve"> </v>
      </c>
      <c r="BH31" s="3" t="str">
        <f t="shared" si="54"/>
        <v xml:space="preserve"> </v>
      </c>
      <c r="BI31" s="3" t="str">
        <f t="shared" si="55"/>
        <v xml:space="preserve"> </v>
      </c>
      <c r="BJ31" s="3" t="str">
        <f t="shared" si="56"/>
        <v xml:space="preserve"> </v>
      </c>
      <c r="BK31" s="3" t="str">
        <f t="shared" si="57"/>
        <v xml:space="preserve"> </v>
      </c>
      <c r="BL31" s="3" t="str">
        <f t="shared" si="58"/>
        <v xml:space="preserve"> </v>
      </c>
      <c r="BM31" s="3" t="str">
        <f t="shared" si="59"/>
        <v xml:space="preserve"> </v>
      </c>
      <c r="BN31" s="3" t="str">
        <f t="shared" si="10"/>
        <v xml:space="preserve"> </v>
      </c>
      <c r="BO31" s="3" t="str">
        <f t="shared" si="60"/>
        <v xml:space="preserve"> </v>
      </c>
      <c r="BP31" s="3" t="str">
        <f t="shared" si="61"/>
        <v xml:space="preserve"> </v>
      </c>
      <c r="BQ31" s="3" t="str">
        <f t="shared" si="62"/>
        <v xml:space="preserve"> </v>
      </c>
      <c r="BR31" s="3" t="str">
        <f t="shared" si="63"/>
        <v xml:space="preserve"> </v>
      </c>
      <c r="BS31" s="3" t="str">
        <f t="shared" si="64"/>
        <v xml:space="preserve"> </v>
      </c>
      <c r="BT31" s="3" t="str">
        <f t="shared" si="65"/>
        <v xml:space="preserve"> </v>
      </c>
      <c r="BU31" s="3" t="str">
        <f t="shared" si="66"/>
        <v xml:space="preserve"> </v>
      </c>
      <c r="BV31" s="3" t="str">
        <f t="shared" si="67"/>
        <v xml:space="preserve"> </v>
      </c>
      <c r="BW31" s="3" t="str">
        <f t="shared" si="68"/>
        <v xml:space="preserve"> </v>
      </c>
      <c r="BX31" s="3" t="str">
        <f t="shared" si="11"/>
        <v xml:space="preserve"> </v>
      </c>
      <c r="BY31" s="3" t="str">
        <f t="shared" si="69"/>
        <v xml:space="preserve"> </v>
      </c>
      <c r="BZ31" s="3" t="str">
        <f t="shared" si="70"/>
        <v xml:space="preserve"> </v>
      </c>
      <c r="CA31" s="3" t="str">
        <f t="shared" si="71"/>
        <v xml:space="preserve"> </v>
      </c>
      <c r="CB31" s="3" t="str">
        <f t="shared" si="72"/>
        <v xml:space="preserve"> </v>
      </c>
      <c r="CC31" s="3" t="str">
        <f t="shared" si="73"/>
        <v xml:space="preserve"> </v>
      </c>
      <c r="CD31" s="3" t="str">
        <f t="shared" si="74"/>
        <v xml:space="preserve"> </v>
      </c>
      <c r="CE31" s="3" t="str">
        <f t="shared" si="75"/>
        <v xml:space="preserve"> </v>
      </c>
      <c r="CF31" s="3" t="str">
        <f t="shared" si="76"/>
        <v xml:space="preserve"> </v>
      </c>
      <c r="CG31" s="3" t="str">
        <f t="shared" si="77"/>
        <v xml:space="preserve"> </v>
      </c>
      <c r="CH31" s="3" t="str">
        <f t="shared" si="12"/>
        <v xml:space="preserve"> </v>
      </c>
      <c r="CI31" s="3" t="str">
        <f t="shared" si="78"/>
        <v xml:space="preserve"> </v>
      </c>
      <c r="CJ31" s="3" t="str">
        <f t="shared" si="79"/>
        <v xml:space="preserve"> </v>
      </c>
      <c r="CK31" s="3" t="str">
        <f t="shared" si="80"/>
        <v xml:space="preserve"> </v>
      </c>
      <c r="CL31" s="3" t="str">
        <f t="shared" si="81"/>
        <v xml:space="preserve"> </v>
      </c>
      <c r="CM31" s="3" t="str">
        <f t="shared" si="82"/>
        <v xml:space="preserve"> </v>
      </c>
      <c r="CN31" s="3" t="str">
        <f t="shared" si="83"/>
        <v xml:space="preserve"> </v>
      </c>
      <c r="CO31" s="3" t="str">
        <f t="shared" si="84"/>
        <v xml:space="preserve"> </v>
      </c>
      <c r="CP31" s="3" t="str">
        <f t="shared" si="85"/>
        <v xml:space="preserve"> </v>
      </c>
      <c r="CQ31" s="3" t="str">
        <f t="shared" si="86"/>
        <v xml:space="preserve"> </v>
      </c>
      <c r="CR31" s="3" t="str">
        <f t="shared" si="13"/>
        <v xml:space="preserve"> </v>
      </c>
      <c r="CS31" s="3" t="str">
        <f t="shared" si="87"/>
        <v xml:space="preserve"> </v>
      </c>
      <c r="CT31" s="3" t="str">
        <f t="shared" si="88"/>
        <v xml:space="preserve"> </v>
      </c>
      <c r="CU31" s="3" t="str">
        <f t="shared" si="89"/>
        <v xml:space="preserve"> </v>
      </c>
      <c r="CV31" s="3" t="str">
        <f t="shared" si="90"/>
        <v xml:space="preserve"> </v>
      </c>
      <c r="CW31" s="3" t="str">
        <f t="shared" si="91"/>
        <v xml:space="preserve"> </v>
      </c>
      <c r="CX31" s="3" t="str">
        <f t="shared" si="92"/>
        <v xml:space="preserve"> </v>
      </c>
      <c r="CZ31" s="80">
        <f t="shared" si="93"/>
        <v>0</v>
      </c>
      <c r="DA31" s="80">
        <f t="shared" si="14"/>
        <v>37</v>
      </c>
      <c r="DB31" s="80">
        <f t="shared" si="15"/>
        <v>71.275499999999994</v>
      </c>
      <c r="DC31" s="80">
        <f t="shared" si="16"/>
        <v>84.655499999999989</v>
      </c>
      <c r="DD31" s="80" t="e">
        <f t="shared" si="17"/>
        <v>#VALUE!</v>
      </c>
      <c r="DE31" s="80" t="e">
        <f t="shared" si="18"/>
        <v>#VALUE!</v>
      </c>
      <c r="DH31" s="3">
        <f>+IF(A31=1,'Hoja base'!$C$10,IF(A31=2,'Hoja base'!$D$10,IF(A31=3,'Hoja base'!$E$10,IF(A31=4,'Hoja base'!$F$10,IF(A31=5,'Hoja base'!$G$10,'Hoja base'!$H$10)))))</f>
        <v>0</v>
      </c>
      <c r="DI31" s="3">
        <f t="shared" si="94"/>
        <v>0</v>
      </c>
    </row>
    <row r="32" spans="1:113" ht="12" customHeight="1" x14ac:dyDescent="0.2">
      <c r="A32" s="21" t="str">
        <f t="shared" si="19"/>
        <v xml:space="preserve"> </v>
      </c>
      <c r="B32" s="129"/>
      <c r="C32" s="129"/>
      <c r="D32" s="129"/>
      <c r="E32" s="129"/>
      <c r="F32" s="22"/>
      <c r="G32" s="23" t="str">
        <f t="shared" si="20"/>
        <v xml:space="preserve"> </v>
      </c>
      <c r="H32" s="24" t="str">
        <f t="shared" si="21"/>
        <v xml:space="preserve"> </v>
      </c>
      <c r="I32" s="25"/>
      <c r="J32" s="24" t="str">
        <f t="shared" si="22"/>
        <v xml:space="preserve"> </v>
      </c>
      <c r="K32" s="24" t="str">
        <f t="shared" si="23"/>
        <v xml:space="preserve"> </v>
      </c>
      <c r="L32" s="24" t="str">
        <f t="shared" si="24"/>
        <v xml:space="preserve"> </v>
      </c>
      <c r="M32" s="24" t="str">
        <f t="shared" si="25"/>
        <v xml:space="preserve"> </v>
      </c>
      <c r="N32" s="24" t="str">
        <f t="shared" si="26"/>
        <v xml:space="preserve"> </v>
      </c>
      <c r="O32" s="26" t="str">
        <f t="shared" si="27"/>
        <v xml:space="preserve"> </v>
      </c>
      <c r="P32" s="26" t="str">
        <f t="shared" si="28"/>
        <v xml:space="preserve"> </v>
      </c>
      <c r="Q32" s="27" t="str">
        <f t="shared" si="29"/>
        <v xml:space="preserve"> </v>
      </c>
      <c r="R32" s="27" t="str">
        <f t="shared" si="30"/>
        <v xml:space="preserve"> </v>
      </c>
      <c r="S32" s="126" t="str">
        <f t="shared" si="31"/>
        <v xml:space="preserve"> </v>
      </c>
      <c r="T32" s="126"/>
      <c r="U32" s="27" t="str">
        <f t="shared" si="32"/>
        <v xml:space="preserve"> </v>
      </c>
      <c r="V32" s="24" t="str">
        <f t="shared" si="33"/>
        <v xml:space="preserve"> </v>
      </c>
      <c r="W32" s="24" t="str">
        <f t="shared" si="34"/>
        <v xml:space="preserve"> </v>
      </c>
      <c r="X32" s="3" t="str">
        <f t="shared" si="35"/>
        <v xml:space="preserve"> </v>
      </c>
      <c r="Y32" s="68" t="str">
        <f t="shared" si="36"/>
        <v xml:space="preserve"> </v>
      </c>
      <c r="Z32" s="77">
        <v>5</v>
      </c>
      <c r="AC32" s="3">
        <v>17</v>
      </c>
      <c r="AD32" s="78" t="str">
        <f t="shared" si="37"/>
        <v xml:space="preserve"> </v>
      </c>
      <c r="AE32" s="78" t="str">
        <f t="shared" si="0"/>
        <v xml:space="preserve"> </v>
      </c>
      <c r="AF32" s="3" t="e">
        <f t="shared" si="95"/>
        <v>#N/A</v>
      </c>
      <c r="AG32" s="3" t="str">
        <f t="shared" si="38"/>
        <v xml:space="preserve"> </v>
      </c>
      <c r="AI32" s="79" t="e">
        <f t="shared" si="39"/>
        <v>#VALUE!</v>
      </c>
      <c r="AJ32" s="80" t="str">
        <f t="shared" si="2"/>
        <v xml:space="preserve"> </v>
      </c>
      <c r="AK32" s="68" t="e">
        <f t="shared" si="96"/>
        <v>#VALUE!</v>
      </c>
      <c r="AL32" s="68" t="e">
        <f t="shared" si="40"/>
        <v>#N/A</v>
      </c>
      <c r="AN32" s="3">
        <f t="shared" si="4"/>
        <v>0</v>
      </c>
      <c r="AO32" s="78" t="str">
        <f t="shared" si="5"/>
        <v xml:space="preserve"> </v>
      </c>
      <c r="AP32" s="3" t="e">
        <f t="shared" si="41"/>
        <v>#N/A</v>
      </c>
      <c r="AQ32" s="3" t="e">
        <f t="shared" si="42"/>
        <v>#N/A</v>
      </c>
      <c r="AR32" s="3">
        <v>17</v>
      </c>
      <c r="AS32" s="80" t="str">
        <f t="shared" si="43"/>
        <v xml:space="preserve"> </v>
      </c>
      <c r="AT32" s="80" t="str">
        <f t="shared" si="44"/>
        <v xml:space="preserve"> </v>
      </c>
      <c r="AU32" s="80" t="str">
        <f t="shared" si="6"/>
        <v xml:space="preserve"> </v>
      </c>
      <c r="AV32" s="81" t="str">
        <f t="shared" si="7"/>
        <v xml:space="preserve"> </v>
      </c>
      <c r="AW32" s="80" t="str">
        <f t="shared" si="45"/>
        <v xml:space="preserve"> </v>
      </c>
      <c r="AX32" s="80" t="str">
        <f t="shared" si="8"/>
        <v xml:space="preserve"> </v>
      </c>
      <c r="AY32" s="3" t="str">
        <f t="shared" si="9"/>
        <v xml:space="preserve"> </v>
      </c>
      <c r="AZ32" s="80" t="str">
        <f t="shared" si="46"/>
        <v xml:space="preserve"> </v>
      </c>
      <c r="BA32" s="80" t="str">
        <f t="shared" si="47"/>
        <v xml:space="preserve"> </v>
      </c>
      <c r="BB32" s="78" t="str">
        <f t="shared" si="48"/>
        <v xml:space="preserve"> </v>
      </c>
      <c r="BC32" s="3" t="str">
        <f t="shared" si="49"/>
        <v xml:space="preserve"> </v>
      </c>
      <c r="BD32" s="3" t="str">
        <f t="shared" si="50"/>
        <v xml:space="preserve"> </v>
      </c>
      <c r="BE32" s="3" t="str">
        <f t="shared" si="51"/>
        <v xml:space="preserve"> </v>
      </c>
      <c r="BF32" s="3" t="str">
        <f t="shared" si="52"/>
        <v xml:space="preserve"> </v>
      </c>
      <c r="BG32" s="3" t="str">
        <f t="shared" si="53"/>
        <v xml:space="preserve"> </v>
      </c>
      <c r="BH32" s="3" t="str">
        <f t="shared" si="54"/>
        <v xml:space="preserve"> </v>
      </c>
      <c r="BI32" s="3" t="str">
        <f t="shared" si="55"/>
        <v xml:space="preserve"> </v>
      </c>
      <c r="BJ32" s="3" t="str">
        <f t="shared" si="56"/>
        <v xml:space="preserve"> </v>
      </c>
      <c r="BK32" s="3" t="str">
        <f t="shared" si="57"/>
        <v xml:space="preserve"> </v>
      </c>
      <c r="BL32" s="3" t="str">
        <f t="shared" si="58"/>
        <v xml:space="preserve"> </v>
      </c>
      <c r="BM32" s="3" t="str">
        <f t="shared" si="59"/>
        <v xml:space="preserve"> </v>
      </c>
      <c r="BN32" s="3" t="str">
        <f t="shared" si="10"/>
        <v xml:space="preserve"> </v>
      </c>
      <c r="BO32" s="3" t="str">
        <f t="shared" si="60"/>
        <v xml:space="preserve"> </v>
      </c>
      <c r="BP32" s="3" t="str">
        <f t="shared" si="61"/>
        <v xml:space="preserve"> </v>
      </c>
      <c r="BQ32" s="3" t="str">
        <f t="shared" si="62"/>
        <v xml:space="preserve"> </v>
      </c>
      <c r="BR32" s="3" t="str">
        <f t="shared" si="63"/>
        <v xml:space="preserve"> </v>
      </c>
      <c r="BS32" s="3" t="str">
        <f t="shared" si="64"/>
        <v xml:space="preserve"> </v>
      </c>
      <c r="BT32" s="3" t="str">
        <f t="shared" si="65"/>
        <v xml:space="preserve"> </v>
      </c>
      <c r="BU32" s="3" t="str">
        <f t="shared" si="66"/>
        <v xml:space="preserve"> </v>
      </c>
      <c r="BV32" s="3" t="str">
        <f t="shared" si="67"/>
        <v xml:space="preserve"> </v>
      </c>
      <c r="BW32" s="3" t="str">
        <f t="shared" si="68"/>
        <v xml:space="preserve"> </v>
      </c>
      <c r="BX32" s="3" t="str">
        <f t="shared" si="11"/>
        <v xml:space="preserve"> </v>
      </c>
      <c r="BY32" s="3" t="str">
        <f t="shared" si="69"/>
        <v xml:space="preserve"> </v>
      </c>
      <c r="BZ32" s="3" t="str">
        <f t="shared" si="70"/>
        <v xml:space="preserve"> </v>
      </c>
      <c r="CA32" s="3" t="str">
        <f t="shared" si="71"/>
        <v xml:space="preserve"> </v>
      </c>
      <c r="CB32" s="3" t="str">
        <f t="shared" si="72"/>
        <v xml:space="preserve"> </v>
      </c>
      <c r="CC32" s="3" t="str">
        <f t="shared" si="73"/>
        <v xml:space="preserve"> </v>
      </c>
      <c r="CD32" s="3" t="str">
        <f t="shared" si="74"/>
        <v xml:space="preserve"> </v>
      </c>
      <c r="CE32" s="3" t="str">
        <f t="shared" si="75"/>
        <v xml:space="preserve"> </v>
      </c>
      <c r="CF32" s="3" t="str">
        <f t="shared" si="76"/>
        <v xml:space="preserve"> </v>
      </c>
      <c r="CG32" s="3" t="str">
        <f t="shared" si="77"/>
        <v xml:space="preserve"> </v>
      </c>
      <c r="CH32" s="3" t="str">
        <f t="shared" si="12"/>
        <v xml:space="preserve"> </v>
      </c>
      <c r="CI32" s="3" t="str">
        <f t="shared" si="78"/>
        <v xml:space="preserve"> </v>
      </c>
      <c r="CJ32" s="3" t="str">
        <f t="shared" si="79"/>
        <v xml:space="preserve"> </v>
      </c>
      <c r="CK32" s="3" t="str">
        <f t="shared" si="80"/>
        <v xml:space="preserve"> </v>
      </c>
      <c r="CL32" s="3" t="str">
        <f t="shared" si="81"/>
        <v xml:space="preserve"> </v>
      </c>
      <c r="CM32" s="3" t="str">
        <f t="shared" si="82"/>
        <v xml:space="preserve"> </v>
      </c>
      <c r="CN32" s="3" t="str">
        <f t="shared" si="83"/>
        <v xml:space="preserve"> </v>
      </c>
      <c r="CO32" s="3" t="str">
        <f t="shared" si="84"/>
        <v xml:space="preserve"> </v>
      </c>
      <c r="CP32" s="3" t="str">
        <f t="shared" si="85"/>
        <v xml:space="preserve"> </v>
      </c>
      <c r="CQ32" s="3" t="str">
        <f t="shared" si="86"/>
        <v xml:space="preserve"> </v>
      </c>
      <c r="CR32" s="3" t="str">
        <f t="shared" si="13"/>
        <v xml:space="preserve"> </v>
      </c>
      <c r="CS32" s="3" t="str">
        <f t="shared" si="87"/>
        <v xml:space="preserve"> </v>
      </c>
      <c r="CT32" s="3" t="str">
        <f t="shared" si="88"/>
        <v xml:space="preserve"> </v>
      </c>
      <c r="CU32" s="3" t="str">
        <f t="shared" si="89"/>
        <v xml:space="preserve"> </v>
      </c>
      <c r="CV32" s="3" t="str">
        <f t="shared" si="90"/>
        <v xml:space="preserve"> </v>
      </c>
      <c r="CW32" s="3" t="str">
        <f t="shared" si="91"/>
        <v xml:space="preserve"> </v>
      </c>
      <c r="CX32" s="3" t="str">
        <f t="shared" si="92"/>
        <v xml:space="preserve"> </v>
      </c>
      <c r="CZ32" s="80">
        <f t="shared" si="93"/>
        <v>0</v>
      </c>
      <c r="DA32" s="80">
        <f t="shared" si="14"/>
        <v>37</v>
      </c>
      <c r="DB32" s="80">
        <f t="shared" si="15"/>
        <v>71.275499999999994</v>
      </c>
      <c r="DC32" s="80">
        <f t="shared" si="16"/>
        <v>84.655499999999989</v>
      </c>
      <c r="DD32" s="80" t="e">
        <f t="shared" si="17"/>
        <v>#VALUE!</v>
      </c>
      <c r="DE32" s="80" t="e">
        <f t="shared" si="18"/>
        <v>#VALUE!</v>
      </c>
      <c r="DH32" s="3">
        <f>+IF(A32=1,'Hoja base'!$C$10,IF(A32=2,'Hoja base'!$D$10,IF(A32=3,'Hoja base'!$E$10,IF(A32=4,'Hoja base'!$F$10,IF(A32=5,'Hoja base'!$G$10,'Hoja base'!$H$10)))))</f>
        <v>0</v>
      </c>
      <c r="DI32" s="3">
        <f t="shared" si="94"/>
        <v>0</v>
      </c>
    </row>
    <row r="33" spans="1:113" ht="12" customHeight="1" x14ac:dyDescent="0.2">
      <c r="A33" s="21" t="str">
        <f t="shared" si="19"/>
        <v xml:space="preserve"> </v>
      </c>
      <c r="B33" s="129"/>
      <c r="C33" s="129"/>
      <c r="D33" s="129"/>
      <c r="E33" s="129"/>
      <c r="F33" s="22"/>
      <c r="G33" s="23" t="str">
        <f t="shared" si="20"/>
        <v xml:space="preserve"> </v>
      </c>
      <c r="H33" s="24" t="str">
        <f t="shared" si="21"/>
        <v xml:space="preserve"> </v>
      </c>
      <c r="I33" s="25"/>
      <c r="J33" s="24" t="str">
        <f t="shared" si="22"/>
        <v xml:space="preserve"> </v>
      </c>
      <c r="K33" s="24" t="str">
        <f t="shared" si="23"/>
        <v xml:space="preserve"> </v>
      </c>
      <c r="L33" s="24" t="str">
        <f t="shared" si="24"/>
        <v xml:space="preserve"> </v>
      </c>
      <c r="M33" s="24" t="str">
        <f t="shared" si="25"/>
        <v xml:space="preserve"> </v>
      </c>
      <c r="N33" s="24" t="str">
        <f t="shared" si="26"/>
        <v xml:space="preserve"> </v>
      </c>
      <c r="O33" s="26" t="str">
        <f t="shared" si="27"/>
        <v xml:space="preserve"> </v>
      </c>
      <c r="P33" s="26" t="str">
        <f t="shared" si="28"/>
        <v xml:space="preserve"> </v>
      </c>
      <c r="Q33" s="27" t="str">
        <f t="shared" si="29"/>
        <v xml:space="preserve"> </v>
      </c>
      <c r="R33" s="27" t="str">
        <f t="shared" si="30"/>
        <v xml:space="preserve"> </v>
      </c>
      <c r="S33" s="126" t="str">
        <f t="shared" si="31"/>
        <v xml:space="preserve"> </v>
      </c>
      <c r="T33" s="126"/>
      <c r="U33" s="27" t="str">
        <f t="shared" si="32"/>
        <v xml:space="preserve"> </v>
      </c>
      <c r="V33" s="24" t="str">
        <f t="shared" si="33"/>
        <v xml:space="preserve"> </v>
      </c>
      <c r="W33" s="24" t="str">
        <f t="shared" si="34"/>
        <v xml:space="preserve"> </v>
      </c>
      <c r="X33" s="3" t="str">
        <f t="shared" si="35"/>
        <v xml:space="preserve"> </v>
      </c>
      <c r="Y33" s="68" t="str">
        <f t="shared" si="36"/>
        <v xml:space="preserve"> </v>
      </c>
      <c r="Z33" s="78" t="str">
        <f>IF(G5&gt;=5,0," ")</f>
        <v xml:space="preserve"> </v>
      </c>
      <c r="AA33" s="78" t="str">
        <f>IF(G5&gt;=5,L10," ")</f>
        <v xml:space="preserve"> </v>
      </c>
      <c r="AC33" s="3">
        <v>18</v>
      </c>
      <c r="AD33" s="78" t="str">
        <f t="shared" si="37"/>
        <v xml:space="preserve"> </v>
      </c>
      <c r="AE33" s="78" t="str">
        <f t="shared" si="0"/>
        <v xml:space="preserve"> </v>
      </c>
      <c r="AF33" s="3" t="e">
        <f t="shared" si="95"/>
        <v>#N/A</v>
      </c>
      <c r="AG33" s="3" t="str">
        <f t="shared" si="38"/>
        <v xml:space="preserve"> </v>
      </c>
      <c r="AI33" s="79" t="e">
        <f t="shared" si="39"/>
        <v>#VALUE!</v>
      </c>
      <c r="AJ33" s="80" t="str">
        <f t="shared" si="2"/>
        <v xml:space="preserve"> </v>
      </c>
      <c r="AK33" s="68" t="e">
        <f t="shared" si="96"/>
        <v>#VALUE!</v>
      </c>
      <c r="AL33" s="68" t="e">
        <f t="shared" si="40"/>
        <v>#N/A</v>
      </c>
      <c r="AN33" s="3">
        <f t="shared" si="4"/>
        <v>0</v>
      </c>
      <c r="AO33" s="78" t="str">
        <f t="shared" si="5"/>
        <v xml:space="preserve"> </v>
      </c>
      <c r="AP33" s="3" t="e">
        <f t="shared" si="41"/>
        <v>#N/A</v>
      </c>
      <c r="AQ33" s="3" t="e">
        <f t="shared" si="42"/>
        <v>#N/A</v>
      </c>
      <c r="AR33" s="3">
        <v>18</v>
      </c>
      <c r="AS33" s="80" t="str">
        <f t="shared" si="43"/>
        <v xml:space="preserve"> </v>
      </c>
      <c r="AT33" s="80" t="str">
        <f t="shared" si="44"/>
        <v xml:space="preserve"> </v>
      </c>
      <c r="AU33" s="80" t="str">
        <f t="shared" si="6"/>
        <v xml:space="preserve"> </v>
      </c>
      <c r="AV33" s="81" t="str">
        <f t="shared" si="7"/>
        <v xml:space="preserve"> </v>
      </c>
      <c r="AW33" s="80" t="str">
        <f t="shared" si="45"/>
        <v xml:space="preserve"> </v>
      </c>
      <c r="AX33" s="80" t="str">
        <f t="shared" si="8"/>
        <v xml:space="preserve"> </v>
      </c>
      <c r="AY33" s="3" t="str">
        <f t="shared" si="9"/>
        <v xml:space="preserve"> </v>
      </c>
      <c r="AZ33" s="80" t="str">
        <f t="shared" si="46"/>
        <v xml:space="preserve"> </v>
      </c>
      <c r="BA33" s="80" t="str">
        <f t="shared" si="47"/>
        <v xml:space="preserve"> </v>
      </c>
      <c r="BB33" s="78" t="str">
        <f t="shared" si="48"/>
        <v xml:space="preserve"> </v>
      </c>
      <c r="BC33" s="3" t="str">
        <f t="shared" si="49"/>
        <v xml:space="preserve"> </v>
      </c>
      <c r="BD33" s="3" t="str">
        <f t="shared" si="50"/>
        <v xml:space="preserve"> </v>
      </c>
      <c r="BE33" s="3" t="str">
        <f t="shared" si="51"/>
        <v xml:space="preserve"> </v>
      </c>
      <c r="BF33" s="3" t="str">
        <f t="shared" si="52"/>
        <v xml:space="preserve"> </v>
      </c>
      <c r="BG33" s="3" t="str">
        <f t="shared" si="53"/>
        <v xml:space="preserve"> </v>
      </c>
      <c r="BH33" s="3" t="str">
        <f t="shared" si="54"/>
        <v xml:space="preserve"> </v>
      </c>
      <c r="BI33" s="3" t="str">
        <f t="shared" si="55"/>
        <v xml:space="preserve"> </v>
      </c>
      <c r="BJ33" s="3" t="str">
        <f t="shared" si="56"/>
        <v xml:space="preserve"> </v>
      </c>
      <c r="BK33" s="3" t="str">
        <f t="shared" si="57"/>
        <v xml:space="preserve"> </v>
      </c>
      <c r="BL33" s="3" t="str">
        <f t="shared" si="58"/>
        <v xml:space="preserve"> </v>
      </c>
      <c r="BM33" s="3" t="str">
        <f t="shared" si="59"/>
        <v xml:space="preserve"> </v>
      </c>
      <c r="BN33" s="3" t="str">
        <f t="shared" si="10"/>
        <v xml:space="preserve"> </v>
      </c>
      <c r="BO33" s="3" t="str">
        <f t="shared" si="60"/>
        <v xml:space="preserve"> </v>
      </c>
      <c r="BP33" s="3" t="str">
        <f t="shared" si="61"/>
        <v xml:space="preserve"> </v>
      </c>
      <c r="BQ33" s="3" t="str">
        <f t="shared" si="62"/>
        <v xml:space="preserve"> </v>
      </c>
      <c r="BR33" s="3" t="str">
        <f t="shared" si="63"/>
        <v xml:space="preserve"> </v>
      </c>
      <c r="BS33" s="3" t="str">
        <f t="shared" si="64"/>
        <v xml:space="preserve"> </v>
      </c>
      <c r="BT33" s="3" t="str">
        <f t="shared" si="65"/>
        <v xml:space="preserve"> </v>
      </c>
      <c r="BU33" s="3" t="str">
        <f t="shared" si="66"/>
        <v xml:space="preserve"> </v>
      </c>
      <c r="BV33" s="3" t="str">
        <f t="shared" si="67"/>
        <v xml:space="preserve"> </v>
      </c>
      <c r="BW33" s="3" t="str">
        <f t="shared" si="68"/>
        <v xml:space="preserve"> </v>
      </c>
      <c r="BX33" s="3" t="str">
        <f t="shared" si="11"/>
        <v xml:space="preserve"> </v>
      </c>
      <c r="BY33" s="3" t="str">
        <f t="shared" si="69"/>
        <v xml:space="preserve"> </v>
      </c>
      <c r="BZ33" s="3" t="str">
        <f t="shared" si="70"/>
        <v xml:space="preserve"> </v>
      </c>
      <c r="CA33" s="3" t="str">
        <f t="shared" si="71"/>
        <v xml:space="preserve"> </v>
      </c>
      <c r="CB33" s="3" t="str">
        <f t="shared" si="72"/>
        <v xml:space="preserve"> </v>
      </c>
      <c r="CC33" s="3" t="str">
        <f t="shared" si="73"/>
        <v xml:space="preserve"> </v>
      </c>
      <c r="CD33" s="3" t="str">
        <f t="shared" si="74"/>
        <v xml:space="preserve"> </v>
      </c>
      <c r="CE33" s="3" t="str">
        <f t="shared" si="75"/>
        <v xml:space="preserve"> </v>
      </c>
      <c r="CF33" s="3" t="str">
        <f t="shared" si="76"/>
        <v xml:space="preserve"> </v>
      </c>
      <c r="CG33" s="3" t="str">
        <f t="shared" si="77"/>
        <v xml:space="preserve"> </v>
      </c>
      <c r="CH33" s="3" t="str">
        <f t="shared" si="12"/>
        <v xml:space="preserve"> </v>
      </c>
      <c r="CI33" s="3" t="str">
        <f t="shared" si="78"/>
        <v xml:space="preserve"> </v>
      </c>
      <c r="CJ33" s="3" t="str">
        <f t="shared" si="79"/>
        <v xml:space="preserve"> </v>
      </c>
      <c r="CK33" s="3" t="str">
        <f t="shared" si="80"/>
        <v xml:space="preserve"> </v>
      </c>
      <c r="CL33" s="3" t="str">
        <f t="shared" si="81"/>
        <v xml:space="preserve"> </v>
      </c>
      <c r="CM33" s="3" t="str">
        <f t="shared" si="82"/>
        <v xml:space="preserve"> </v>
      </c>
      <c r="CN33" s="3" t="str">
        <f t="shared" si="83"/>
        <v xml:space="preserve"> </v>
      </c>
      <c r="CO33" s="3" t="str">
        <f t="shared" si="84"/>
        <v xml:space="preserve"> </v>
      </c>
      <c r="CP33" s="3" t="str">
        <f t="shared" si="85"/>
        <v xml:space="preserve"> </v>
      </c>
      <c r="CQ33" s="3" t="str">
        <f t="shared" si="86"/>
        <v xml:space="preserve"> </v>
      </c>
      <c r="CR33" s="3" t="str">
        <f t="shared" si="13"/>
        <v xml:space="preserve"> </v>
      </c>
      <c r="CS33" s="3" t="str">
        <f t="shared" si="87"/>
        <v xml:space="preserve"> </v>
      </c>
      <c r="CT33" s="3" t="str">
        <f t="shared" si="88"/>
        <v xml:space="preserve"> </v>
      </c>
      <c r="CU33" s="3" t="str">
        <f t="shared" si="89"/>
        <v xml:space="preserve"> </v>
      </c>
      <c r="CV33" s="3" t="str">
        <f t="shared" si="90"/>
        <v xml:space="preserve"> </v>
      </c>
      <c r="CW33" s="3" t="str">
        <f t="shared" si="91"/>
        <v xml:space="preserve"> </v>
      </c>
      <c r="CX33" s="3" t="str">
        <f t="shared" si="92"/>
        <v xml:space="preserve"> </v>
      </c>
      <c r="CZ33" s="80">
        <f t="shared" si="93"/>
        <v>0</v>
      </c>
      <c r="DA33" s="80">
        <f t="shared" si="14"/>
        <v>37</v>
      </c>
      <c r="DB33" s="80">
        <f t="shared" si="15"/>
        <v>71.275499999999994</v>
      </c>
      <c r="DC33" s="80">
        <f t="shared" si="16"/>
        <v>84.655499999999989</v>
      </c>
      <c r="DD33" s="80" t="e">
        <f t="shared" si="17"/>
        <v>#VALUE!</v>
      </c>
      <c r="DE33" s="80" t="e">
        <f t="shared" si="18"/>
        <v>#VALUE!</v>
      </c>
      <c r="DH33" s="3">
        <f>+IF(A33=1,'Hoja base'!$C$10,IF(A33=2,'Hoja base'!$D$10,IF(A33=3,'Hoja base'!$E$10,IF(A33=4,'Hoja base'!$F$10,IF(A33=5,'Hoja base'!$G$10,'Hoja base'!$H$10)))))</f>
        <v>0</v>
      </c>
      <c r="DI33" s="3">
        <f t="shared" si="94"/>
        <v>0</v>
      </c>
    </row>
    <row r="34" spans="1:113" ht="12" customHeight="1" x14ac:dyDescent="0.2">
      <c r="A34" s="21" t="str">
        <f t="shared" si="19"/>
        <v xml:space="preserve"> </v>
      </c>
      <c r="B34" s="129"/>
      <c r="C34" s="129"/>
      <c r="D34" s="129"/>
      <c r="E34" s="129"/>
      <c r="F34" s="22"/>
      <c r="G34" s="23" t="str">
        <f t="shared" si="20"/>
        <v xml:space="preserve"> </v>
      </c>
      <c r="H34" s="24" t="str">
        <f t="shared" si="21"/>
        <v xml:space="preserve"> </v>
      </c>
      <c r="I34" s="25"/>
      <c r="J34" s="24" t="str">
        <f t="shared" si="22"/>
        <v xml:space="preserve"> </v>
      </c>
      <c r="K34" s="24" t="str">
        <f t="shared" si="23"/>
        <v xml:space="preserve"> </v>
      </c>
      <c r="L34" s="24" t="str">
        <f t="shared" si="24"/>
        <v xml:space="preserve"> </v>
      </c>
      <c r="M34" s="24" t="str">
        <f t="shared" si="25"/>
        <v xml:space="preserve"> </v>
      </c>
      <c r="N34" s="24" t="str">
        <f t="shared" si="26"/>
        <v xml:space="preserve"> </v>
      </c>
      <c r="O34" s="26" t="str">
        <f t="shared" si="27"/>
        <v xml:space="preserve"> </v>
      </c>
      <c r="P34" s="26" t="str">
        <f t="shared" si="28"/>
        <v xml:space="preserve"> </v>
      </c>
      <c r="Q34" s="27" t="str">
        <f t="shared" si="29"/>
        <v xml:space="preserve"> </v>
      </c>
      <c r="R34" s="27" t="str">
        <f t="shared" si="30"/>
        <v xml:space="preserve"> </v>
      </c>
      <c r="S34" s="126" t="str">
        <f t="shared" si="31"/>
        <v xml:space="preserve"> </v>
      </c>
      <c r="T34" s="126"/>
      <c r="U34" s="27" t="str">
        <f t="shared" si="32"/>
        <v xml:space="preserve"> </v>
      </c>
      <c r="V34" s="24" t="str">
        <f t="shared" si="33"/>
        <v xml:space="preserve"> </v>
      </c>
      <c r="W34" s="24" t="str">
        <f t="shared" si="34"/>
        <v xml:space="preserve"> </v>
      </c>
      <c r="X34" s="3" t="str">
        <f t="shared" si="35"/>
        <v xml:space="preserve"> </v>
      </c>
      <c r="Y34" s="68" t="str">
        <f t="shared" si="36"/>
        <v xml:space="preserve"> </v>
      </c>
      <c r="Z34" s="78" t="str">
        <f>IF(G5&gt;=5,100," ")</f>
        <v xml:space="preserve"> </v>
      </c>
      <c r="AA34" s="78" t="str">
        <f>AA33</f>
        <v xml:space="preserve"> </v>
      </c>
      <c r="AC34" s="3">
        <v>19</v>
      </c>
      <c r="AD34" s="78" t="str">
        <f t="shared" si="37"/>
        <v xml:space="preserve"> </v>
      </c>
      <c r="AE34" s="78" t="str">
        <f t="shared" si="0"/>
        <v xml:space="preserve"> </v>
      </c>
      <c r="AF34" s="3" t="e">
        <f t="shared" si="95"/>
        <v>#N/A</v>
      </c>
      <c r="AG34" s="3" t="str">
        <f t="shared" si="38"/>
        <v xml:space="preserve"> </v>
      </c>
      <c r="AI34" s="79" t="e">
        <f t="shared" si="39"/>
        <v>#VALUE!</v>
      </c>
      <c r="AJ34" s="80" t="str">
        <f t="shared" si="2"/>
        <v xml:space="preserve"> </v>
      </c>
      <c r="AK34" s="68" t="e">
        <f t="shared" si="96"/>
        <v>#VALUE!</v>
      </c>
      <c r="AL34" s="68" t="e">
        <f t="shared" si="40"/>
        <v>#N/A</v>
      </c>
      <c r="AN34" s="3">
        <f t="shared" si="4"/>
        <v>0</v>
      </c>
      <c r="AO34" s="78" t="str">
        <f t="shared" si="5"/>
        <v xml:space="preserve"> </v>
      </c>
      <c r="AP34" s="3" t="e">
        <f t="shared" si="41"/>
        <v>#N/A</v>
      </c>
      <c r="AQ34" s="3" t="e">
        <f t="shared" si="42"/>
        <v>#N/A</v>
      </c>
      <c r="AR34" s="3">
        <v>19</v>
      </c>
      <c r="AS34" s="80" t="str">
        <f t="shared" si="43"/>
        <v xml:space="preserve"> </v>
      </c>
      <c r="AT34" s="80" t="str">
        <f t="shared" si="44"/>
        <v xml:space="preserve"> </v>
      </c>
      <c r="AU34" s="80" t="str">
        <f t="shared" si="6"/>
        <v xml:space="preserve"> </v>
      </c>
      <c r="AV34" s="81" t="str">
        <f t="shared" si="7"/>
        <v xml:space="preserve"> </v>
      </c>
      <c r="AW34" s="80" t="str">
        <f t="shared" si="45"/>
        <v xml:space="preserve"> </v>
      </c>
      <c r="AX34" s="80" t="str">
        <f t="shared" si="8"/>
        <v xml:space="preserve"> </v>
      </c>
      <c r="AY34" s="3" t="str">
        <f t="shared" si="9"/>
        <v xml:space="preserve"> </v>
      </c>
      <c r="AZ34" s="80" t="str">
        <f t="shared" si="46"/>
        <v xml:space="preserve"> </v>
      </c>
      <c r="BA34" s="80" t="str">
        <f t="shared" si="47"/>
        <v xml:space="preserve"> </v>
      </c>
      <c r="BB34" s="78" t="str">
        <f t="shared" si="48"/>
        <v xml:space="preserve"> </v>
      </c>
      <c r="BC34" s="3" t="str">
        <f t="shared" si="49"/>
        <v xml:space="preserve"> </v>
      </c>
      <c r="BD34" s="3" t="str">
        <f t="shared" si="50"/>
        <v xml:space="preserve"> </v>
      </c>
      <c r="BE34" s="3" t="str">
        <f t="shared" si="51"/>
        <v xml:space="preserve"> </v>
      </c>
      <c r="BF34" s="3" t="str">
        <f t="shared" si="52"/>
        <v xml:space="preserve"> </v>
      </c>
      <c r="BG34" s="3" t="str">
        <f t="shared" si="53"/>
        <v xml:space="preserve"> </v>
      </c>
      <c r="BH34" s="3" t="str">
        <f t="shared" si="54"/>
        <v xml:space="preserve"> </v>
      </c>
      <c r="BI34" s="3" t="str">
        <f t="shared" si="55"/>
        <v xml:space="preserve"> </v>
      </c>
      <c r="BJ34" s="3" t="str">
        <f t="shared" si="56"/>
        <v xml:space="preserve"> </v>
      </c>
      <c r="BK34" s="3" t="str">
        <f t="shared" si="57"/>
        <v xml:space="preserve"> </v>
      </c>
      <c r="BL34" s="3" t="str">
        <f t="shared" si="58"/>
        <v xml:space="preserve"> </v>
      </c>
      <c r="BM34" s="3" t="str">
        <f t="shared" si="59"/>
        <v xml:space="preserve"> </v>
      </c>
      <c r="BN34" s="3" t="str">
        <f t="shared" si="10"/>
        <v xml:space="preserve"> </v>
      </c>
      <c r="BO34" s="3" t="str">
        <f t="shared" si="60"/>
        <v xml:space="preserve"> </v>
      </c>
      <c r="BP34" s="3" t="str">
        <f t="shared" si="61"/>
        <v xml:space="preserve"> </v>
      </c>
      <c r="BQ34" s="3" t="str">
        <f t="shared" si="62"/>
        <v xml:space="preserve"> </v>
      </c>
      <c r="BR34" s="3" t="str">
        <f t="shared" si="63"/>
        <v xml:space="preserve"> </v>
      </c>
      <c r="BS34" s="3" t="str">
        <f t="shared" si="64"/>
        <v xml:space="preserve"> </v>
      </c>
      <c r="BT34" s="3" t="str">
        <f t="shared" si="65"/>
        <v xml:space="preserve"> </v>
      </c>
      <c r="BU34" s="3" t="str">
        <f t="shared" si="66"/>
        <v xml:space="preserve"> </v>
      </c>
      <c r="BV34" s="3" t="str">
        <f t="shared" si="67"/>
        <v xml:space="preserve"> </v>
      </c>
      <c r="BW34" s="3" t="str">
        <f t="shared" si="68"/>
        <v xml:space="preserve"> </v>
      </c>
      <c r="BX34" s="3" t="str">
        <f t="shared" si="11"/>
        <v xml:space="preserve"> </v>
      </c>
      <c r="BY34" s="3" t="str">
        <f t="shared" si="69"/>
        <v xml:space="preserve"> </v>
      </c>
      <c r="BZ34" s="3" t="str">
        <f t="shared" si="70"/>
        <v xml:space="preserve"> </v>
      </c>
      <c r="CA34" s="3" t="str">
        <f t="shared" si="71"/>
        <v xml:space="preserve"> </v>
      </c>
      <c r="CB34" s="3" t="str">
        <f t="shared" si="72"/>
        <v xml:space="preserve"> </v>
      </c>
      <c r="CC34" s="3" t="str">
        <f t="shared" si="73"/>
        <v xml:space="preserve"> </v>
      </c>
      <c r="CD34" s="3" t="str">
        <f t="shared" si="74"/>
        <v xml:space="preserve"> </v>
      </c>
      <c r="CE34" s="3" t="str">
        <f t="shared" si="75"/>
        <v xml:space="preserve"> </v>
      </c>
      <c r="CF34" s="3" t="str">
        <f t="shared" si="76"/>
        <v xml:space="preserve"> </v>
      </c>
      <c r="CG34" s="3" t="str">
        <f t="shared" si="77"/>
        <v xml:space="preserve"> </v>
      </c>
      <c r="CH34" s="3" t="str">
        <f t="shared" si="12"/>
        <v xml:space="preserve"> </v>
      </c>
      <c r="CI34" s="3" t="str">
        <f t="shared" si="78"/>
        <v xml:space="preserve"> </v>
      </c>
      <c r="CJ34" s="3" t="str">
        <f t="shared" si="79"/>
        <v xml:space="preserve"> </v>
      </c>
      <c r="CK34" s="3" t="str">
        <f t="shared" si="80"/>
        <v xml:space="preserve"> </v>
      </c>
      <c r="CL34" s="3" t="str">
        <f t="shared" si="81"/>
        <v xml:space="preserve"> </v>
      </c>
      <c r="CM34" s="3" t="str">
        <f t="shared" si="82"/>
        <v xml:space="preserve"> </v>
      </c>
      <c r="CN34" s="3" t="str">
        <f t="shared" si="83"/>
        <v xml:space="preserve"> </v>
      </c>
      <c r="CO34" s="3" t="str">
        <f t="shared" si="84"/>
        <v xml:space="preserve"> </v>
      </c>
      <c r="CP34" s="3" t="str">
        <f t="shared" si="85"/>
        <v xml:space="preserve"> </v>
      </c>
      <c r="CQ34" s="3" t="str">
        <f t="shared" si="86"/>
        <v xml:space="preserve"> </v>
      </c>
      <c r="CR34" s="3" t="str">
        <f t="shared" si="13"/>
        <v xml:space="preserve"> </v>
      </c>
      <c r="CS34" s="3" t="str">
        <f t="shared" si="87"/>
        <v xml:space="preserve"> </v>
      </c>
      <c r="CT34" s="3" t="str">
        <f t="shared" si="88"/>
        <v xml:space="preserve"> </v>
      </c>
      <c r="CU34" s="3" t="str">
        <f t="shared" si="89"/>
        <v xml:space="preserve"> </v>
      </c>
      <c r="CV34" s="3" t="str">
        <f t="shared" si="90"/>
        <v xml:space="preserve"> </v>
      </c>
      <c r="CW34" s="3" t="str">
        <f t="shared" si="91"/>
        <v xml:space="preserve"> </v>
      </c>
      <c r="CX34" s="3" t="str">
        <f t="shared" si="92"/>
        <v xml:space="preserve"> </v>
      </c>
      <c r="CZ34" s="80">
        <f t="shared" si="93"/>
        <v>0</v>
      </c>
      <c r="DA34" s="80">
        <f t="shared" si="14"/>
        <v>37</v>
      </c>
      <c r="DB34" s="80">
        <f t="shared" si="15"/>
        <v>71.275499999999994</v>
      </c>
      <c r="DC34" s="80">
        <f t="shared" si="16"/>
        <v>84.655499999999989</v>
      </c>
      <c r="DD34" s="80" t="e">
        <f t="shared" si="17"/>
        <v>#VALUE!</v>
      </c>
      <c r="DE34" s="80" t="e">
        <f t="shared" si="18"/>
        <v>#VALUE!</v>
      </c>
      <c r="DH34" s="3">
        <f>+IF(A34=1,'Hoja base'!$C$10,IF(A34=2,'Hoja base'!$D$10,IF(A34=3,'Hoja base'!$E$10,IF(A34=4,'Hoja base'!$F$10,IF(A34=5,'Hoja base'!$G$10,'Hoja base'!$H$10)))))</f>
        <v>0</v>
      </c>
      <c r="DI34" s="3">
        <f t="shared" si="94"/>
        <v>0</v>
      </c>
    </row>
    <row r="35" spans="1:113" ht="12" customHeight="1" x14ac:dyDescent="0.2">
      <c r="A35" s="21" t="str">
        <f t="shared" si="19"/>
        <v xml:space="preserve"> </v>
      </c>
      <c r="B35" s="129"/>
      <c r="C35" s="129"/>
      <c r="D35" s="129"/>
      <c r="E35" s="129"/>
      <c r="F35" s="22"/>
      <c r="G35" s="23" t="str">
        <f t="shared" si="20"/>
        <v xml:space="preserve"> </v>
      </c>
      <c r="H35" s="24" t="str">
        <f t="shared" si="21"/>
        <v xml:space="preserve"> </v>
      </c>
      <c r="I35" s="25"/>
      <c r="J35" s="24" t="str">
        <f t="shared" si="22"/>
        <v xml:space="preserve"> </v>
      </c>
      <c r="K35" s="24" t="str">
        <f t="shared" si="23"/>
        <v xml:space="preserve"> </v>
      </c>
      <c r="L35" s="24" t="str">
        <f t="shared" si="24"/>
        <v xml:space="preserve"> </v>
      </c>
      <c r="M35" s="24" t="str">
        <f t="shared" si="25"/>
        <v xml:space="preserve"> </v>
      </c>
      <c r="N35" s="24" t="str">
        <f t="shared" si="26"/>
        <v xml:space="preserve"> </v>
      </c>
      <c r="O35" s="26" t="str">
        <f t="shared" si="27"/>
        <v xml:space="preserve"> </v>
      </c>
      <c r="P35" s="26" t="str">
        <f t="shared" si="28"/>
        <v xml:space="preserve"> </v>
      </c>
      <c r="Q35" s="27" t="str">
        <f t="shared" si="29"/>
        <v xml:space="preserve"> </v>
      </c>
      <c r="R35" s="27" t="str">
        <f t="shared" si="30"/>
        <v xml:space="preserve"> </v>
      </c>
      <c r="S35" s="126" t="str">
        <f t="shared" si="31"/>
        <v xml:space="preserve"> </v>
      </c>
      <c r="T35" s="126"/>
      <c r="U35" s="27" t="str">
        <f t="shared" si="32"/>
        <v xml:space="preserve"> </v>
      </c>
      <c r="V35" s="24" t="str">
        <f t="shared" si="33"/>
        <v xml:space="preserve"> </v>
      </c>
      <c r="W35" s="24" t="str">
        <f t="shared" si="34"/>
        <v xml:space="preserve"> </v>
      </c>
      <c r="X35" s="3" t="str">
        <f t="shared" si="35"/>
        <v xml:space="preserve"> </v>
      </c>
      <c r="Y35" s="68" t="str">
        <f t="shared" si="36"/>
        <v xml:space="preserve"> </v>
      </c>
      <c r="Z35" s="78"/>
      <c r="AC35" s="3">
        <v>20</v>
      </c>
      <c r="AD35" s="78" t="str">
        <f t="shared" si="37"/>
        <v xml:space="preserve"> </v>
      </c>
      <c r="AE35" s="78" t="str">
        <f t="shared" si="0"/>
        <v xml:space="preserve"> </v>
      </c>
      <c r="AF35" s="3" t="e">
        <f t="shared" si="95"/>
        <v>#N/A</v>
      </c>
      <c r="AG35" s="3" t="str">
        <f t="shared" si="38"/>
        <v xml:space="preserve"> </v>
      </c>
      <c r="AI35" s="79" t="e">
        <f t="shared" si="39"/>
        <v>#VALUE!</v>
      </c>
      <c r="AJ35" s="80" t="str">
        <f t="shared" si="2"/>
        <v xml:space="preserve"> </v>
      </c>
      <c r="AK35" s="68" t="e">
        <f t="shared" si="96"/>
        <v>#VALUE!</v>
      </c>
      <c r="AL35" s="68" t="e">
        <f t="shared" si="40"/>
        <v>#N/A</v>
      </c>
      <c r="AN35" s="3">
        <f t="shared" si="4"/>
        <v>0</v>
      </c>
      <c r="AO35" s="78" t="str">
        <f t="shared" si="5"/>
        <v xml:space="preserve"> </v>
      </c>
      <c r="AP35" s="3" t="e">
        <f t="shared" si="41"/>
        <v>#N/A</v>
      </c>
      <c r="AQ35" s="3" t="e">
        <f t="shared" si="42"/>
        <v>#N/A</v>
      </c>
      <c r="AR35" s="3">
        <v>20</v>
      </c>
      <c r="AS35" s="80" t="str">
        <f t="shared" si="43"/>
        <v xml:space="preserve"> </v>
      </c>
      <c r="AT35" s="80" t="str">
        <f t="shared" si="44"/>
        <v xml:space="preserve"> </v>
      </c>
      <c r="AU35" s="80" t="str">
        <f t="shared" si="6"/>
        <v xml:space="preserve"> </v>
      </c>
      <c r="AV35" s="81" t="str">
        <f t="shared" si="7"/>
        <v xml:space="preserve"> </v>
      </c>
      <c r="AW35" s="80" t="str">
        <f t="shared" si="45"/>
        <v xml:space="preserve"> </v>
      </c>
      <c r="AX35" s="80" t="str">
        <f t="shared" si="8"/>
        <v xml:space="preserve"> </v>
      </c>
      <c r="AY35" s="3" t="str">
        <f t="shared" si="9"/>
        <v xml:space="preserve"> </v>
      </c>
      <c r="AZ35" s="80" t="str">
        <f t="shared" si="46"/>
        <v xml:space="preserve"> </v>
      </c>
      <c r="BA35" s="80" t="str">
        <f t="shared" si="47"/>
        <v xml:space="preserve"> </v>
      </c>
      <c r="BB35" s="78" t="str">
        <f t="shared" si="48"/>
        <v xml:space="preserve"> </v>
      </c>
      <c r="BC35" s="3" t="str">
        <f t="shared" si="49"/>
        <v xml:space="preserve"> </v>
      </c>
      <c r="BD35" s="3" t="str">
        <f t="shared" si="50"/>
        <v xml:space="preserve"> </v>
      </c>
      <c r="BE35" s="3" t="str">
        <f t="shared" si="51"/>
        <v xml:space="preserve"> </v>
      </c>
      <c r="BF35" s="3" t="str">
        <f t="shared" si="52"/>
        <v xml:space="preserve"> </v>
      </c>
      <c r="BG35" s="3" t="str">
        <f t="shared" si="53"/>
        <v xml:space="preserve"> </v>
      </c>
      <c r="BH35" s="3" t="str">
        <f t="shared" si="54"/>
        <v xml:space="preserve"> </v>
      </c>
      <c r="BI35" s="3" t="str">
        <f t="shared" si="55"/>
        <v xml:space="preserve"> </v>
      </c>
      <c r="BJ35" s="3" t="str">
        <f t="shared" si="56"/>
        <v xml:space="preserve"> </v>
      </c>
      <c r="BK35" s="3" t="str">
        <f t="shared" si="57"/>
        <v xml:space="preserve"> </v>
      </c>
      <c r="BL35" s="3" t="str">
        <f t="shared" si="58"/>
        <v xml:space="preserve"> </v>
      </c>
      <c r="BM35" s="3" t="str">
        <f t="shared" si="59"/>
        <v xml:space="preserve"> </v>
      </c>
      <c r="BN35" s="3" t="str">
        <f t="shared" si="10"/>
        <v xml:space="preserve"> </v>
      </c>
      <c r="BO35" s="3" t="str">
        <f t="shared" si="60"/>
        <v xml:space="preserve"> </v>
      </c>
      <c r="BP35" s="3" t="str">
        <f t="shared" si="61"/>
        <v xml:space="preserve"> </v>
      </c>
      <c r="BQ35" s="3" t="str">
        <f t="shared" si="62"/>
        <v xml:space="preserve"> </v>
      </c>
      <c r="BR35" s="3" t="str">
        <f t="shared" si="63"/>
        <v xml:space="preserve"> </v>
      </c>
      <c r="BS35" s="3" t="str">
        <f t="shared" si="64"/>
        <v xml:space="preserve"> </v>
      </c>
      <c r="BT35" s="3" t="str">
        <f t="shared" si="65"/>
        <v xml:space="preserve"> </v>
      </c>
      <c r="BU35" s="3" t="str">
        <f t="shared" si="66"/>
        <v xml:space="preserve"> </v>
      </c>
      <c r="BV35" s="3" t="str">
        <f t="shared" si="67"/>
        <v xml:space="preserve"> </v>
      </c>
      <c r="BW35" s="3" t="str">
        <f t="shared" si="68"/>
        <v xml:space="preserve"> </v>
      </c>
      <c r="BX35" s="3" t="str">
        <f t="shared" si="11"/>
        <v xml:space="preserve"> </v>
      </c>
      <c r="BY35" s="3" t="str">
        <f t="shared" si="69"/>
        <v xml:space="preserve"> </v>
      </c>
      <c r="BZ35" s="3" t="str">
        <f t="shared" si="70"/>
        <v xml:space="preserve"> </v>
      </c>
      <c r="CA35" s="3" t="str">
        <f t="shared" si="71"/>
        <v xml:space="preserve"> </v>
      </c>
      <c r="CB35" s="3" t="str">
        <f t="shared" si="72"/>
        <v xml:space="preserve"> </v>
      </c>
      <c r="CC35" s="3" t="str">
        <f t="shared" si="73"/>
        <v xml:space="preserve"> </v>
      </c>
      <c r="CD35" s="3" t="str">
        <f t="shared" si="74"/>
        <v xml:space="preserve"> </v>
      </c>
      <c r="CE35" s="3" t="str">
        <f t="shared" si="75"/>
        <v xml:space="preserve"> </v>
      </c>
      <c r="CF35" s="3" t="str">
        <f t="shared" si="76"/>
        <v xml:space="preserve"> </v>
      </c>
      <c r="CG35" s="3" t="str">
        <f t="shared" si="77"/>
        <v xml:space="preserve"> </v>
      </c>
      <c r="CH35" s="3" t="str">
        <f t="shared" si="12"/>
        <v xml:space="preserve"> </v>
      </c>
      <c r="CI35" s="3" t="str">
        <f t="shared" si="78"/>
        <v xml:space="preserve"> </v>
      </c>
      <c r="CJ35" s="3" t="str">
        <f t="shared" si="79"/>
        <v xml:space="preserve"> </v>
      </c>
      <c r="CK35" s="3" t="str">
        <f t="shared" si="80"/>
        <v xml:space="preserve"> </v>
      </c>
      <c r="CL35" s="3" t="str">
        <f t="shared" si="81"/>
        <v xml:space="preserve"> </v>
      </c>
      <c r="CM35" s="3" t="str">
        <f t="shared" si="82"/>
        <v xml:space="preserve"> </v>
      </c>
      <c r="CN35" s="3" t="str">
        <f t="shared" si="83"/>
        <v xml:space="preserve"> </v>
      </c>
      <c r="CO35" s="3" t="str">
        <f t="shared" si="84"/>
        <v xml:space="preserve"> </v>
      </c>
      <c r="CP35" s="3" t="str">
        <f t="shared" si="85"/>
        <v xml:space="preserve"> </v>
      </c>
      <c r="CQ35" s="3" t="str">
        <f t="shared" si="86"/>
        <v xml:space="preserve"> </v>
      </c>
      <c r="CR35" s="3" t="str">
        <f t="shared" si="13"/>
        <v xml:space="preserve"> </v>
      </c>
      <c r="CS35" s="3" t="str">
        <f t="shared" si="87"/>
        <v xml:space="preserve"> </v>
      </c>
      <c r="CT35" s="3" t="str">
        <f t="shared" si="88"/>
        <v xml:space="preserve"> </v>
      </c>
      <c r="CU35" s="3" t="str">
        <f t="shared" si="89"/>
        <v xml:space="preserve"> </v>
      </c>
      <c r="CV35" s="3" t="str">
        <f t="shared" si="90"/>
        <v xml:space="preserve"> </v>
      </c>
      <c r="CW35" s="3" t="str">
        <f t="shared" si="91"/>
        <v xml:space="preserve"> </v>
      </c>
      <c r="CX35" s="3" t="str">
        <f t="shared" si="92"/>
        <v xml:space="preserve"> </v>
      </c>
      <c r="CZ35" s="80">
        <f t="shared" si="93"/>
        <v>0</v>
      </c>
      <c r="DA35" s="80">
        <f t="shared" si="14"/>
        <v>37</v>
      </c>
      <c r="DB35" s="80">
        <f t="shared" si="15"/>
        <v>71.275499999999994</v>
      </c>
      <c r="DC35" s="80">
        <f t="shared" si="16"/>
        <v>84.655499999999989</v>
      </c>
      <c r="DD35" s="80" t="e">
        <f t="shared" si="17"/>
        <v>#VALUE!</v>
      </c>
      <c r="DE35" s="80" t="e">
        <f t="shared" si="18"/>
        <v>#VALUE!</v>
      </c>
      <c r="DH35" s="3">
        <f>+IF(A35=1,'Hoja base'!$C$10,IF(A35=2,'Hoja base'!$D$10,IF(A35=3,'Hoja base'!$E$10,IF(A35=4,'Hoja base'!$F$10,IF(A35=5,'Hoja base'!$G$10,'Hoja base'!$H$10)))))</f>
        <v>0</v>
      </c>
      <c r="DI35" s="3">
        <f t="shared" si="94"/>
        <v>0</v>
      </c>
    </row>
    <row r="36" spans="1:113" ht="12" customHeight="1" x14ac:dyDescent="0.2">
      <c r="A36" s="21" t="str">
        <f t="shared" si="19"/>
        <v xml:space="preserve"> </v>
      </c>
      <c r="B36" s="129"/>
      <c r="C36" s="129"/>
      <c r="D36" s="129"/>
      <c r="E36" s="129"/>
      <c r="F36" s="22"/>
      <c r="G36" s="23" t="str">
        <f t="shared" si="20"/>
        <v xml:space="preserve"> </v>
      </c>
      <c r="H36" s="24" t="str">
        <f t="shared" si="21"/>
        <v xml:space="preserve"> </v>
      </c>
      <c r="I36" s="25"/>
      <c r="J36" s="24" t="str">
        <f t="shared" si="22"/>
        <v xml:space="preserve"> </v>
      </c>
      <c r="K36" s="24" t="str">
        <f t="shared" si="23"/>
        <v xml:space="preserve"> </v>
      </c>
      <c r="L36" s="24" t="str">
        <f t="shared" si="24"/>
        <v xml:space="preserve"> </v>
      </c>
      <c r="M36" s="24" t="str">
        <f t="shared" si="25"/>
        <v xml:space="preserve"> </v>
      </c>
      <c r="N36" s="24" t="str">
        <f t="shared" si="26"/>
        <v xml:space="preserve"> </v>
      </c>
      <c r="O36" s="26" t="str">
        <f t="shared" si="27"/>
        <v xml:space="preserve"> </v>
      </c>
      <c r="P36" s="26" t="str">
        <f t="shared" si="28"/>
        <v xml:space="preserve"> </v>
      </c>
      <c r="Q36" s="27" t="str">
        <f t="shared" si="29"/>
        <v xml:space="preserve"> </v>
      </c>
      <c r="R36" s="27" t="str">
        <f t="shared" si="30"/>
        <v xml:space="preserve"> </v>
      </c>
      <c r="S36" s="126" t="str">
        <f t="shared" si="31"/>
        <v xml:space="preserve"> </v>
      </c>
      <c r="T36" s="126"/>
      <c r="U36" s="27" t="str">
        <f t="shared" si="32"/>
        <v xml:space="preserve"> </v>
      </c>
      <c r="V36" s="24" t="str">
        <f t="shared" si="33"/>
        <v xml:space="preserve"> </v>
      </c>
      <c r="W36" s="24" t="str">
        <f t="shared" si="34"/>
        <v xml:space="preserve"> </v>
      </c>
      <c r="X36" s="3" t="str">
        <f t="shared" si="35"/>
        <v xml:space="preserve"> </v>
      </c>
      <c r="Y36" s="68" t="str">
        <f t="shared" si="36"/>
        <v xml:space="preserve"> </v>
      </c>
      <c r="Z36" s="77">
        <v>6</v>
      </c>
      <c r="AC36" s="3">
        <v>21</v>
      </c>
      <c r="AD36" s="78" t="str">
        <f t="shared" si="37"/>
        <v xml:space="preserve"> </v>
      </c>
      <c r="AE36" s="78" t="str">
        <f t="shared" si="0"/>
        <v xml:space="preserve"> </v>
      </c>
      <c r="AF36" s="3" t="e">
        <f t="shared" si="95"/>
        <v>#N/A</v>
      </c>
      <c r="AG36" s="3" t="str">
        <f t="shared" si="38"/>
        <v xml:space="preserve"> </v>
      </c>
      <c r="AI36" s="79" t="e">
        <f t="shared" si="39"/>
        <v>#VALUE!</v>
      </c>
      <c r="AJ36" s="80" t="str">
        <f t="shared" si="2"/>
        <v xml:space="preserve"> </v>
      </c>
      <c r="AK36" s="68" t="e">
        <f t="shared" si="96"/>
        <v>#VALUE!</v>
      </c>
      <c r="AL36" s="68" t="e">
        <f t="shared" si="40"/>
        <v>#N/A</v>
      </c>
      <c r="AN36" s="3">
        <f t="shared" si="4"/>
        <v>0</v>
      </c>
      <c r="AO36" s="78" t="str">
        <f t="shared" si="5"/>
        <v xml:space="preserve"> </v>
      </c>
      <c r="AP36" s="3" t="e">
        <f t="shared" si="41"/>
        <v>#N/A</v>
      </c>
      <c r="AQ36" s="3" t="e">
        <f t="shared" si="42"/>
        <v>#N/A</v>
      </c>
      <c r="AR36" s="3">
        <v>21</v>
      </c>
      <c r="AS36" s="80" t="str">
        <f t="shared" si="43"/>
        <v xml:space="preserve"> </v>
      </c>
      <c r="AT36" s="80" t="str">
        <f t="shared" si="44"/>
        <v xml:space="preserve"> </v>
      </c>
      <c r="AU36" s="80" t="str">
        <f t="shared" si="6"/>
        <v xml:space="preserve"> </v>
      </c>
      <c r="AV36" s="81" t="str">
        <f t="shared" si="7"/>
        <v xml:space="preserve"> </v>
      </c>
      <c r="AW36" s="80" t="str">
        <f t="shared" si="45"/>
        <v xml:space="preserve"> </v>
      </c>
      <c r="AX36" s="80" t="str">
        <f t="shared" si="8"/>
        <v xml:space="preserve"> </v>
      </c>
      <c r="AY36" s="3" t="str">
        <f t="shared" si="9"/>
        <v xml:space="preserve"> </v>
      </c>
      <c r="AZ36" s="80" t="str">
        <f t="shared" si="46"/>
        <v xml:space="preserve"> </v>
      </c>
      <c r="BA36" s="80" t="str">
        <f t="shared" si="47"/>
        <v xml:space="preserve"> </v>
      </c>
      <c r="BB36" s="78" t="str">
        <f t="shared" si="48"/>
        <v xml:space="preserve"> </v>
      </c>
      <c r="BC36" s="3" t="str">
        <f t="shared" si="49"/>
        <v xml:space="preserve"> </v>
      </c>
      <c r="BD36" s="3" t="str">
        <f t="shared" si="50"/>
        <v xml:space="preserve"> </v>
      </c>
      <c r="BE36" s="3" t="str">
        <f t="shared" si="51"/>
        <v xml:space="preserve"> </v>
      </c>
      <c r="BF36" s="3" t="str">
        <f t="shared" si="52"/>
        <v xml:space="preserve"> </v>
      </c>
      <c r="BG36" s="3" t="str">
        <f t="shared" si="53"/>
        <v xml:space="preserve"> </v>
      </c>
      <c r="BH36" s="3" t="str">
        <f t="shared" si="54"/>
        <v xml:space="preserve"> </v>
      </c>
      <c r="BI36" s="3" t="str">
        <f t="shared" si="55"/>
        <v xml:space="preserve"> </v>
      </c>
      <c r="BJ36" s="3" t="str">
        <f t="shared" si="56"/>
        <v xml:space="preserve"> </v>
      </c>
      <c r="BK36" s="3" t="str">
        <f t="shared" si="57"/>
        <v xml:space="preserve"> </v>
      </c>
      <c r="BL36" s="3" t="str">
        <f t="shared" si="58"/>
        <v xml:space="preserve"> </v>
      </c>
      <c r="BM36" s="3" t="str">
        <f t="shared" si="59"/>
        <v xml:space="preserve"> </v>
      </c>
      <c r="BN36" s="3" t="str">
        <f t="shared" si="10"/>
        <v xml:space="preserve"> </v>
      </c>
      <c r="BO36" s="3" t="str">
        <f t="shared" si="60"/>
        <v xml:space="preserve"> </v>
      </c>
      <c r="BP36" s="3" t="str">
        <f t="shared" si="61"/>
        <v xml:space="preserve"> </v>
      </c>
      <c r="BQ36" s="3" t="str">
        <f t="shared" si="62"/>
        <v xml:space="preserve"> </v>
      </c>
      <c r="BR36" s="3" t="str">
        <f t="shared" si="63"/>
        <v xml:space="preserve"> </v>
      </c>
      <c r="BS36" s="3" t="str">
        <f t="shared" si="64"/>
        <v xml:space="preserve"> </v>
      </c>
      <c r="BT36" s="3" t="str">
        <f t="shared" si="65"/>
        <v xml:space="preserve"> </v>
      </c>
      <c r="BU36" s="3" t="str">
        <f t="shared" si="66"/>
        <v xml:space="preserve"> </v>
      </c>
      <c r="BV36" s="3" t="str">
        <f t="shared" si="67"/>
        <v xml:space="preserve"> </v>
      </c>
      <c r="BW36" s="3" t="str">
        <f t="shared" si="68"/>
        <v xml:space="preserve"> </v>
      </c>
      <c r="BX36" s="3" t="str">
        <f t="shared" si="11"/>
        <v xml:space="preserve"> </v>
      </c>
      <c r="BY36" s="3" t="str">
        <f t="shared" si="69"/>
        <v xml:space="preserve"> </v>
      </c>
      <c r="BZ36" s="3" t="str">
        <f t="shared" si="70"/>
        <v xml:space="preserve"> </v>
      </c>
      <c r="CA36" s="3" t="str">
        <f t="shared" si="71"/>
        <v xml:space="preserve"> </v>
      </c>
      <c r="CB36" s="3" t="str">
        <f t="shared" si="72"/>
        <v xml:space="preserve"> </v>
      </c>
      <c r="CC36" s="3" t="str">
        <f t="shared" si="73"/>
        <v xml:space="preserve"> </v>
      </c>
      <c r="CD36" s="3" t="str">
        <f t="shared" si="74"/>
        <v xml:space="preserve"> </v>
      </c>
      <c r="CE36" s="3" t="str">
        <f t="shared" si="75"/>
        <v xml:space="preserve"> </v>
      </c>
      <c r="CF36" s="3" t="str">
        <f t="shared" si="76"/>
        <v xml:space="preserve"> </v>
      </c>
      <c r="CG36" s="3" t="str">
        <f t="shared" si="77"/>
        <v xml:space="preserve"> </v>
      </c>
      <c r="CH36" s="3" t="str">
        <f t="shared" si="12"/>
        <v xml:space="preserve"> </v>
      </c>
      <c r="CI36" s="3" t="str">
        <f t="shared" si="78"/>
        <v xml:space="preserve"> </v>
      </c>
      <c r="CJ36" s="3" t="str">
        <f t="shared" si="79"/>
        <v xml:space="preserve"> </v>
      </c>
      <c r="CK36" s="3" t="str">
        <f t="shared" si="80"/>
        <v xml:space="preserve"> </v>
      </c>
      <c r="CL36" s="3" t="str">
        <f t="shared" si="81"/>
        <v xml:space="preserve"> </v>
      </c>
      <c r="CM36" s="3" t="str">
        <f t="shared" si="82"/>
        <v xml:space="preserve"> </v>
      </c>
      <c r="CN36" s="3" t="str">
        <f t="shared" si="83"/>
        <v xml:space="preserve"> </v>
      </c>
      <c r="CO36" s="3" t="str">
        <f t="shared" si="84"/>
        <v xml:space="preserve"> </v>
      </c>
      <c r="CP36" s="3" t="str">
        <f t="shared" si="85"/>
        <v xml:space="preserve"> </v>
      </c>
      <c r="CQ36" s="3" t="str">
        <f t="shared" si="86"/>
        <v xml:space="preserve"> </v>
      </c>
      <c r="CR36" s="3" t="str">
        <f t="shared" si="13"/>
        <v xml:space="preserve"> </v>
      </c>
      <c r="CS36" s="3" t="str">
        <f t="shared" si="87"/>
        <v xml:space="preserve"> </v>
      </c>
      <c r="CT36" s="3" t="str">
        <f t="shared" si="88"/>
        <v xml:space="preserve"> </v>
      </c>
      <c r="CU36" s="3" t="str">
        <f t="shared" si="89"/>
        <v xml:space="preserve"> </v>
      </c>
      <c r="CV36" s="3" t="str">
        <f t="shared" si="90"/>
        <v xml:space="preserve"> </v>
      </c>
      <c r="CW36" s="3" t="str">
        <f t="shared" si="91"/>
        <v xml:space="preserve"> </v>
      </c>
      <c r="CX36" s="3" t="str">
        <f t="shared" si="92"/>
        <v xml:space="preserve"> </v>
      </c>
      <c r="CZ36" s="80">
        <f t="shared" si="93"/>
        <v>0</v>
      </c>
      <c r="DA36" s="80">
        <f t="shared" si="14"/>
        <v>37</v>
      </c>
      <c r="DB36" s="80">
        <f t="shared" si="15"/>
        <v>71.275499999999994</v>
      </c>
      <c r="DC36" s="80">
        <f t="shared" si="16"/>
        <v>84.655499999999989</v>
      </c>
      <c r="DD36" s="80" t="e">
        <f t="shared" si="17"/>
        <v>#VALUE!</v>
      </c>
      <c r="DE36" s="80" t="e">
        <f t="shared" si="18"/>
        <v>#VALUE!</v>
      </c>
      <c r="DH36" s="3">
        <f>+IF(A36=1,'Hoja base'!$C$10,IF(A36=2,'Hoja base'!$D$10,IF(A36=3,'Hoja base'!$E$10,IF(A36=4,'Hoja base'!$F$10,IF(A36=5,'Hoja base'!$G$10,'Hoja base'!$H$10)))))</f>
        <v>0</v>
      </c>
      <c r="DI36" s="3">
        <f t="shared" si="94"/>
        <v>0</v>
      </c>
    </row>
    <row r="37" spans="1:113" ht="12" customHeight="1" x14ac:dyDescent="0.2">
      <c r="A37" s="21" t="str">
        <f t="shared" si="19"/>
        <v xml:space="preserve"> </v>
      </c>
      <c r="B37" s="129"/>
      <c r="C37" s="129"/>
      <c r="D37" s="129"/>
      <c r="E37" s="129"/>
      <c r="F37" s="22"/>
      <c r="G37" s="23" t="str">
        <f t="shared" si="20"/>
        <v xml:space="preserve"> </v>
      </c>
      <c r="H37" s="24" t="str">
        <f t="shared" si="21"/>
        <v xml:space="preserve"> </v>
      </c>
      <c r="I37" s="25"/>
      <c r="J37" s="24" t="str">
        <f t="shared" si="22"/>
        <v xml:space="preserve"> </v>
      </c>
      <c r="K37" s="24" t="str">
        <f t="shared" si="23"/>
        <v xml:space="preserve"> </v>
      </c>
      <c r="L37" s="24" t="str">
        <f t="shared" si="24"/>
        <v xml:space="preserve"> </v>
      </c>
      <c r="M37" s="24" t="str">
        <f t="shared" si="25"/>
        <v xml:space="preserve"> </v>
      </c>
      <c r="N37" s="24" t="str">
        <f t="shared" si="26"/>
        <v xml:space="preserve"> </v>
      </c>
      <c r="O37" s="26" t="str">
        <f t="shared" si="27"/>
        <v xml:space="preserve"> </v>
      </c>
      <c r="P37" s="26" t="str">
        <f t="shared" si="28"/>
        <v xml:space="preserve"> </v>
      </c>
      <c r="Q37" s="27" t="str">
        <f t="shared" si="29"/>
        <v xml:space="preserve"> </v>
      </c>
      <c r="R37" s="27" t="str">
        <f t="shared" si="30"/>
        <v xml:space="preserve"> </v>
      </c>
      <c r="S37" s="126" t="str">
        <f t="shared" si="31"/>
        <v xml:space="preserve"> </v>
      </c>
      <c r="T37" s="126"/>
      <c r="U37" s="27" t="str">
        <f t="shared" si="32"/>
        <v xml:space="preserve"> </v>
      </c>
      <c r="V37" s="24" t="str">
        <f t="shared" si="33"/>
        <v xml:space="preserve"> </v>
      </c>
      <c r="W37" s="24" t="str">
        <f t="shared" si="34"/>
        <v xml:space="preserve"> </v>
      </c>
      <c r="X37" s="3" t="str">
        <f t="shared" si="35"/>
        <v xml:space="preserve"> </v>
      </c>
      <c r="Y37" s="68" t="str">
        <f t="shared" si="36"/>
        <v xml:space="preserve"> </v>
      </c>
      <c r="Z37" s="78" t="str">
        <f>IF(G5&gt;=6,0," ")</f>
        <v xml:space="preserve"> </v>
      </c>
      <c r="AA37" s="78" t="str">
        <f>IF(G5&gt;=6,N10," ")</f>
        <v xml:space="preserve"> </v>
      </c>
      <c r="AC37" s="3">
        <v>22</v>
      </c>
      <c r="AD37" s="78" t="str">
        <f t="shared" si="37"/>
        <v xml:space="preserve"> </v>
      </c>
      <c r="AE37" s="78" t="str">
        <f t="shared" si="0"/>
        <v xml:space="preserve"> </v>
      </c>
      <c r="AF37" s="3" t="e">
        <f t="shared" si="95"/>
        <v>#N/A</v>
      </c>
      <c r="AG37" s="3" t="str">
        <f t="shared" si="38"/>
        <v xml:space="preserve"> </v>
      </c>
      <c r="AI37" s="79" t="e">
        <f t="shared" si="39"/>
        <v>#VALUE!</v>
      </c>
      <c r="AJ37" s="80" t="str">
        <f t="shared" si="2"/>
        <v xml:space="preserve"> </v>
      </c>
      <c r="AK37" s="68" t="e">
        <f t="shared" si="96"/>
        <v>#VALUE!</v>
      </c>
      <c r="AL37" s="68" t="e">
        <f t="shared" si="40"/>
        <v>#N/A</v>
      </c>
      <c r="AN37" s="3">
        <f t="shared" si="4"/>
        <v>0</v>
      </c>
      <c r="AO37" s="78" t="str">
        <f t="shared" si="5"/>
        <v xml:space="preserve"> </v>
      </c>
      <c r="AP37" s="3" t="e">
        <f t="shared" si="41"/>
        <v>#N/A</v>
      </c>
      <c r="AQ37" s="3" t="e">
        <f t="shared" si="42"/>
        <v>#N/A</v>
      </c>
      <c r="AR37" s="3">
        <v>22</v>
      </c>
      <c r="AS37" s="80" t="str">
        <f t="shared" si="43"/>
        <v xml:space="preserve"> </v>
      </c>
      <c r="AT37" s="80" t="str">
        <f t="shared" si="44"/>
        <v xml:space="preserve"> </v>
      </c>
      <c r="AU37" s="80" t="str">
        <f t="shared" si="6"/>
        <v xml:space="preserve"> </v>
      </c>
      <c r="AV37" s="81" t="str">
        <f t="shared" si="7"/>
        <v xml:space="preserve"> </v>
      </c>
      <c r="AW37" s="80" t="str">
        <f t="shared" si="45"/>
        <v xml:space="preserve"> </v>
      </c>
      <c r="AX37" s="80" t="str">
        <f t="shared" si="8"/>
        <v xml:space="preserve"> </v>
      </c>
      <c r="AY37" s="3" t="str">
        <f t="shared" si="9"/>
        <v xml:space="preserve"> </v>
      </c>
      <c r="AZ37" s="80" t="str">
        <f t="shared" si="46"/>
        <v xml:space="preserve"> </v>
      </c>
      <c r="BA37" s="80" t="str">
        <f t="shared" si="47"/>
        <v xml:space="preserve"> </v>
      </c>
      <c r="BB37" s="78" t="str">
        <f t="shared" si="48"/>
        <v xml:space="preserve"> </v>
      </c>
      <c r="BC37" s="3" t="str">
        <f t="shared" si="49"/>
        <v xml:space="preserve"> </v>
      </c>
      <c r="BD37" s="3" t="str">
        <f t="shared" si="50"/>
        <v xml:space="preserve"> </v>
      </c>
      <c r="BE37" s="3" t="str">
        <f t="shared" si="51"/>
        <v xml:space="preserve"> </v>
      </c>
      <c r="BF37" s="3" t="str">
        <f t="shared" si="52"/>
        <v xml:space="preserve"> </v>
      </c>
      <c r="BG37" s="3" t="str">
        <f t="shared" si="53"/>
        <v xml:space="preserve"> </v>
      </c>
      <c r="BH37" s="3" t="str">
        <f t="shared" si="54"/>
        <v xml:space="preserve"> </v>
      </c>
      <c r="BI37" s="3" t="str">
        <f t="shared" si="55"/>
        <v xml:space="preserve"> </v>
      </c>
      <c r="BJ37" s="3" t="str">
        <f t="shared" si="56"/>
        <v xml:space="preserve"> </v>
      </c>
      <c r="BK37" s="3" t="str">
        <f t="shared" si="57"/>
        <v xml:space="preserve"> </v>
      </c>
      <c r="BL37" s="3" t="str">
        <f t="shared" si="58"/>
        <v xml:space="preserve"> </v>
      </c>
      <c r="BM37" s="3" t="str">
        <f t="shared" si="59"/>
        <v xml:space="preserve"> </v>
      </c>
      <c r="BN37" s="3" t="str">
        <f t="shared" si="10"/>
        <v xml:space="preserve"> </v>
      </c>
      <c r="BO37" s="3" t="str">
        <f t="shared" si="60"/>
        <v xml:space="preserve"> </v>
      </c>
      <c r="BP37" s="3" t="str">
        <f t="shared" si="61"/>
        <v xml:space="preserve"> </v>
      </c>
      <c r="BQ37" s="3" t="str">
        <f t="shared" si="62"/>
        <v xml:space="preserve"> </v>
      </c>
      <c r="BR37" s="3" t="str">
        <f t="shared" si="63"/>
        <v xml:space="preserve"> </v>
      </c>
      <c r="BS37" s="3" t="str">
        <f t="shared" si="64"/>
        <v xml:space="preserve"> </v>
      </c>
      <c r="BT37" s="3" t="str">
        <f t="shared" si="65"/>
        <v xml:space="preserve"> </v>
      </c>
      <c r="BU37" s="3" t="str">
        <f t="shared" si="66"/>
        <v xml:space="preserve"> </v>
      </c>
      <c r="BV37" s="3" t="str">
        <f t="shared" si="67"/>
        <v xml:space="preserve"> </v>
      </c>
      <c r="BW37" s="3" t="str">
        <f t="shared" si="68"/>
        <v xml:space="preserve"> </v>
      </c>
      <c r="BX37" s="3" t="str">
        <f t="shared" si="11"/>
        <v xml:space="preserve"> </v>
      </c>
      <c r="BY37" s="3" t="str">
        <f t="shared" si="69"/>
        <v xml:space="preserve"> </v>
      </c>
      <c r="BZ37" s="3" t="str">
        <f t="shared" si="70"/>
        <v xml:space="preserve"> </v>
      </c>
      <c r="CA37" s="3" t="str">
        <f t="shared" si="71"/>
        <v xml:space="preserve"> </v>
      </c>
      <c r="CB37" s="3" t="str">
        <f t="shared" si="72"/>
        <v xml:space="preserve"> </v>
      </c>
      <c r="CC37" s="3" t="str">
        <f t="shared" si="73"/>
        <v xml:space="preserve"> </v>
      </c>
      <c r="CD37" s="3" t="str">
        <f t="shared" si="74"/>
        <v xml:space="preserve"> </v>
      </c>
      <c r="CE37" s="3" t="str">
        <f t="shared" si="75"/>
        <v xml:space="preserve"> </v>
      </c>
      <c r="CF37" s="3" t="str">
        <f t="shared" si="76"/>
        <v xml:space="preserve"> </v>
      </c>
      <c r="CG37" s="3" t="str">
        <f t="shared" si="77"/>
        <v xml:space="preserve"> </v>
      </c>
      <c r="CH37" s="3" t="str">
        <f t="shared" si="12"/>
        <v xml:space="preserve"> </v>
      </c>
      <c r="CI37" s="3" t="str">
        <f t="shared" si="78"/>
        <v xml:space="preserve"> </v>
      </c>
      <c r="CJ37" s="3" t="str">
        <f t="shared" si="79"/>
        <v xml:space="preserve"> </v>
      </c>
      <c r="CK37" s="3" t="str">
        <f t="shared" si="80"/>
        <v xml:space="preserve"> </v>
      </c>
      <c r="CL37" s="3" t="str">
        <f t="shared" si="81"/>
        <v xml:space="preserve"> </v>
      </c>
      <c r="CM37" s="3" t="str">
        <f t="shared" si="82"/>
        <v xml:space="preserve"> </v>
      </c>
      <c r="CN37" s="3" t="str">
        <f t="shared" si="83"/>
        <v xml:space="preserve"> </v>
      </c>
      <c r="CO37" s="3" t="str">
        <f t="shared" si="84"/>
        <v xml:space="preserve"> </v>
      </c>
      <c r="CP37" s="3" t="str">
        <f t="shared" si="85"/>
        <v xml:space="preserve"> </v>
      </c>
      <c r="CQ37" s="3" t="str">
        <f t="shared" si="86"/>
        <v xml:space="preserve"> </v>
      </c>
      <c r="CR37" s="3" t="str">
        <f t="shared" si="13"/>
        <v xml:space="preserve"> </v>
      </c>
      <c r="CS37" s="3" t="str">
        <f t="shared" si="87"/>
        <v xml:space="preserve"> </v>
      </c>
      <c r="CT37" s="3" t="str">
        <f t="shared" si="88"/>
        <v xml:space="preserve"> </v>
      </c>
      <c r="CU37" s="3" t="str">
        <f t="shared" si="89"/>
        <v xml:space="preserve"> </v>
      </c>
      <c r="CV37" s="3" t="str">
        <f t="shared" si="90"/>
        <v xml:space="preserve"> </v>
      </c>
      <c r="CW37" s="3" t="str">
        <f t="shared" si="91"/>
        <v xml:space="preserve"> </v>
      </c>
      <c r="CX37" s="3" t="str">
        <f t="shared" si="92"/>
        <v xml:space="preserve"> </v>
      </c>
      <c r="CZ37" s="80">
        <f t="shared" si="93"/>
        <v>0</v>
      </c>
      <c r="DA37" s="80">
        <f t="shared" si="14"/>
        <v>37</v>
      </c>
      <c r="DB37" s="80">
        <f t="shared" si="15"/>
        <v>71.275499999999994</v>
      </c>
      <c r="DC37" s="80">
        <f t="shared" si="16"/>
        <v>84.655499999999989</v>
      </c>
      <c r="DD37" s="80" t="e">
        <f t="shared" si="17"/>
        <v>#VALUE!</v>
      </c>
      <c r="DE37" s="80" t="e">
        <f t="shared" si="18"/>
        <v>#VALUE!</v>
      </c>
      <c r="DH37" s="3">
        <f>+IF(A37=1,'Hoja base'!$C$10,IF(A37=2,'Hoja base'!$D$10,IF(A37=3,'Hoja base'!$E$10,IF(A37=4,'Hoja base'!$F$10,IF(A37=5,'Hoja base'!$G$10,'Hoja base'!$H$10)))))</f>
        <v>0</v>
      </c>
      <c r="DI37" s="3">
        <f t="shared" si="94"/>
        <v>0</v>
      </c>
    </row>
    <row r="38" spans="1:113" ht="12" customHeight="1" x14ac:dyDescent="0.2">
      <c r="A38" s="21" t="str">
        <f t="shared" si="19"/>
        <v xml:space="preserve"> </v>
      </c>
      <c r="B38" s="129"/>
      <c r="C38" s="129"/>
      <c r="D38" s="129"/>
      <c r="E38" s="129"/>
      <c r="F38" s="22"/>
      <c r="G38" s="23" t="str">
        <f t="shared" si="20"/>
        <v xml:space="preserve"> </v>
      </c>
      <c r="H38" s="24" t="str">
        <f t="shared" si="21"/>
        <v xml:space="preserve"> </v>
      </c>
      <c r="I38" s="25"/>
      <c r="J38" s="24" t="str">
        <f t="shared" si="22"/>
        <v xml:space="preserve"> </v>
      </c>
      <c r="K38" s="24" t="str">
        <f t="shared" si="23"/>
        <v xml:space="preserve"> </v>
      </c>
      <c r="L38" s="24" t="str">
        <f t="shared" si="24"/>
        <v xml:space="preserve"> </v>
      </c>
      <c r="M38" s="24" t="str">
        <f t="shared" si="25"/>
        <v xml:space="preserve"> </v>
      </c>
      <c r="N38" s="24" t="str">
        <f t="shared" si="26"/>
        <v xml:space="preserve"> </v>
      </c>
      <c r="O38" s="26" t="str">
        <f t="shared" si="27"/>
        <v xml:space="preserve"> </v>
      </c>
      <c r="P38" s="26" t="str">
        <f t="shared" si="28"/>
        <v xml:space="preserve"> </v>
      </c>
      <c r="Q38" s="27" t="str">
        <f t="shared" si="29"/>
        <v xml:space="preserve"> </v>
      </c>
      <c r="R38" s="27" t="str">
        <f t="shared" si="30"/>
        <v xml:space="preserve"> </v>
      </c>
      <c r="S38" s="126" t="str">
        <f t="shared" si="31"/>
        <v xml:space="preserve"> </v>
      </c>
      <c r="T38" s="126"/>
      <c r="U38" s="27" t="str">
        <f t="shared" si="32"/>
        <v xml:space="preserve"> </v>
      </c>
      <c r="V38" s="24" t="str">
        <f t="shared" si="33"/>
        <v xml:space="preserve"> </v>
      </c>
      <c r="W38" s="24" t="str">
        <f t="shared" si="34"/>
        <v xml:space="preserve"> </v>
      </c>
      <c r="X38" s="3" t="str">
        <f t="shared" si="35"/>
        <v xml:space="preserve"> </v>
      </c>
      <c r="Y38" s="68" t="str">
        <f t="shared" si="36"/>
        <v xml:space="preserve"> </v>
      </c>
      <c r="Z38" s="78" t="str">
        <f>IF(G5&gt;=6,100," ")</f>
        <v xml:space="preserve"> </v>
      </c>
      <c r="AA38" s="78" t="str">
        <f>AA37</f>
        <v xml:space="preserve"> </v>
      </c>
      <c r="AC38" s="3">
        <v>23</v>
      </c>
      <c r="AD38" s="78" t="str">
        <f t="shared" si="37"/>
        <v xml:space="preserve"> </v>
      </c>
      <c r="AE38" s="78" t="str">
        <f t="shared" si="0"/>
        <v xml:space="preserve"> </v>
      </c>
      <c r="AF38" s="3" t="e">
        <f t="shared" si="95"/>
        <v>#N/A</v>
      </c>
      <c r="AG38" s="3" t="str">
        <f t="shared" si="38"/>
        <v xml:space="preserve"> </v>
      </c>
      <c r="AI38" s="79" t="e">
        <f t="shared" si="39"/>
        <v>#VALUE!</v>
      </c>
      <c r="AJ38" s="80" t="str">
        <f t="shared" si="2"/>
        <v xml:space="preserve"> </v>
      </c>
      <c r="AK38" s="68" t="e">
        <f t="shared" si="96"/>
        <v>#VALUE!</v>
      </c>
      <c r="AL38" s="68" t="e">
        <f t="shared" si="40"/>
        <v>#N/A</v>
      </c>
      <c r="AN38" s="3">
        <f t="shared" si="4"/>
        <v>0</v>
      </c>
      <c r="AO38" s="78" t="str">
        <f t="shared" si="5"/>
        <v xml:space="preserve"> </v>
      </c>
      <c r="AP38" s="3" t="e">
        <f t="shared" si="41"/>
        <v>#N/A</v>
      </c>
      <c r="AQ38" s="3" t="e">
        <f t="shared" si="42"/>
        <v>#N/A</v>
      </c>
      <c r="AR38" s="3">
        <v>23</v>
      </c>
      <c r="AS38" s="80" t="str">
        <f t="shared" si="43"/>
        <v xml:space="preserve"> </v>
      </c>
      <c r="AT38" s="80" t="str">
        <f t="shared" si="44"/>
        <v xml:space="preserve"> </v>
      </c>
      <c r="AU38" s="80" t="str">
        <f t="shared" si="6"/>
        <v xml:space="preserve"> </v>
      </c>
      <c r="AV38" s="81" t="str">
        <f t="shared" si="7"/>
        <v xml:space="preserve"> </v>
      </c>
      <c r="AW38" s="80" t="str">
        <f t="shared" si="45"/>
        <v xml:space="preserve"> </v>
      </c>
      <c r="AX38" s="80" t="str">
        <f t="shared" si="8"/>
        <v xml:space="preserve"> </v>
      </c>
      <c r="AY38" s="3" t="str">
        <f t="shared" si="9"/>
        <v xml:space="preserve"> </v>
      </c>
      <c r="AZ38" s="80" t="str">
        <f t="shared" si="46"/>
        <v xml:space="preserve"> </v>
      </c>
      <c r="BA38" s="80" t="str">
        <f t="shared" si="47"/>
        <v xml:space="preserve"> </v>
      </c>
      <c r="BB38" s="78" t="str">
        <f t="shared" si="48"/>
        <v xml:space="preserve"> </v>
      </c>
      <c r="BC38" s="3" t="str">
        <f t="shared" si="49"/>
        <v xml:space="preserve"> </v>
      </c>
      <c r="BD38" s="3" t="str">
        <f t="shared" si="50"/>
        <v xml:space="preserve"> </v>
      </c>
      <c r="BE38" s="3" t="str">
        <f t="shared" si="51"/>
        <v xml:space="preserve"> </v>
      </c>
      <c r="BF38" s="3" t="str">
        <f t="shared" si="52"/>
        <v xml:space="preserve"> </v>
      </c>
      <c r="BG38" s="3" t="str">
        <f t="shared" si="53"/>
        <v xml:space="preserve"> </v>
      </c>
      <c r="BH38" s="3" t="str">
        <f t="shared" si="54"/>
        <v xml:space="preserve"> </v>
      </c>
      <c r="BI38" s="3" t="str">
        <f t="shared" si="55"/>
        <v xml:space="preserve"> </v>
      </c>
      <c r="BJ38" s="3" t="str">
        <f t="shared" si="56"/>
        <v xml:space="preserve"> </v>
      </c>
      <c r="BK38" s="3" t="str">
        <f t="shared" si="57"/>
        <v xml:space="preserve"> </v>
      </c>
      <c r="BL38" s="3" t="str">
        <f t="shared" si="58"/>
        <v xml:space="preserve"> </v>
      </c>
      <c r="BM38" s="3" t="str">
        <f t="shared" si="59"/>
        <v xml:space="preserve"> </v>
      </c>
      <c r="BN38" s="3" t="str">
        <f t="shared" si="10"/>
        <v xml:space="preserve"> </v>
      </c>
      <c r="BO38" s="3" t="str">
        <f t="shared" si="60"/>
        <v xml:space="preserve"> </v>
      </c>
      <c r="BP38" s="3" t="str">
        <f t="shared" si="61"/>
        <v xml:space="preserve"> </v>
      </c>
      <c r="BQ38" s="3" t="str">
        <f t="shared" si="62"/>
        <v xml:space="preserve"> </v>
      </c>
      <c r="BR38" s="3" t="str">
        <f t="shared" si="63"/>
        <v xml:space="preserve"> </v>
      </c>
      <c r="BS38" s="3" t="str">
        <f t="shared" si="64"/>
        <v xml:space="preserve"> </v>
      </c>
      <c r="BT38" s="3" t="str">
        <f t="shared" si="65"/>
        <v xml:space="preserve"> </v>
      </c>
      <c r="BU38" s="3" t="str">
        <f t="shared" si="66"/>
        <v xml:space="preserve"> </v>
      </c>
      <c r="BV38" s="3" t="str">
        <f t="shared" si="67"/>
        <v xml:space="preserve"> </v>
      </c>
      <c r="BW38" s="3" t="str">
        <f t="shared" si="68"/>
        <v xml:space="preserve"> </v>
      </c>
      <c r="BX38" s="3" t="str">
        <f t="shared" si="11"/>
        <v xml:space="preserve"> </v>
      </c>
      <c r="BY38" s="3" t="str">
        <f t="shared" si="69"/>
        <v xml:space="preserve"> </v>
      </c>
      <c r="BZ38" s="3" t="str">
        <f t="shared" si="70"/>
        <v xml:space="preserve"> </v>
      </c>
      <c r="CA38" s="3" t="str">
        <f t="shared" si="71"/>
        <v xml:space="preserve"> </v>
      </c>
      <c r="CB38" s="3" t="str">
        <f t="shared" si="72"/>
        <v xml:space="preserve"> </v>
      </c>
      <c r="CC38" s="3" t="str">
        <f t="shared" si="73"/>
        <v xml:space="preserve"> </v>
      </c>
      <c r="CD38" s="3" t="str">
        <f t="shared" si="74"/>
        <v xml:space="preserve"> </v>
      </c>
      <c r="CE38" s="3" t="str">
        <f t="shared" si="75"/>
        <v xml:space="preserve"> </v>
      </c>
      <c r="CF38" s="3" t="str">
        <f t="shared" si="76"/>
        <v xml:space="preserve"> </v>
      </c>
      <c r="CG38" s="3" t="str">
        <f t="shared" si="77"/>
        <v xml:space="preserve"> </v>
      </c>
      <c r="CH38" s="3" t="str">
        <f t="shared" si="12"/>
        <v xml:space="preserve"> </v>
      </c>
      <c r="CI38" s="3" t="str">
        <f t="shared" si="78"/>
        <v xml:space="preserve"> </v>
      </c>
      <c r="CJ38" s="3" t="str">
        <f t="shared" si="79"/>
        <v xml:space="preserve"> </v>
      </c>
      <c r="CK38" s="3" t="str">
        <f t="shared" si="80"/>
        <v xml:space="preserve"> </v>
      </c>
      <c r="CL38" s="3" t="str">
        <f t="shared" si="81"/>
        <v xml:space="preserve"> </v>
      </c>
      <c r="CM38" s="3" t="str">
        <f t="shared" si="82"/>
        <v xml:space="preserve"> </v>
      </c>
      <c r="CN38" s="3" t="str">
        <f t="shared" si="83"/>
        <v xml:space="preserve"> </v>
      </c>
      <c r="CO38" s="3" t="str">
        <f t="shared" si="84"/>
        <v xml:space="preserve"> </v>
      </c>
      <c r="CP38" s="3" t="str">
        <f t="shared" si="85"/>
        <v xml:space="preserve"> </v>
      </c>
      <c r="CQ38" s="3" t="str">
        <f t="shared" si="86"/>
        <v xml:space="preserve"> </v>
      </c>
      <c r="CR38" s="3" t="str">
        <f t="shared" si="13"/>
        <v xml:space="preserve"> </v>
      </c>
      <c r="CS38" s="3" t="str">
        <f t="shared" si="87"/>
        <v xml:space="preserve"> </v>
      </c>
      <c r="CT38" s="3" t="str">
        <f t="shared" si="88"/>
        <v xml:space="preserve"> </v>
      </c>
      <c r="CU38" s="3" t="str">
        <f t="shared" si="89"/>
        <v xml:space="preserve"> </v>
      </c>
      <c r="CV38" s="3" t="str">
        <f t="shared" si="90"/>
        <v xml:space="preserve"> </v>
      </c>
      <c r="CW38" s="3" t="str">
        <f t="shared" si="91"/>
        <v xml:space="preserve"> </v>
      </c>
      <c r="CX38" s="3" t="str">
        <f t="shared" si="92"/>
        <v xml:space="preserve"> </v>
      </c>
      <c r="CZ38" s="80">
        <f t="shared" si="93"/>
        <v>0</v>
      </c>
      <c r="DA38" s="80">
        <f t="shared" si="14"/>
        <v>37</v>
      </c>
      <c r="DB38" s="80">
        <f t="shared" si="15"/>
        <v>71.275499999999994</v>
      </c>
      <c r="DC38" s="80">
        <f t="shared" si="16"/>
        <v>84.655499999999989</v>
      </c>
      <c r="DD38" s="80" t="e">
        <f t="shared" si="17"/>
        <v>#VALUE!</v>
      </c>
      <c r="DE38" s="80" t="e">
        <f t="shared" si="18"/>
        <v>#VALUE!</v>
      </c>
      <c r="DH38" s="3">
        <f>+IF(A38=1,'Hoja base'!$C$10,IF(A38=2,'Hoja base'!$D$10,IF(A38=3,'Hoja base'!$E$10,IF(A38=4,'Hoja base'!$F$10,IF(A38=5,'Hoja base'!$G$10,'Hoja base'!$H$10)))))</f>
        <v>0</v>
      </c>
      <c r="DI38" s="3">
        <f t="shared" si="94"/>
        <v>0</v>
      </c>
    </row>
    <row r="39" spans="1:113" ht="12" customHeight="1" x14ac:dyDescent="0.2">
      <c r="A39" s="21" t="str">
        <f t="shared" ref="A39:A45" si="97">IF(AND(H39&gt;$D$9,H39&lt;=$D$10),$D$7,IF(AND(H39&gt;$F$9,H39&lt;=$F$10),$F$7,IF(AND(H39&gt;$H$9,H39&lt;=$H$10),$H$7,IF(AND(H39&gt;$J$9,H39&lt;=$J$10),$J$7,IF(AND(H39&gt;$L$9,H39&lt;=$L$10),$L$7,IF(AND(H39&gt;$N$9,H39&lt;=$N$10),$N$7," "))))))</f>
        <v xml:space="preserve"> </v>
      </c>
      <c r="B39" s="129"/>
      <c r="C39" s="129"/>
      <c r="D39" s="129"/>
      <c r="E39" s="129"/>
      <c r="F39" s="22"/>
      <c r="G39" s="23" t="str">
        <f t="shared" ref="G39:G45" si="98">IF(OR(F39=0,F39=" ")," ",F39+0.45)</f>
        <v xml:space="preserve"> </v>
      </c>
      <c r="H39" s="24" t="str">
        <f t="shared" ref="H39:H45" si="99">IF(F39=0," ",AVERAGE(F39:G39))</f>
        <v xml:space="preserve"> </v>
      </c>
      <c r="I39" s="25"/>
      <c r="J39" s="24" t="str">
        <f t="shared" si="22"/>
        <v xml:space="preserve"> </v>
      </c>
      <c r="K39" s="24" t="str">
        <f t="shared" ref="K39:K45" si="100">IF(A39=" "," ",IF($Q$5="60 a 120",1,IF($Q$5=150,1.05,1.15)))</f>
        <v xml:space="preserve"> </v>
      </c>
      <c r="L39" s="24" t="str">
        <f t="shared" ref="L39:L45" si="101">IF(A39=" "," ",IF(A39&gt;0,1," "))</f>
        <v xml:space="preserve"> </v>
      </c>
      <c r="M39" s="24" t="str">
        <f t="shared" ref="M39:M45" si="102">IF(A39=" "," ",IF(H39&lt;=4,0.75,IF(AND(H39&gt;4,H39&lt;=6),0.85,IF(AND(H39&gt;6,H39&lt;=10),0.95,1))))</f>
        <v xml:space="preserve"> </v>
      </c>
      <c r="N39" s="24" t="str">
        <f t="shared" ref="N39:N45" si="103">IF(A39=" "," ",IF($K$5="JRB",2/(1+J39/100),IF((1-(IF(J39/100&lt;1,1.41,0.92)*LOG(J39/100)))&gt;2,2,1-(IF(J39/100&lt;1,1.41,0.92)*LOG(J39/100)))))</f>
        <v xml:space="preserve"> </v>
      </c>
      <c r="O39" s="26" t="str">
        <f t="shared" ref="O39:O45" si="104">IF(A39=" "," ",I39*60/$W$5*K39*L39*M39)</f>
        <v xml:space="preserve"> </v>
      </c>
      <c r="P39" s="26" t="str">
        <f t="shared" ref="P39:P45" si="105">IF(A39=" "," ",O39*55/60*K39*L39*M39)</f>
        <v xml:space="preserve"> </v>
      </c>
      <c r="Q39" s="27" t="str">
        <f t="shared" ref="Q39:Q45" si="106">IF(A39=" "," ",O39*$W$5/60*K39*L39*M39)</f>
        <v xml:space="preserve"> </v>
      </c>
      <c r="R39" s="27" t="str">
        <f t="shared" ref="R39:R45" si="107">IF(A39=" "," ",N39*O39)</f>
        <v xml:space="preserve"> </v>
      </c>
      <c r="S39" s="126" t="str">
        <f t="shared" ref="S39:S45" si="108">IF(A39=" "," ",IF($K$5="JRB",15+(9.375*R39)^0.5,15+(12.5*R39)^0.5))</f>
        <v xml:space="preserve"> </v>
      </c>
      <c r="T39" s="126"/>
      <c r="U39" s="27" t="str">
        <f t="shared" ref="U39:U45" si="109">IF(A39=" ", " ",IF(AND(B39="Arena con contenido de gravas",I39&lt;=15),600*(P39+6),IF(B39="Arena saturada",250*(P39+15),IF(B39="Arena seca, suelta a firme",500*(P39+15),IF(B39="Arena densa a dura",40000+1050*P39,IF(B39="Arena limosa y/o arcillosa",320*(P39+15),IF(B39="Limos, suelos finogranulares",300*(P39+6),600*(P39+6)+2000)))))))</f>
        <v xml:space="preserve"> </v>
      </c>
      <c r="V39" s="24" t="str">
        <f t="shared" ref="V39:V45" si="110">IF(A39=" "," ",J39*TAN(RADIANS(S39)))</f>
        <v xml:space="preserve"> </v>
      </c>
      <c r="W39" s="24" t="str">
        <f t="shared" si="34"/>
        <v xml:space="preserve"> </v>
      </c>
      <c r="X39" s="3" t="str">
        <f t="shared" si="35"/>
        <v xml:space="preserve"> </v>
      </c>
      <c r="Y39" s="68" t="str">
        <f t="shared" si="36"/>
        <v xml:space="preserve"> </v>
      </c>
      <c r="AC39" s="3">
        <v>24</v>
      </c>
      <c r="AD39" s="78" t="str">
        <f t="shared" ref="AD39:AD44" si="111">P39</f>
        <v xml:space="preserve"> </v>
      </c>
      <c r="AE39" s="78" t="str">
        <f t="shared" ref="AE39:AE44" si="112">H39</f>
        <v xml:space="preserve"> </v>
      </c>
      <c r="AF39" s="3" t="e">
        <f t="shared" ref="AF39:AF44" si="113">IF(AD39=" ",NA(),AD39)</f>
        <v>#N/A</v>
      </c>
      <c r="AG39" s="3" t="str">
        <f t="shared" ref="AG39:AG44" si="114">IF(AE39=0,NA(),AE39)</f>
        <v xml:space="preserve"> </v>
      </c>
      <c r="AI39" s="79" t="e">
        <f t="shared" ref="AI39:AI45" si="115">ROUND(Q39*N39,0)</f>
        <v>#VALUE!</v>
      </c>
      <c r="AJ39" s="80" t="str">
        <f t="shared" ref="AJ39:AJ45" si="116">H39</f>
        <v xml:space="preserve"> </v>
      </c>
      <c r="AK39" s="68" t="e">
        <f t="shared" ref="AK39:AK45" si="117">IF(AI39=" ",NA(),AI39)</f>
        <v>#VALUE!</v>
      </c>
      <c r="AL39" s="68" t="e">
        <f t="shared" ref="AL39:AL45" si="118">IF(OR(AJ39=0,AJ39=" "),NA(),AJ39)</f>
        <v>#N/A</v>
      </c>
      <c r="AN39" s="3">
        <f t="shared" si="4"/>
        <v>0</v>
      </c>
      <c r="AO39" s="78" t="str">
        <f t="shared" si="5"/>
        <v xml:space="preserve"> </v>
      </c>
      <c r="AP39" s="3" t="e">
        <f t="shared" si="41"/>
        <v>#N/A</v>
      </c>
      <c r="AQ39" s="3" t="e">
        <f t="shared" si="42"/>
        <v>#N/A</v>
      </c>
      <c r="AR39" s="3">
        <v>24</v>
      </c>
      <c r="AS39" s="80" t="str">
        <f t="shared" ref="AS39:AS45" si="119">IF(X39=1,H39," ")</f>
        <v xml:space="preserve"> </v>
      </c>
      <c r="AT39" s="80" t="str">
        <f t="shared" ref="AT39:AT45" si="120">IFERROR(IF($B$5&lt;AS39,$D$11*$B$5+$D$12*(AS39-$B$5),$D$11*AS39)," ")</f>
        <v xml:space="preserve"> </v>
      </c>
      <c r="AU39" s="80" t="str">
        <f t="shared" ref="AU39:AU45" si="121">IFERROR(IF($B$5=0,$D$12*AS39," ")," ")</f>
        <v xml:space="preserve"> </v>
      </c>
      <c r="AV39" s="81" t="str">
        <f t="shared" ref="AV39:AV45" si="122">IF($B$5&gt;0,AT39,AU39)</f>
        <v xml:space="preserve"> </v>
      </c>
      <c r="AW39" s="80" t="str">
        <f t="shared" ref="AW39:AW45" si="123">IF(X39=1,IFERROR(IF(AND($B$5&lt;AS39,$B$5&gt;0),9.81*(AS39-$B$5),0)," ")," ")</f>
        <v xml:space="preserve"> </v>
      </c>
      <c r="AX39" s="80" t="str">
        <f t="shared" ref="AX39:AX45" si="124">IFERROR(IF($B$5=0,9.81*AS39," ")," ")</f>
        <v xml:space="preserve"> </v>
      </c>
      <c r="AY39" s="3" t="str">
        <f t="shared" ref="AY39:AY45" si="125">IF($B$5&gt;0,AW39,AX39)</f>
        <v xml:space="preserve"> </v>
      </c>
      <c r="AZ39" s="80" t="str">
        <f t="shared" ref="AZ39:AZ45" si="126">IFERROR(AV39-AY39," ")</f>
        <v xml:space="preserve"> </v>
      </c>
      <c r="BA39" s="80" t="str">
        <f t="shared" ref="BA39:BA45" si="127">IF(X39=2,H39," ")</f>
        <v xml:space="preserve"> </v>
      </c>
      <c r="BB39" s="78" t="str">
        <f t="shared" ref="BB39:BB45" si="128">IF(X39=2,H39-$D$10," ")</f>
        <v xml:space="preserve"> </v>
      </c>
      <c r="BC39" s="3" t="str">
        <f t="shared" ref="BC39:BC45" si="129">IF(IF(X39=2,$B$5-$D$10," ")&lt;=0,0,IF(X39=2,$B$5-$D$10," "))</f>
        <v xml:space="preserve"> </v>
      </c>
      <c r="BD39" s="3" t="str">
        <f t="shared" ref="BD39:BD45" si="130">IFERROR(IF(BC39&lt;BB39,$F$11*BC39+$F$12*(BB39-BC39),$F$11*BB39)," ")</f>
        <v xml:space="preserve"> </v>
      </c>
      <c r="BE39" s="3" t="str">
        <f t="shared" ref="BE39:BE45" si="131">IF(BC39&lt;=0,$F$12*BB39," ")</f>
        <v xml:space="preserve"> </v>
      </c>
      <c r="BF39" s="3" t="str">
        <f t="shared" ref="BF39:BF45" si="132">IF(BC39&gt;=0,BD39,BE39)</f>
        <v xml:space="preserve"> </v>
      </c>
      <c r="BG39" s="3" t="str">
        <f t="shared" ref="BG39:BG45" si="133">IF(X39=2,IF(BC39&lt;BB39,9.81*(BB39-BC39),0)," ")</f>
        <v xml:space="preserve"> </v>
      </c>
      <c r="BH39" s="3" t="str">
        <f t="shared" ref="BH39:BH45" si="134">IF(BC39&lt;=0,9.81*BB39," ")</f>
        <v xml:space="preserve"> </v>
      </c>
      <c r="BI39" s="3" t="str">
        <f t="shared" ref="BI39:BI45" si="135">IF(BC39&gt;0,BG39,BH39)</f>
        <v xml:space="preserve"> </v>
      </c>
      <c r="BJ39" s="3" t="str">
        <f t="shared" ref="BJ39:BJ45" si="136">IFERROR(BF39-BI39," ")</f>
        <v xml:space="preserve"> </v>
      </c>
      <c r="BK39" s="3" t="str">
        <f t="shared" ref="BK39:BK45" si="137">IF(X39=3,H39," ")</f>
        <v xml:space="preserve"> </v>
      </c>
      <c r="BL39" s="3" t="str">
        <f t="shared" ref="BL39:BL45" si="138">IF(X39=3,H39-$F$10," ")</f>
        <v xml:space="preserve"> </v>
      </c>
      <c r="BM39" s="3" t="str">
        <f t="shared" ref="BM39:BM45" si="139">IF(IF(X39=3,$B$5-$F$10," ")&lt;=0,0,IF(X39=3,$B$5-$F$10," "))</f>
        <v xml:space="preserve"> </v>
      </c>
      <c r="BN39" s="3" t="str">
        <f t="shared" ref="BN39:BN45" si="140">IFERROR(IF(BM39&lt;BL39,$H$11*BM39+$H$12*(BL39-BM39),$H$11*BL39)," ")</f>
        <v xml:space="preserve"> </v>
      </c>
      <c r="BO39" s="3" t="str">
        <f t="shared" ref="BO39:BO45" si="141">IF(BM39&lt;=0,$H$12*BL39," ")</f>
        <v xml:space="preserve"> </v>
      </c>
      <c r="BP39" s="3" t="str">
        <f t="shared" ref="BP39:BP45" si="142">IF(BM39&gt;=0,BN39,BO39)</f>
        <v xml:space="preserve"> </v>
      </c>
      <c r="BQ39" s="3" t="str">
        <f t="shared" ref="BQ39:BQ45" si="143">IF(X39=3,IF(BM39&lt;BL39,9.81*(BL39-BM39),0)," ")</f>
        <v xml:space="preserve"> </v>
      </c>
      <c r="BR39" s="3" t="str">
        <f t="shared" ref="BR39:BR45" si="144">IF(BM39&lt;=0,9.81*BL39," ")</f>
        <v xml:space="preserve"> </v>
      </c>
      <c r="BS39" s="3" t="str">
        <f t="shared" ref="BS39:BS45" si="145">IF(BM39&gt;0,BQ39,BR39)</f>
        <v xml:space="preserve"> </v>
      </c>
      <c r="BT39" s="3" t="str">
        <f t="shared" ref="BT39:BT45" si="146">IFERROR(BP39-BS39," ")</f>
        <v xml:space="preserve"> </v>
      </c>
      <c r="BU39" s="3" t="str">
        <f t="shared" ref="BU39:BU45" si="147">IF(X39=4,H39," ")</f>
        <v xml:space="preserve"> </v>
      </c>
      <c r="BV39" s="3" t="str">
        <f t="shared" ref="BV39:BV45" si="148">IF(X39=4,H39-$H$10," ")</f>
        <v xml:space="preserve"> </v>
      </c>
      <c r="BW39" s="3" t="str">
        <f t="shared" ref="BW39:BW45" si="149">IF(IF(X39=4,$B$5-$H$10," ")&lt;=0,0,IF(X39=4,$B$5-$H$10," "))</f>
        <v xml:space="preserve"> </v>
      </c>
      <c r="BX39" s="3" t="str">
        <f t="shared" ref="BX39:BX45" si="150">IFERROR(IF(BW39&lt;BV39,$J$11*BW39+$J$12*(BV39-BW39),$J$11*BV39)," ")</f>
        <v xml:space="preserve"> </v>
      </c>
      <c r="BY39" s="3" t="str">
        <f t="shared" ref="BY39:BY45" si="151">IF(BW39&lt;=0,$J$12*BV39," ")</f>
        <v xml:space="preserve"> </v>
      </c>
      <c r="BZ39" s="3" t="str">
        <f t="shared" ref="BZ39:BZ45" si="152">IF(BW39&gt;=0,BX39,BY39)</f>
        <v xml:space="preserve"> </v>
      </c>
      <c r="CA39" s="3" t="str">
        <f t="shared" ref="CA39:CA45" si="153">IF(X39=4,IF(BW39&lt;BV39,9.81*(BV39-BW39),0)," ")</f>
        <v xml:space="preserve"> </v>
      </c>
      <c r="CB39" s="3" t="str">
        <f t="shared" ref="CB39:CB45" si="154">IF(BW39&lt;=0,9.81*BV39," ")</f>
        <v xml:space="preserve"> </v>
      </c>
      <c r="CC39" s="3" t="str">
        <f t="shared" ref="CC39:CC45" si="155">IF(BW39&gt;0,CA39,CB39)</f>
        <v xml:space="preserve"> </v>
      </c>
      <c r="CD39" s="3" t="str">
        <f t="shared" ref="CD39:CD45" si="156">IFERROR(BZ39-CC39," ")</f>
        <v xml:space="preserve"> </v>
      </c>
      <c r="CE39" s="3" t="str">
        <f t="shared" ref="CE39:CE45" si="157">IF(X39=5,H39," ")</f>
        <v xml:space="preserve"> </v>
      </c>
      <c r="CF39" s="3" t="str">
        <f t="shared" ref="CF39:CF45" si="158">IF(X39=5,H39-$J$10," ")</f>
        <v xml:space="preserve"> </v>
      </c>
      <c r="CG39" s="3" t="str">
        <f t="shared" ref="CG39:CG45" si="159">IF(IF(X39=5,$B$5-$J$10," ")&lt;=0,0,IF(X39=5,$B$5-$J$10," "))</f>
        <v xml:space="preserve"> </v>
      </c>
      <c r="CH39" s="3" t="str">
        <f t="shared" ref="CH39:CH45" si="160">IFERROR(IF(CG39&lt;CF39,$L$11*CG39+$L$12*(CF39-CG39),$L$11*CF39)," ")</f>
        <v xml:space="preserve"> </v>
      </c>
      <c r="CI39" s="3" t="str">
        <f t="shared" ref="CI39:CI45" si="161">IF(CG39&lt;=0,$L$12*CF39," ")</f>
        <v xml:space="preserve"> </v>
      </c>
      <c r="CJ39" s="3" t="str">
        <f t="shared" ref="CJ39:CJ45" si="162">IF(CG39&gt;=0,CH39,CI39)</f>
        <v xml:space="preserve"> </v>
      </c>
      <c r="CK39" s="3" t="str">
        <f t="shared" ref="CK39:CK45" si="163">IF(X39=5,IF(CG39&lt;CF39,9.81*(CF39-CG39),0)," ")</f>
        <v xml:space="preserve"> </v>
      </c>
      <c r="CL39" s="3" t="str">
        <f t="shared" ref="CL39:CL45" si="164">IF(CG39&lt;=0,9.81*CF39," ")</f>
        <v xml:space="preserve"> </v>
      </c>
      <c r="CM39" s="3" t="str">
        <f t="shared" ref="CM39:CM45" si="165">IF(CG39&gt;0,CK39,CL39)</f>
        <v xml:space="preserve"> </v>
      </c>
      <c r="CN39" s="3" t="str">
        <f t="shared" ref="CN39:CN45" si="166">IFERROR(CJ39-CM39," ")</f>
        <v xml:space="preserve"> </v>
      </c>
      <c r="CO39" s="3" t="str">
        <f t="shared" ref="CO39:CO45" si="167">IF(X39=6,H39," ")</f>
        <v xml:space="preserve"> </v>
      </c>
      <c r="CP39" s="3" t="str">
        <f t="shared" ref="CP39:CP45" si="168">IF(X39=6,H39-$L$10," ")</f>
        <v xml:space="preserve"> </v>
      </c>
      <c r="CQ39" s="3" t="str">
        <f t="shared" ref="CQ39:CQ45" si="169">IF(IF(X39=6,$B$5-$L$10," ")&lt;=0,0,IF(X39=6,$B$5-$L$10," "))</f>
        <v xml:space="preserve"> </v>
      </c>
      <c r="CR39" s="3" t="str">
        <f t="shared" ref="CR39:CR45" si="170">IFERROR(IF(CQ39&lt;CP39,$N$11*CQ39+$N$12*(CP39-CQ39),$N$11*CP39)," ")</f>
        <v xml:space="preserve"> </v>
      </c>
      <c r="CS39" s="3" t="str">
        <f t="shared" ref="CS39:CS45" si="171">IF(CR39&lt;=0,$N$12*CQ39," ")</f>
        <v xml:space="preserve"> </v>
      </c>
      <c r="CT39" s="3" t="str">
        <f t="shared" ref="CT39:CT45" si="172">IF(CG39&gt;=0,CR39,CS39)</f>
        <v xml:space="preserve"> </v>
      </c>
      <c r="CU39" s="3" t="str">
        <f t="shared" ref="CU39:CU45" si="173">IF(X39=6,IF(CQ39&lt;CP39,9.81*(CP39-CQ39),0)," ")</f>
        <v xml:space="preserve"> </v>
      </c>
      <c r="CV39" s="3" t="str">
        <f t="shared" ref="CV39:CV45" si="174">IF(CQ39&lt;=0,9.81*CP39," ")</f>
        <v xml:space="preserve"> </v>
      </c>
      <c r="CW39" s="3" t="str">
        <f t="shared" ref="CW39:CW45" si="175">IF(CQ39&gt;0,CU39,CV39)</f>
        <v xml:space="preserve"> </v>
      </c>
      <c r="CX39" s="3" t="str">
        <f t="shared" ref="CX39:CX45" si="176">IFERROR(CT39-CW39," ")</f>
        <v xml:space="preserve"> </v>
      </c>
      <c r="CZ39" s="80">
        <f t="shared" ref="CZ39:CZ45" si="177">IF(X39=1,AZ39,0)</f>
        <v>0</v>
      </c>
      <c r="DA39" s="80">
        <f t="shared" ref="DA39:DA45" si="178">IF(X39=2,BJ39,0)+$AZ$46</f>
        <v>37</v>
      </c>
      <c r="DB39" s="80">
        <f t="shared" ref="DB39:DB45" si="179">IF(X39=3,BT39,0)+$AZ$46+$BJ$46</f>
        <v>71.275499999999994</v>
      </c>
      <c r="DC39" s="80">
        <f t="shared" ref="DC39:DC45" si="180">IF(X39=4,CD39,0)+$AZ$46+$BJ$46+$BT$46</f>
        <v>84.655499999999989</v>
      </c>
      <c r="DD39" s="80" t="e">
        <f t="shared" ref="DD39:DD45" si="181">IF(X39=5,CN39,0)+$AZ$46+$BJ$46+$BT$46+$CD$46</f>
        <v>#VALUE!</v>
      </c>
      <c r="DE39" s="80" t="e">
        <f t="shared" ref="DE39:DE45" si="182">IF(X39=6,CX39,0)+$AZ$46+$BJ$46+$BT$46+$CD$46+$CN$46</f>
        <v>#VALUE!</v>
      </c>
      <c r="DH39" s="3">
        <f>+IF(A39=1,'Hoja base'!$C$10,IF(A39=2,'Hoja base'!$D$10,IF(A39=3,'Hoja base'!$E$10,IF(A39=4,'Hoja base'!$F$10,IF(A39=5,'Hoja base'!$G$10,'Hoja base'!$H$10)))))</f>
        <v>0</v>
      </c>
      <c r="DI39" s="3">
        <f t="shared" si="94"/>
        <v>0</v>
      </c>
    </row>
    <row r="40" spans="1:113" ht="12" customHeight="1" x14ac:dyDescent="0.2">
      <c r="A40" s="21" t="str">
        <f t="shared" si="97"/>
        <v xml:space="preserve"> </v>
      </c>
      <c r="B40" s="129"/>
      <c r="C40" s="129"/>
      <c r="D40" s="129"/>
      <c r="E40" s="129"/>
      <c r="F40" s="22"/>
      <c r="G40" s="23" t="str">
        <f t="shared" si="98"/>
        <v xml:space="preserve"> </v>
      </c>
      <c r="H40" s="24" t="str">
        <f t="shared" si="99"/>
        <v xml:space="preserve"> </v>
      </c>
      <c r="I40" s="25"/>
      <c r="J40" s="24" t="str">
        <f t="shared" si="22"/>
        <v xml:space="preserve"> </v>
      </c>
      <c r="K40" s="24" t="str">
        <f t="shared" si="100"/>
        <v xml:space="preserve"> </v>
      </c>
      <c r="L40" s="24" t="str">
        <f t="shared" si="101"/>
        <v xml:space="preserve"> </v>
      </c>
      <c r="M40" s="24" t="str">
        <f t="shared" si="102"/>
        <v xml:space="preserve"> </v>
      </c>
      <c r="N40" s="24" t="str">
        <f t="shared" si="103"/>
        <v xml:space="preserve"> </v>
      </c>
      <c r="O40" s="26" t="str">
        <f t="shared" si="104"/>
        <v xml:space="preserve"> </v>
      </c>
      <c r="P40" s="26" t="str">
        <f t="shared" si="105"/>
        <v xml:space="preserve"> </v>
      </c>
      <c r="Q40" s="27" t="str">
        <f t="shared" si="106"/>
        <v xml:space="preserve"> </v>
      </c>
      <c r="R40" s="27" t="str">
        <f t="shared" si="107"/>
        <v xml:space="preserve"> </v>
      </c>
      <c r="S40" s="126" t="str">
        <f t="shared" si="108"/>
        <v xml:space="preserve"> </v>
      </c>
      <c r="T40" s="126"/>
      <c r="U40" s="27" t="str">
        <f t="shared" si="109"/>
        <v xml:space="preserve"> </v>
      </c>
      <c r="V40" s="24" t="str">
        <f t="shared" si="110"/>
        <v xml:space="preserve"> </v>
      </c>
      <c r="W40" s="24" t="str">
        <f t="shared" si="34"/>
        <v xml:space="preserve"> </v>
      </c>
      <c r="X40" s="3" t="str">
        <f t="shared" si="35"/>
        <v xml:space="preserve"> </v>
      </c>
      <c r="Y40" s="68" t="str">
        <f t="shared" si="36"/>
        <v xml:space="preserve"> </v>
      </c>
      <c r="AC40" s="3">
        <v>25</v>
      </c>
      <c r="AD40" s="78" t="str">
        <f t="shared" si="111"/>
        <v xml:space="preserve"> </v>
      </c>
      <c r="AE40" s="78" t="str">
        <f t="shared" si="112"/>
        <v xml:space="preserve"> </v>
      </c>
      <c r="AF40" s="3" t="e">
        <f t="shared" si="113"/>
        <v>#N/A</v>
      </c>
      <c r="AG40" s="3" t="str">
        <f t="shared" si="114"/>
        <v xml:space="preserve"> </v>
      </c>
      <c r="AI40" s="79" t="e">
        <f t="shared" si="115"/>
        <v>#VALUE!</v>
      </c>
      <c r="AJ40" s="80" t="str">
        <f t="shared" si="116"/>
        <v xml:space="preserve"> </v>
      </c>
      <c r="AK40" s="68" t="e">
        <f t="shared" si="117"/>
        <v>#VALUE!</v>
      </c>
      <c r="AL40" s="68" t="e">
        <f t="shared" si="118"/>
        <v>#N/A</v>
      </c>
      <c r="AN40" s="3">
        <f t="shared" si="4"/>
        <v>0</v>
      </c>
      <c r="AO40" s="78" t="str">
        <f t="shared" si="5"/>
        <v xml:space="preserve"> </v>
      </c>
      <c r="AP40" s="3" t="e">
        <f t="shared" si="41"/>
        <v>#N/A</v>
      </c>
      <c r="AQ40" s="3" t="e">
        <f t="shared" si="42"/>
        <v>#N/A</v>
      </c>
      <c r="AR40" s="3">
        <v>25</v>
      </c>
      <c r="AS40" s="80" t="str">
        <f t="shared" si="119"/>
        <v xml:space="preserve"> </v>
      </c>
      <c r="AT40" s="80" t="str">
        <f t="shared" si="120"/>
        <v xml:space="preserve"> </v>
      </c>
      <c r="AU40" s="80" t="str">
        <f t="shared" si="121"/>
        <v xml:space="preserve"> </v>
      </c>
      <c r="AV40" s="81" t="str">
        <f t="shared" si="122"/>
        <v xml:space="preserve"> </v>
      </c>
      <c r="AW40" s="80" t="str">
        <f t="shared" si="123"/>
        <v xml:space="preserve"> </v>
      </c>
      <c r="AX40" s="80" t="str">
        <f t="shared" si="124"/>
        <v xml:space="preserve"> </v>
      </c>
      <c r="AY40" s="3" t="str">
        <f t="shared" si="125"/>
        <v xml:space="preserve"> </v>
      </c>
      <c r="AZ40" s="80" t="str">
        <f t="shared" si="126"/>
        <v xml:space="preserve"> </v>
      </c>
      <c r="BA40" s="80" t="str">
        <f t="shared" si="127"/>
        <v xml:space="preserve"> </v>
      </c>
      <c r="BB40" s="78" t="str">
        <f t="shared" si="128"/>
        <v xml:space="preserve"> </v>
      </c>
      <c r="BC40" s="3" t="str">
        <f t="shared" si="129"/>
        <v xml:space="preserve"> </v>
      </c>
      <c r="BD40" s="3" t="str">
        <f t="shared" si="130"/>
        <v xml:space="preserve"> </v>
      </c>
      <c r="BE40" s="3" t="str">
        <f t="shared" si="131"/>
        <v xml:space="preserve"> </v>
      </c>
      <c r="BF40" s="3" t="str">
        <f t="shared" si="132"/>
        <v xml:space="preserve"> </v>
      </c>
      <c r="BG40" s="3" t="str">
        <f t="shared" si="133"/>
        <v xml:space="preserve"> </v>
      </c>
      <c r="BH40" s="3" t="str">
        <f t="shared" si="134"/>
        <v xml:space="preserve"> </v>
      </c>
      <c r="BI40" s="3" t="str">
        <f t="shared" si="135"/>
        <v xml:space="preserve"> </v>
      </c>
      <c r="BJ40" s="3" t="str">
        <f t="shared" si="136"/>
        <v xml:space="preserve"> </v>
      </c>
      <c r="BK40" s="3" t="str">
        <f t="shared" si="137"/>
        <v xml:space="preserve"> </v>
      </c>
      <c r="BL40" s="3" t="str">
        <f t="shared" si="138"/>
        <v xml:space="preserve"> </v>
      </c>
      <c r="BM40" s="3" t="str">
        <f t="shared" si="139"/>
        <v xml:space="preserve"> </v>
      </c>
      <c r="BN40" s="3" t="str">
        <f t="shared" si="140"/>
        <v xml:space="preserve"> </v>
      </c>
      <c r="BO40" s="3" t="str">
        <f t="shared" si="141"/>
        <v xml:space="preserve"> </v>
      </c>
      <c r="BP40" s="3" t="str">
        <f t="shared" si="142"/>
        <v xml:space="preserve"> </v>
      </c>
      <c r="BQ40" s="3" t="str">
        <f t="shared" si="143"/>
        <v xml:space="preserve"> </v>
      </c>
      <c r="BR40" s="3" t="str">
        <f t="shared" si="144"/>
        <v xml:space="preserve"> </v>
      </c>
      <c r="BS40" s="3" t="str">
        <f t="shared" si="145"/>
        <v xml:space="preserve"> </v>
      </c>
      <c r="BT40" s="3" t="str">
        <f t="shared" si="146"/>
        <v xml:space="preserve"> </v>
      </c>
      <c r="BU40" s="3" t="str">
        <f t="shared" si="147"/>
        <v xml:space="preserve"> </v>
      </c>
      <c r="BV40" s="3" t="str">
        <f t="shared" si="148"/>
        <v xml:space="preserve"> </v>
      </c>
      <c r="BW40" s="3" t="str">
        <f t="shared" si="149"/>
        <v xml:space="preserve"> </v>
      </c>
      <c r="BX40" s="3" t="str">
        <f t="shared" si="150"/>
        <v xml:space="preserve"> </v>
      </c>
      <c r="BY40" s="3" t="str">
        <f t="shared" si="151"/>
        <v xml:space="preserve"> </v>
      </c>
      <c r="BZ40" s="3" t="str">
        <f t="shared" si="152"/>
        <v xml:space="preserve"> </v>
      </c>
      <c r="CA40" s="3" t="str">
        <f t="shared" si="153"/>
        <v xml:space="preserve"> </v>
      </c>
      <c r="CB40" s="3" t="str">
        <f t="shared" si="154"/>
        <v xml:space="preserve"> </v>
      </c>
      <c r="CC40" s="3" t="str">
        <f t="shared" si="155"/>
        <v xml:space="preserve"> </v>
      </c>
      <c r="CD40" s="3" t="str">
        <f t="shared" si="156"/>
        <v xml:space="preserve"> </v>
      </c>
      <c r="CE40" s="3" t="str">
        <f t="shared" si="157"/>
        <v xml:space="preserve"> </v>
      </c>
      <c r="CF40" s="3" t="str">
        <f t="shared" si="158"/>
        <v xml:space="preserve"> </v>
      </c>
      <c r="CG40" s="3" t="str">
        <f t="shared" si="159"/>
        <v xml:space="preserve"> </v>
      </c>
      <c r="CH40" s="3" t="str">
        <f t="shared" si="160"/>
        <v xml:space="preserve"> </v>
      </c>
      <c r="CI40" s="3" t="str">
        <f t="shared" si="161"/>
        <v xml:space="preserve"> </v>
      </c>
      <c r="CJ40" s="3" t="str">
        <f t="shared" si="162"/>
        <v xml:space="preserve"> </v>
      </c>
      <c r="CK40" s="3" t="str">
        <f t="shared" si="163"/>
        <v xml:space="preserve"> </v>
      </c>
      <c r="CL40" s="3" t="str">
        <f t="shared" si="164"/>
        <v xml:space="preserve"> </v>
      </c>
      <c r="CM40" s="3" t="str">
        <f t="shared" si="165"/>
        <v xml:space="preserve"> </v>
      </c>
      <c r="CN40" s="3" t="str">
        <f t="shared" si="166"/>
        <v xml:space="preserve"> </v>
      </c>
      <c r="CO40" s="3" t="str">
        <f t="shared" si="167"/>
        <v xml:space="preserve"> </v>
      </c>
      <c r="CP40" s="3" t="str">
        <f t="shared" si="168"/>
        <v xml:space="preserve"> </v>
      </c>
      <c r="CQ40" s="3" t="str">
        <f t="shared" si="169"/>
        <v xml:space="preserve"> </v>
      </c>
      <c r="CR40" s="3" t="str">
        <f t="shared" si="170"/>
        <v xml:space="preserve"> </v>
      </c>
      <c r="CS40" s="3" t="str">
        <f t="shared" si="171"/>
        <v xml:space="preserve"> </v>
      </c>
      <c r="CT40" s="3" t="str">
        <f t="shared" si="172"/>
        <v xml:space="preserve"> </v>
      </c>
      <c r="CU40" s="3" t="str">
        <f t="shared" si="173"/>
        <v xml:space="preserve"> </v>
      </c>
      <c r="CV40" s="3" t="str">
        <f t="shared" si="174"/>
        <v xml:space="preserve"> </v>
      </c>
      <c r="CW40" s="3" t="str">
        <f t="shared" si="175"/>
        <v xml:space="preserve"> </v>
      </c>
      <c r="CX40" s="3" t="str">
        <f t="shared" si="176"/>
        <v xml:space="preserve"> </v>
      </c>
      <c r="CZ40" s="80">
        <f t="shared" si="177"/>
        <v>0</v>
      </c>
      <c r="DA40" s="80">
        <f t="shared" si="178"/>
        <v>37</v>
      </c>
      <c r="DB40" s="80">
        <f t="shared" si="179"/>
        <v>71.275499999999994</v>
      </c>
      <c r="DC40" s="80">
        <f t="shared" si="180"/>
        <v>84.655499999999989</v>
      </c>
      <c r="DD40" s="80" t="e">
        <f t="shared" si="181"/>
        <v>#VALUE!</v>
      </c>
      <c r="DE40" s="80" t="e">
        <f t="shared" si="182"/>
        <v>#VALUE!</v>
      </c>
      <c r="DH40" s="3">
        <f>+IF(A40=1,'Hoja base'!$C$10,IF(A40=2,'Hoja base'!$D$10,IF(A40=3,'Hoja base'!$E$10,IF(A40=4,'Hoja base'!$F$10,IF(A40=5,'Hoja base'!$G$10,'Hoja base'!$H$10)))))</f>
        <v>0</v>
      </c>
      <c r="DI40" s="3">
        <f t="shared" si="94"/>
        <v>0</v>
      </c>
    </row>
    <row r="41" spans="1:113" ht="12" customHeight="1" x14ac:dyDescent="0.2">
      <c r="A41" s="21" t="str">
        <f t="shared" si="97"/>
        <v xml:space="preserve"> </v>
      </c>
      <c r="B41" s="129"/>
      <c r="C41" s="129"/>
      <c r="D41" s="129"/>
      <c r="E41" s="129"/>
      <c r="F41" s="22"/>
      <c r="G41" s="23" t="str">
        <f t="shared" si="98"/>
        <v xml:space="preserve"> </v>
      </c>
      <c r="H41" s="24" t="str">
        <f t="shared" si="99"/>
        <v xml:space="preserve"> </v>
      </c>
      <c r="I41" s="25"/>
      <c r="J41" s="24" t="str">
        <f t="shared" si="22"/>
        <v xml:space="preserve"> </v>
      </c>
      <c r="K41" s="24" t="str">
        <f t="shared" si="100"/>
        <v xml:space="preserve"> </v>
      </c>
      <c r="L41" s="24" t="str">
        <f t="shared" si="101"/>
        <v xml:space="preserve"> </v>
      </c>
      <c r="M41" s="24" t="str">
        <f t="shared" si="102"/>
        <v xml:space="preserve"> </v>
      </c>
      <c r="N41" s="24" t="str">
        <f t="shared" si="103"/>
        <v xml:space="preserve"> </v>
      </c>
      <c r="O41" s="26" t="str">
        <f t="shared" si="104"/>
        <v xml:space="preserve"> </v>
      </c>
      <c r="P41" s="26" t="str">
        <f t="shared" si="105"/>
        <v xml:space="preserve"> </v>
      </c>
      <c r="Q41" s="27" t="str">
        <f t="shared" si="106"/>
        <v xml:space="preserve"> </v>
      </c>
      <c r="R41" s="27" t="str">
        <f t="shared" si="107"/>
        <v xml:space="preserve"> </v>
      </c>
      <c r="S41" s="126" t="str">
        <f t="shared" si="108"/>
        <v xml:space="preserve"> </v>
      </c>
      <c r="T41" s="126"/>
      <c r="U41" s="27" t="str">
        <f t="shared" si="109"/>
        <v xml:space="preserve"> </v>
      </c>
      <c r="V41" s="24" t="str">
        <f t="shared" si="110"/>
        <v xml:space="preserve"> </v>
      </c>
      <c r="W41" s="24" t="str">
        <f t="shared" si="34"/>
        <v xml:space="preserve"> </v>
      </c>
      <c r="X41" s="3" t="str">
        <f t="shared" si="35"/>
        <v xml:space="preserve"> </v>
      </c>
      <c r="Y41" s="68" t="str">
        <f t="shared" si="36"/>
        <v xml:space="preserve"> </v>
      </c>
      <c r="AC41" s="3">
        <v>26</v>
      </c>
      <c r="AD41" s="78" t="str">
        <f t="shared" si="111"/>
        <v xml:space="preserve"> </v>
      </c>
      <c r="AE41" s="78" t="str">
        <f t="shared" si="112"/>
        <v xml:space="preserve"> </v>
      </c>
      <c r="AF41" s="3" t="e">
        <f t="shared" si="113"/>
        <v>#N/A</v>
      </c>
      <c r="AG41" s="3" t="str">
        <f t="shared" si="114"/>
        <v xml:space="preserve"> </v>
      </c>
      <c r="AI41" s="79" t="e">
        <f t="shared" si="115"/>
        <v>#VALUE!</v>
      </c>
      <c r="AJ41" s="80" t="str">
        <f t="shared" si="116"/>
        <v xml:space="preserve"> </v>
      </c>
      <c r="AK41" s="68" t="e">
        <f t="shared" si="117"/>
        <v>#VALUE!</v>
      </c>
      <c r="AL41" s="68" t="e">
        <f t="shared" si="118"/>
        <v>#N/A</v>
      </c>
      <c r="AN41" s="3">
        <f t="shared" si="4"/>
        <v>0</v>
      </c>
      <c r="AO41" s="78" t="str">
        <f t="shared" si="5"/>
        <v xml:space="preserve"> </v>
      </c>
      <c r="AP41" s="3" t="e">
        <f t="shared" si="41"/>
        <v>#N/A</v>
      </c>
      <c r="AQ41" s="3" t="e">
        <f t="shared" si="42"/>
        <v>#N/A</v>
      </c>
      <c r="AR41" s="3">
        <v>26</v>
      </c>
      <c r="AS41" s="80" t="str">
        <f t="shared" si="119"/>
        <v xml:space="preserve"> </v>
      </c>
      <c r="AT41" s="80" t="str">
        <f t="shared" si="120"/>
        <v xml:space="preserve"> </v>
      </c>
      <c r="AU41" s="80" t="str">
        <f t="shared" si="121"/>
        <v xml:space="preserve"> </v>
      </c>
      <c r="AV41" s="81" t="str">
        <f t="shared" si="122"/>
        <v xml:space="preserve"> </v>
      </c>
      <c r="AW41" s="80" t="str">
        <f t="shared" si="123"/>
        <v xml:space="preserve"> </v>
      </c>
      <c r="AX41" s="80" t="str">
        <f t="shared" si="124"/>
        <v xml:space="preserve"> </v>
      </c>
      <c r="AY41" s="3" t="str">
        <f t="shared" si="125"/>
        <v xml:space="preserve"> </v>
      </c>
      <c r="AZ41" s="80" t="str">
        <f t="shared" si="126"/>
        <v xml:space="preserve"> </v>
      </c>
      <c r="BA41" s="80" t="str">
        <f t="shared" si="127"/>
        <v xml:space="preserve"> </v>
      </c>
      <c r="BB41" s="78" t="str">
        <f t="shared" si="128"/>
        <v xml:space="preserve"> </v>
      </c>
      <c r="BC41" s="3" t="str">
        <f t="shared" si="129"/>
        <v xml:space="preserve"> </v>
      </c>
      <c r="BD41" s="3" t="str">
        <f t="shared" si="130"/>
        <v xml:space="preserve"> </v>
      </c>
      <c r="BE41" s="3" t="str">
        <f t="shared" si="131"/>
        <v xml:space="preserve"> </v>
      </c>
      <c r="BF41" s="3" t="str">
        <f t="shared" si="132"/>
        <v xml:space="preserve"> </v>
      </c>
      <c r="BG41" s="3" t="str">
        <f t="shared" si="133"/>
        <v xml:space="preserve"> </v>
      </c>
      <c r="BH41" s="3" t="str">
        <f t="shared" si="134"/>
        <v xml:space="preserve"> </v>
      </c>
      <c r="BI41" s="3" t="str">
        <f t="shared" si="135"/>
        <v xml:space="preserve"> </v>
      </c>
      <c r="BJ41" s="3" t="str">
        <f t="shared" si="136"/>
        <v xml:space="preserve"> </v>
      </c>
      <c r="BK41" s="3" t="str">
        <f t="shared" si="137"/>
        <v xml:space="preserve"> </v>
      </c>
      <c r="BL41" s="3" t="str">
        <f t="shared" si="138"/>
        <v xml:space="preserve"> </v>
      </c>
      <c r="BM41" s="3" t="str">
        <f t="shared" si="139"/>
        <v xml:space="preserve"> </v>
      </c>
      <c r="BN41" s="3" t="str">
        <f t="shared" si="140"/>
        <v xml:space="preserve"> </v>
      </c>
      <c r="BO41" s="3" t="str">
        <f t="shared" si="141"/>
        <v xml:space="preserve"> </v>
      </c>
      <c r="BP41" s="3" t="str">
        <f t="shared" si="142"/>
        <v xml:space="preserve"> </v>
      </c>
      <c r="BQ41" s="3" t="str">
        <f t="shared" si="143"/>
        <v xml:space="preserve"> </v>
      </c>
      <c r="BR41" s="3" t="str">
        <f t="shared" si="144"/>
        <v xml:space="preserve"> </v>
      </c>
      <c r="BS41" s="3" t="str">
        <f t="shared" si="145"/>
        <v xml:space="preserve"> </v>
      </c>
      <c r="BT41" s="3" t="str">
        <f t="shared" si="146"/>
        <v xml:space="preserve"> </v>
      </c>
      <c r="BU41" s="3" t="str">
        <f t="shared" si="147"/>
        <v xml:space="preserve"> </v>
      </c>
      <c r="BV41" s="3" t="str">
        <f t="shared" si="148"/>
        <v xml:space="preserve"> </v>
      </c>
      <c r="BW41" s="3" t="str">
        <f t="shared" si="149"/>
        <v xml:space="preserve"> </v>
      </c>
      <c r="BX41" s="3" t="str">
        <f t="shared" si="150"/>
        <v xml:space="preserve"> </v>
      </c>
      <c r="BY41" s="3" t="str">
        <f t="shared" si="151"/>
        <v xml:space="preserve"> </v>
      </c>
      <c r="BZ41" s="3" t="str">
        <f t="shared" si="152"/>
        <v xml:space="preserve"> </v>
      </c>
      <c r="CA41" s="3" t="str">
        <f t="shared" si="153"/>
        <v xml:space="preserve"> </v>
      </c>
      <c r="CB41" s="3" t="str">
        <f t="shared" si="154"/>
        <v xml:space="preserve"> </v>
      </c>
      <c r="CC41" s="3" t="str">
        <f t="shared" si="155"/>
        <v xml:space="preserve"> </v>
      </c>
      <c r="CD41" s="3" t="str">
        <f t="shared" si="156"/>
        <v xml:space="preserve"> </v>
      </c>
      <c r="CE41" s="3" t="str">
        <f t="shared" si="157"/>
        <v xml:space="preserve"> </v>
      </c>
      <c r="CF41" s="3" t="str">
        <f t="shared" si="158"/>
        <v xml:space="preserve"> </v>
      </c>
      <c r="CG41" s="3" t="str">
        <f t="shared" si="159"/>
        <v xml:space="preserve"> </v>
      </c>
      <c r="CH41" s="3" t="str">
        <f t="shared" si="160"/>
        <v xml:space="preserve"> </v>
      </c>
      <c r="CI41" s="3" t="str">
        <f t="shared" si="161"/>
        <v xml:space="preserve"> </v>
      </c>
      <c r="CJ41" s="3" t="str">
        <f t="shared" si="162"/>
        <v xml:space="preserve"> </v>
      </c>
      <c r="CK41" s="3" t="str">
        <f t="shared" si="163"/>
        <v xml:space="preserve"> </v>
      </c>
      <c r="CL41" s="3" t="str">
        <f t="shared" si="164"/>
        <v xml:space="preserve"> </v>
      </c>
      <c r="CM41" s="3" t="str">
        <f t="shared" si="165"/>
        <v xml:space="preserve"> </v>
      </c>
      <c r="CN41" s="3" t="str">
        <f t="shared" si="166"/>
        <v xml:space="preserve"> </v>
      </c>
      <c r="CO41" s="3" t="str">
        <f t="shared" si="167"/>
        <v xml:space="preserve"> </v>
      </c>
      <c r="CP41" s="3" t="str">
        <f t="shared" si="168"/>
        <v xml:space="preserve"> </v>
      </c>
      <c r="CQ41" s="3" t="str">
        <f t="shared" si="169"/>
        <v xml:space="preserve"> </v>
      </c>
      <c r="CR41" s="3" t="str">
        <f t="shared" si="170"/>
        <v xml:space="preserve"> </v>
      </c>
      <c r="CS41" s="3" t="str">
        <f t="shared" si="171"/>
        <v xml:space="preserve"> </v>
      </c>
      <c r="CT41" s="3" t="str">
        <f t="shared" si="172"/>
        <v xml:space="preserve"> </v>
      </c>
      <c r="CU41" s="3" t="str">
        <f t="shared" si="173"/>
        <v xml:space="preserve"> </v>
      </c>
      <c r="CV41" s="3" t="str">
        <f t="shared" si="174"/>
        <v xml:space="preserve"> </v>
      </c>
      <c r="CW41" s="3" t="str">
        <f t="shared" si="175"/>
        <v xml:space="preserve"> </v>
      </c>
      <c r="CX41" s="3" t="str">
        <f t="shared" si="176"/>
        <v xml:space="preserve"> </v>
      </c>
      <c r="CZ41" s="80">
        <f t="shared" si="177"/>
        <v>0</v>
      </c>
      <c r="DA41" s="80">
        <f t="shared" si="178"/>
        <v>37</v>
      </c>
      <c r="DB41" s="80">
        <f t="shared" si="179"/>
        <v>71.275499999999994</v>
      </c>
      <c r="DC41" s="80">
        <f t="shared" si="180"/>
        <v>84.655499999999989</v>
      </c>
      <c r="DD41" s="80" t="e">
        <f t="shared" si="181"/>
        <v>#VALUE!</v>
      </c>
      <c r="DE41" s="80" t="e">
        <f t="shared" si="182"/>
        <v>#VALUE!</v>
      </c>
      <c r="DH41" s="3">
        <f>+IF(A41=1,'Hoja base'!$C$10,IF(A41=2,'Hoja base'!$D$10,IF(A41=3,'Hoja base'!$E$10,IF(A41=4,'Hoja base'!$F$10,IF(A41=5,'Hoja base'!$G$10,'Hoja base'!$H$10)))))</f>
        <v>0</v>
      </c>
      <c r="DI41" s="3">
        <f t="shared" si="94"/>
        <v>0</v>
      </c>
    </row>
    <row r="42" spans="1:113" ht="12" customHeight="1" x14ac:dyDescent="0.2">
      <c r="A42" s="21" t="str">
        <f t="shared" si="97"/>
        <v xml:space="preserve"> </v>
      </c>
      <c r="B42" s="129"/>
      <c r="C42" s="129"/>
      <c r="D42" s="129"/>
      <c r="E42" s="129"/>
      <c r="F42" s="22"/>
      <c r="G42" s="23" t="str">
        <f t="shared" si="98"/>
        <v xml:space="preserve"> </v>
      </c>
      <c r="H42" s="24" t="str">
        <f t="shared" si="99"/>
        <v xml:space="preserve"> </v>
      </c>
      <c r="I42" s="25"/>
      <c r="J42" s="24" t="str">
        <f t="shared" si="22"/>
        <v xml:space="preserve"> </v>
      </c>
      <c r="K42" s="24" t="str">
        <f t="shared" si="100"/>
        <v xml:space="preserve"> </v>
      </c>
      <c r="L42" s="24" t="str">
        <f t="shared" si="101"/>
        <v xml:space="preserve"> </v>
      </c>
      <c r="M42" s="24" t="str">
        <f t="shared" si="102"/>
        <v xml:space="preserve"> </v>
      </c>
      <c r="N42" s="24" t="str">
        <f t="shared" si="103"/>
        <v xml:space="preserve"> </v>
      </c>
      <c r="O42" s="26" t="str">
        <f t="shared" si="104"/>
        <v xml:space="preserve"> </v>
      </c>
      <c r="P42" s="26" t="str">
        <f t="shared" si="105"/>
        <v xml:space="preserve"> </v>
      </c>
      <c r="Q42" s="27" t="str">
        <f t="shared" si="106"/>
        <v xml:space="preserve"> </v>
      </c>
      <c r="R42" s="27" t="str">
        <f t="shared" si="107"/>
        <v xml:space="preserve"> </v>
      </c>
      <c r="S42" s="126" t="str">
        <f t="shared" si="108"/>
        <v xml:space="preserve"> </v>
      </c>
      <c r="T42" s="126"/>
      <c r="U42" s="27" t="str">
        <f t="shared" si="109"/>
        <v xml:space="preserve"> </v>
      </c>
      <c r="V42" s="24" t="str">
        <f t="shared" si="110"/>
        <v xml:space="preserve"> </v>
      </c>
      <c r="W42" s="24" t="str">
        <f t="shared" si="34"/>
        <v xml:space="preserve"> </v>
      </c>
      <c r="X42" s="3" t="str">
        <f t="shared" si="35"/>
        <v xml:space="preserve"> </v>
      </c>
      <c r="Y42" s="68" t="str">
        <f t="shared" si="36"/>
        <v xml:space="preserve"> </v>
      </c>
      <c r="AC42" s="3">
        <v>27</v>
      </c>
      <c r="AD42" s="78" t="str">
        <f t="shared" si="111"/>
        <v xml:space="preserve"> </v>
      </c>
      <c r="AE42" s="78" t="str">
        <f t="shared" si="112"/>
        <v xml:space="preserve"> </v>
      </c>
      <c r="AF42" s="3" t="e">
        <f t="shared" si="113"/>
        <v>#N/A</v>
      </c>
      <c r="AG42" s="3" t="str">
        <f t="shared" si="114"/>
        <v xml:space="preserve"> </v>
      </c>
      <c r="AI42" s="79" t="e">
        <f t="shared" si="115"/>
        <v>#VALUE!</v>
      </c>
      <c r="AJ42" s="80" t="str">
        <f t="shared" si="116"/>
        <v xml:space="preserve"> </v>
      </c>
      <c r="AK42" s="68" t="e">
        <f t="shared" si="117"/>
        <v>#VALUE!</v>
      </c>
      <c r="AL42" s="68" t="e">
        <f t="shared" si="118"/>
        <v>#N/A</v>
      </c>
      <c r="AN42" s="3">
        <f t="shared" si="4"/>
        <v>0</v>
      </c>
      <c r="AO42" s="78" t="str">
        <f t="shared" si="5"/>
        <v xml:space="preserve"> </v>
      </c>
      <c r="AP42" s="3" t="e">
        <f t="shared" si="41"/>
        <v>#N/A</v>
      </c>
      <c r="AQ42" s="3" t="e">
        <f t="shared" si="42"/>
        <v>#N/A</v>
      </c>
      <c r="AR42" s="3">
        <v>27</v>
      </c>
      <c r="AS42" s="80" t="str">
        <f t="shared" si="119"/>
        <v xml:space="preserve"> </v>
      </c>
      <c r="AT42" s="80" t="str">
        <f t="shared" si="120"/>
        <v xml:space="preserve"> </v>
      </c>
      <c r="AU42" s="80" t="str">
        <f t="shared" si="121"/>
        <v xml:space="preserve"> </v>
      </c>
      <c r="AV42" s="81" t="str">
        <f t="shared" si="122"/>
        <v xml:space="preserve"> </v>
      </c>
      <c r="AW42" s="80" t="str">
        <f t="shared" si="123"/>
        <v xml:space="preserve"> </v>
      </c>
      <c r="AX42" s="80" t="str">
        <f t="shared" si="124"/>
        <v xml:space="preserve"> </v>
      </c>
      <c r="AY42" s="3" t="str">
        <f t="shared" si="125"/>
        <v xml:space="preserve"> </v>
      </c>
      <c r="AZ42" s="80" t="str">
        <f t="shared" si="126"/>
        <v xml:space="preserve"> </v>
      </c>
      <c r="BA42" s="80" t="str">
        <f t="shared" si="127"/>
        <v xml:space="preserve"> </v>
      </c>
      <c r="BB42" s="78" t="str">
        <f t="shared" si="128"/>
        <v xml:space="preserve"> </v>
      </c>
      <c r="BC42" s="3" t="str">
        <f t="shared" si="129"/>
        <v xml:space="preserve"> </v>
      </c>
      <c r="BD42" s="3" t="str">
        <f t="shared" si="130"/>
        <v xml:space="preserve"> </v>
      </c>
      <c r="BE42" s="3" t="str">
        <f t="shared" si="131"/>
        <v xml:space="preserve"> </v>
      </c>
      <c r="BF42" s="3" t="str">
        <f t="shared" si="132"/>
        <v xml:space="preserve"> </v>
      </c>
      <c r="BG42" s="3" t="str">
        <f t="shared" si="133"/>
        <v xml:space="preserve"> </v>
      </c>
      <c r="BH42" s="3" t="str">
        <f t="shared" si="134"/>
        <v xml:space="preserve"> </v>
      </c>
      <c r="BI42" s="3" t="str">
        <f t="shared" si="135"/>
        <v xml:space="preserve"> </v>
      </c>
      <c r="BJ42" s="3" t="str">
        <f t="shared" si="136"/>
        <v xml:space="preserve"> </v>
      </c>
      <c r="BK42" s="3" t="str">
        <f t="shared" si="137"/>
        <v xml:space="preserve"> </v>
      </c>
      <c r="BL42" s="3" t="str">
        <f t="shared" si="138"/>
        <v xml:space="preserve"> </v>
      </c>
      <c r="BM42" s="3" t="str">
        <f t="shared" si="139"/>
        <v xml:space="preserve"> </v>
      </c>
      <c r="BN42" s="3" t="str">
        <f t="shared" si="140"/>
        <v xml:space="preserve"> </v>
      </c>
      <c r="BO42" s="3" t="str">
        <f t="shared" si="141"/>
        <v xml:space="preserve"> </v>
      </c>
      <c r="BP42" s="3" t="str">
        <f t="shared" si="142"/>
        <v xml:space="preserve"> </v>
      </c>
      <c r="BQ42" s="3" t="str">
        <f t="shared" si="143"/>
        <v xml:space="preserve"> </v>
      </c>
      <c r="BR42" s="3" t="str">
        <f t="shared" si="144"/>
        <v xml:space="preserve"> </v>
      </c>
      <c r="BS42" s="3" t="str">
        <f t="shared" si="145"/>
        <v xml:space="preserve"> </v>
      </c>
      <c r="BT42" s="3" t="str">
        <f t="shared" si="146"/>
        <v xml:space="preserve"> </v>
      </c>
      <c r="BU42" s="3" t="str">
        <f t="shared" si="147"/>
        <v xml:space="preserve"> </v>
      </c>
      <c r="BV42" s="3" t="str">
        <f t="shared" si="148"/>
        <v xml:space="preserve"> </v>
      </c>
      <c r="BW42" s="3" t="str">
        <f t="shared" si="149"/>
        <v xml:space="preserve"> </v>
      </c>
      <c r="BX42" s="3" t="str">
        <f t="shared" si="150"/>
        <v xml:space="preserve"> </v>
      </c>
      <c r="BY42" s="3" t="str">
        <f t="shared" si="151"/>
        <v xml:space="preserve"> </v>
      </c>
      <c r="BZ42" s="3" t="str">
        <f t="shared" si="152"/>
        <v xml:space="preserve"> </v>
      </c>
      <c r="CA42" s="3" t="str">
        <f t="shared" si="153"/>
        <v xml:space="preserve"> </v>
      </c>
      <c r="CB42" s="3" t="str">
        <f t="shared" si="154"/>
        <v xml:space="preserve"> </v>
      </c>
      <c r="CC42" s="3" t="str">
        <f t="shared" si="155"/>
        <v xml:space="preserve"> </v>
      </c>
      <c r="CD42" s="3" t="str">
        <f t="shared" si="156"/>
        <v xml:space="preserve"> </v>
      </c>
      <c r="CE42" s="3" t="str">
        <f t="shared" si="157"/>
        <v xml:space="preserve"> </v>
      </c>
      <c r="CF42" s="3" t="str">
        <f t="shared" si="158"/>
        <v xml:space="preserve"> </v>
      </c>
      <c r="CG42" s="3" t="str">
        <f t="shared" si="159"/>
        <v xml:space="preserve"> </v>
      </c>
      <c r="CH42" s="3" t="str">
        <f t="shared" si="160"/>
        <v xml:space="preserve"> </v>
      </c>
      <c r="CI42" s="3" t="str">
        <f t="shared" si="161"/>
        <v xml:space="preserve"> </v>
      </c>
      <c r="CJ42" s="3" t="str">
        <f t="shared" si="162"/>
        <v xml:space="preserve"> </v>
      </c>
      <c r="CK42" s="3" t="str">
        <f t="shared" si="163"/>
        <v xml:space="preserve"> </v>
      </c>
      <c r="CL42" s="3" t="str">
        <f t="shared" si="164"/>
        <v xml:space="preserve"> </v>
      </c>
      <c r="CM42" s="3" t="str">
        <f t="shared" si="165"/>
        <v xml:space="preserve"> </v>
      </c>
      <c r="CN42" s="3" t="str">
        <f t="shared" si="166"/>
        <v xml:space="preserve"> </v>
      </c>
      <c r="CO42" s="3" t="str">
        <f t="shared" si="167"/>
        <v xml:space="preserve"> </v>
      </c>
      <c r="CP42" s="3" t="str">
        <f t="shared" si="168"/>
        <v xml:space="preserve"> </v>
      </c>
      <c r="CQ42" s="3" t="str">
        <f t="shared" si="169"/>
        <v xml:space="preserve"> </v>
      </c>
      <c r="CR42" s="3" t="str">
        <f t="shared" si="170"/>
        <v xml:space="preserve"> </v>
      </c>
      <c r="CS42" s="3" t="str">
        <f t="shared" si="171"/>
        <v xml:space="preserve"> </v>
      </c>
      <c r="CT42" s="3" t="str">
        <f t="shared" si="172"/>
        <v xml:space="preserve"> </v>
      </c>
      <c r="CU42" s="3" t="str">
        <f t="shared" si="173"/>
        <v xml:space="preserve"> </v>
      </c>
      <c r="CV42" s="3" t="str">
        <f t="shared" si="174"/>
        <v xml:space="preserve"> </v>
      </c>
      <c r="CW42" s="3" t="str">
        <f t="shared" si="175"/>
        <v xml:space="preserve"> </v>
      </c>
      <c r="CX42" s="3" t="str">
        <f t="shared" si="176"/>
        <v xml:space="preserve"> </v>
      </c>
      <c r="CZ42" s="80">
        <f t="shared" si="177"/>
        <v>0</v>
      </c>
      <c r="DA42" s="80">
        <f t="shared" si="178"/>
        <v>37</v>
      </c>
      <c r="DB42" s="80">
        <f t="shared" si="179"/>
        <v>71.275499999999994</v>
      </c>
      <c r="DC42" s="80">
        <f t="shared" si="180"/>
        <v>84.655499999999989</v>
      </c>
      <c r="DD42" s="80" t="e">
        <f t="shared" si="181"/>
        <v>#VALUE!</v>
      </c>
      <c r="DE42" s="80" t="e">
        <f t="shared" si="182"/>
        <v>#VALUE!</v>
      </c>
      <c r="DH42" s="3">
        <f>+IF(A42=1,'Hoja base'!$C$10,IF(A42=2,'Hoja base'!$D$10,IF(A42=3,'Hoja base'!$E$10,IF(A42=4,'Hoja base'!$F$10,IF(A42=5,'Hoja base'!$G$10,'Hoja base'!$H$10)))))</f>
        <v>0</v>
      </c>
      <c r="DI42" s="3">
        <f t="shared" si="94"/>
        <v>0</v>
      </c>
    </row>
    <row r="43" spans="1:113" ht="12" customHeight="1" x14ac:dyDescent="0.2">
      <c r="A43" s="21" t="str">
        <f t="shared" si="97"/>
        <v xml:space="preserve"> </v>
      </c>
      <c r="B43" s="129"/>
      <c r="C43" s="129"/>
      <c r="D43" s="129"/>
      <c r="E43" s="129"/>
      <c r="F43" s="22"/>
      <c r="G43" s="23" t="str">
        <f t="shared" si="98"/>
        <v xml:space="preserve"> </v>
      </c>
      <c r="H43" s="24" t="str">
        <f t="shared" si="99"/>
        <v xml:space="preserve"> </v>
      </c>
      <c r="I43" s="25"/>
      <c r="J43" s="24" t="str">
        <f t="shared" si="22"/>
        <v xml:space="preserve"> </v>
      </c>
      <c r="K43" s="24" t="str">
        <f t="shared" si="100"/>
        <v xml:space="preserve"> </v>
      </c>
      <c r="L43" s="24" t="str">
        <f t="shared" si="101"/>
        <v xml:space="preserve"> </v>
      </c>
      <c r="M43" s="24" t="str">
        <f t="shared" si="102"/>
        <v xml:space="preserve"> </v>
      </c>
      <c r="N43" s="24" t="str">
        <f t="shared" si="103"/>
        <v xml:space="preserve"> </v>
      </c>
      <c r="O43" s="26" t="str">
        <f t="shared" si="104"/>
        <v xml:space="preserve"> </v>
      </c>
      <c r="P43" s="26" t="str">
        <f t="shared" si="105"/>
        <v xml:space="preserve"> </v>
      </c>
      <c r="Q43" s="27" t="str">
        <f t="shared" si="106"/>
        <v xml:space="preserve"> </v>
      </c>
      <c r="R43" s="27" t="str">
        <f t="shared" si="107"/>
        <v xml:space="preserve"> </v>
      </c>
      <c r="S43" s="126" t="str">
        <f t="shared" si="108"/>
        <v xml:space="preserve"> </v>
      </c>
      <c r="T43" s="126"/>
      <c r="U43" s="27" t="str">
        <f t="shared" si="109"/>
        <v xml:space="preserve"> </v>
      </c>
      <c r="V43" s="24" t="str">
        <f t="shared" si="110"/>
        <v xml:space="preserve"> </v>
      </c>
      <c r="W43" s="24" t="str">
        <f t="shared" si="34"/>
        <v xml:space="preserve"> </v>
      </c>
      <c r="X43" s="3" t="str">
        <f t="shared" si="35"/>
        <v xml:space="preserve"> </v>
      </c>
      <c r="Y43" s="68" t="str">
        <f t="shared" si="36"/>
        <v xml:space="preserve"> </v>
      </c>
      <c r="AC43" s="3">
        <v>28</v>
      </c>
      <c r="AD43" s="78" t="str">
        <f t="shared" si="111"/>
        <v xml:space="preserve"> </v>
      </c>
      <c r="AE43" s="78" t="str">
        <f t="shared" si="112"/>
        <v xml:space="preserve"> </v>
      </c>
      <c r="AF43" s="3" t="e">
        <f t="shared" si="113"/>
        <v>#N/A</v>
      </c>
      <c r="AG43" s="3" t="str">
        <f t="shared" si="114"/>
        <v xml:space="preserve"> </v>
      </c>
      <c r="AI43" s="79" t="e">
        <f t="shared" si="115"/>
        <v>#VALUE!</v>
      </c>
      <c r="AJ43" s="80" t="str">
        <f t="shared" si="116"/>
        <v xml:space="preserve"> </v>
      </c>
      <c r="AK43" s="68" t="e">
        <f t="shared" si="117"/>
        <v>#VALUE!</v>
      </c>
      <c r="AL43" s="68" t="e">
        <f t="shared" si="118"/>
        <v>#N/A</v>
      </c>
      <c r="AN43" s="3">
        <f t="shared" si="4"/>
        <v>0</v>
      </c>
      <c r="AO43" s="78" t="str">
        <f t="shared" si="5"/>
        <v xml:space="preserve"> </v>
      </c>
      <c r="AP43" s="3" t="e">
        <f t="shared" si="41"/>
        <v>#N/A</v>
      </c>
      <c r="AQ43" s="3" t="e">
        <f t="shared" si="42"/>
        <v>#N/A</v>
      </c>
      <c r="AR43" s="3">
        <v>28</v>
      </c>
      <c r="AS43" s="80" t="str">
        <f t="shared" si="119"/>
        <v xml:space="preserve"> </v>
      </c>
      <c r="AT43" s="80" t="str">
        <f t="shared" si="120"/>
        <v xml:space="preserve"> </v>
      </c>
      <c r="AU43" s="80" t="str">
        <f t="shared" si="121"/>
        <v xml:space="preserve"> </v>
      </c>
      <c r="AV43" s="81" t="str">
        <f t="shared" si="122"/>
        <v xml:space="preserve"> </v>
      </c>
      <c r="AW43" s="80" t="str">
        <f t="shared" si="123"/>
        <v xml:space="preserve"> </v>
      </c>
      <c r="AX43" s="80" t="str">
        <f t="shared" si="124"/>
        <v xml:space="preserve"> </v>
      </c>
      <c r="AY43" s="3" t="str">
        <f t="shared" si="125"/>
        <v xml:space="preserve"> </v>
      </c>
      <c r="AZ43" s="80" t="str">
        <f t="shared" si="126"/>
        <v xml:space="preserve"> </v>
      </c>
      <c r="BA43" s="80" t="str">
        <f t="shared" si="127"/>
        <v xml:space="preserve"> </v>
      </c>
      <c r="BB43" s="78" t="str">
        <f t="shared" si="128"/>
        <v xml:space="preserve"> </v>
      </c>
      <c r="BC43" s="3" t="str">
        <f t="shared" si="129"/>
        <v xml:space="preserve"> </v>
      </c>
      <c r="BD43" s="3" t="str">
        <f t="shared" si="130"/>
        <v xml:space="preserve"> </v>
      </c>
      <c r="BE43" s="3" t="str">
        <f t="shared" si="131"/>
        <v xml:space="preserve"> </v>
      </c>
      <c r="BF43" s="3" t="str">
        <f t="shared" si="132"/>
        <v xml:space="preserve"> </v>
      </c>
      <c r="BG43" s="3" t="str">
        <f t="shared" si="133"/>
        <v xml:space="preserve"> </v>
      </c>
      <c r="BH43" s="3" t="str">
        <f t="shared" si="134"/>
        <v xml:space="preserve"> </v>
      </c>
      <c r="BI43" s="3" t="str">
        <f t="shared" si="135"/>
        <v xml:space="preserve"> </v>
      </c>
      <c r="BJ43" s="3" t="str">
        <f t="shared" si="136"/>
        <v xml:space="preserve"> </v>
      </c>
      <c r="BK43" s="3" t="str">
        <f t="shared" si="137"/>
        <v xml:space="preserve"> </v>
      </c>
      <c r="BL43" s="3" t="str">
        <f t="shared" si="138"/>
        <v xml:space="preserve"> </v>
      </c>
      <c r="BM43" s="3" t="str">
        <f t="shared" si="139"/>
        <v xml:space="preserve"> </v>
      </c>
      <c r="BN43" s="3" t="str">
        <f t="shared" si="140"/>
        <v xml:space="preserve"> </v>
      </c>
      <c r="BO43" s="3" t="str">
        <f t="shared" si="141"/>
        <v xml:space="preserve"> </v>
      </c>
      <c r="BP43" s="3" t="str">
        <f t="shared" si="142"/>
        <v xml:space="preserve"> </v>
      </c>
      <c r="BQ43" s="3" t="str">
        <f t="shared" si="143"/>
        <v xml:space="preserve"> </v>
      </c>
      <c r="BR43" s="3" t="str">
        <f t="shared" si="144"/>
        <v xml:space="preserve"> </v>
      </c>
      <c r="BS43" s="3" t="str">
        <f t="shared" si="145"/>
        <v xml:space="preserve"> </v>
      </c>
      <c r="BT43" s="3" t="str">
        <f t="shared" si="146"/>
        <v xml:space="preserve"> </v>
      </c>
      <c r="BU43" s="3" t="str">
        <f t="shared" si="147"/>
        <v xml:space="preserve"> </v>
      </c>
      <c r="BV43" s="3" t="str">
        <f t="shared" si="148"/>
        <v xml:space="preserve"> </v>
      </c>
      <c r="BW43" s="3" t="str">
        <f t="shared" si="149"/>
        <v xml:space="preserve"> </v>
      </c>
      <c r="BX43" s="3" t="str">
        <f t="shared" si="150"/>
        <v xml:space="preserve"> </v>
      </c>
      <c r="BY43" s="3" t="str">
        <f t="shared" si="151"/>
        <v xml:space="preserve"> </v>
      </c>
      <c r="BZ43" s="3" t="str">
        <f t="shared" si="152"/>
        <v xml:space="preserve"> </v>
      </c>
      <c r="CA43" s="3" t="str">
        <f t="shared" si="153"/>
        <v xml:space="preserve"> </v>
      </c>
      <c r="CB43" s="3" t="str">
        <f t="shared" si="154"/>
        <v xml:space="preserve"> </v>
      </c>
      <c r="CC43" s="3" t="str">
        <f t="shared" si="155"/>
        <v xml:space="preserve"> </v>
      </c>
      <c r="CD43" s="3" t="str">
        <f t="shared" si="156"/>
        <v xml:space="preserve"> </v>
      </c>
      <c r="CE43" s="3" t="str">
        <f t="shared" si="157"/>
        <v xml:space="preserve"> </v>
      </c>
      <c r="CF43" s="3" t="str">
        <f t="shared" si="158"/>
        <v xml:space="preserve"> </v>
      </c>
      <c r="CG43" s="3" t="str">
        <f t="shared" si="159"/>
        <v xml:space="preserve"> </v>
      </c>
      <c r="CH43" s="3" t="str">
        <f t="shared" si="160"/>
        <v xml:space="preserve"> </v>
      </c>
      <c r="CI43" s="3" t="str">
        <f t="shared" si="161"/>
        <v xml:space="preserve"> </v>
      </c>
      <c r="CJ43" s="3" t="str">
        <f t="shared" si="162"/>
        <v xml:space="preserve"> </v>
      </c>
      <c r="CK43" s="3" t="str">
        <f t="shared" si="163"/>
        <v xml:space="preserve"> </v>
      </c>
      <c r="CL43" s="3" t="str">
        <f t="shared" si="164"/>
        <v xml:space="preserve"> </v>
      </c>
      <c r="CM43" s="3" t="str">
        <f t="shared" si="165"/>
        <v xml:space="preserve"> </v>
      </c>
      <c r="CN43" s="3" t="str">
        <f t="shared" si="166"/>
        <v xml:space="preserve"> </v>
      </c>
      <c r="CO43" s="3" t="str">
        <f t="shared" si="167"/>
        <v xml:space="preserve"> </v>
      </c>
      <c r="CP43" s="3" t="str">
        <f t="shared" si="168"/>
        <v xml:space="preserve"> </v>
      </c>
      <c r="CQ43" s="3" t="str">
        <f t="shared" si="169"/>
        <v xml:space="preserve"> </v>
      </c>
      <c r="CR43" s="3" t="str">
        <f t="shared" si="170"/>
        <v xml:space="preserve"> </v>
      </c>
      <c r="CS43" s="3" t="str">
        <f t="shared" si="171"/>
        <v xml:space="preserve"> </v>
      </c>
      <c r="CT43" s="3" t="str">
        <f t="shared" si="172"/>
        <v xml:space="preserve"> </v>
      </c>
      <c r="CU43" s="3" t="str">
        <f t="shared" si="173"/>
        <v xml:space="preserve"> </v>
      </c>
      <c r="CV43" s="3" t="str">
        <f t="shared" si="174"/>
        <v xml:space="preserve"> </v>
      </c>
      <c r="CW43" s="3" t="str">
        <f t="shared" si="175"/>
        <v xml:space="preserve"> </v>
      </c>
      <c r="CX43" s="3" t="str">
        <f t="shared" si="176"/>
        <v xml:space="preserve"> </v>
      </c>
      <c r="CZ43" s="80">
        <f t="shared" si="177"/>
        <v>0</v>
      </c>
      <c r="DA43" s="80">
        <f t="shared" si="178"/>
        <v>37</v>
      </c>
      <c r="DB43" s="80">
        <f t="shared" si="179"/>
        <v>71.275499999999994</v>
      </c>
      <c r="DC43" s="80">
        <f t="shared" si="180"/>
        <v>84.655499999999989</v>
      </c>
      <c r="DD43" s="80" t="e">
        <f t="shared" si="181"/>
        <v>#VALUE!</v>
      </c>
      <c r="DE43" s="80" t="e">
        <f t="shared" si="182"/>
        <v>#VALUE!</v>
      </c>
      <c r="DH43" s="3">
        <f>+IF(A43=1,'Hoja base'!$C$10,IF(A43=2,'Hoja base'!$D$10,IF(A43=3,'Hoja base'!$E$10,IF(A43=4,'Hoja base'!$F$10,IF(A43=5,'Hoja base'!$G$10,'Hoja base'!$H$10)))))</f>
        <v>0</v>
      </c>
      <c r="DI43" s="3">
        <f t="shared" si="94"/>
        <v>0</v>
      </c>
    </row>
    <row r="44" spans="1:113" ht="12" customHeight="1" x14ac:dyDescent="0.2">
      <c r="A44" s="21" t="str">
        <f t="shared" si="97"/>
        <v xml:space="preserve"> </v>
      </c>
      <c r="B44" s="129"/>
      <c r="C44" s="129"/>
      <c r="D44" s="129"/>
      <c r="E44" s="129"/>
      <c r="F44" s="22"/>
      <c r="G44" s="23" t="str">
        <f t="shared" si="98"/>
        <v xml:space="preserve"> </v>
      </c>
      <c r="H44" s="24" t="str">
        <f t="shared" si="99"/>
        <v xml:space="preserve"> </v>
      </c>
      <c r="I44" s="25"/>
      <c r="J44" s="24" t="str">
        <f t="shared" si="22"/>
        <v xml:space="preserve"> </v>
      </c>
      <c r="K44" s="24" t="str">
        <f t="shared" si="100"/>
        <v xml:space="preserve"> </v>
      </c>
      <c r="L44" s="24" t="str">
        <f t="shared" si="101"/>
        <v xml:space="preserve"> </v>
      </c>
      <c r="M44" s="24" t="str">
        <f t="shared" si="102"/>
        <v xml:space="preserve"> </v>
      </c>
      <c r="N44" s="24" t="str">
        <f t="shared" si="103"/>
        <v xml:space="preserve"> </v>
      </c>
      <c r="O44" s="26" t="str">
        <f t="shared" si="104"/>
        <v xml:space="preserve"> </v>
      </c>
      <c r="P44" s="26" t="str">
        <f t="shared" si="105"/>
        <v xml:space="preserve"> </v>
      </c>
      <c r="Q44" s="27" t="str">
        <f t="shared" si="106"/>
        <v xml:space="preserve"> </v>
      </c>
      <c r="R44" s="27" t="str">
        <f t="shared" si="107"/>
        <v xml:space="preserve"> </v>
      </c>
      <c r="S44" s="126" t="str">
        <f t="shared" si="108"/>
        <v xml:space="preserve"> </v>
      </c>
      <c r="T44" s="126"/>
      <c r="U44" s="27" t="str">
        <f t="shared" si="109"/>
        <v xml:space="preserve"> </v>
      </c>
      <c r="V44" s="24" t="str">
        <f t="shared" si="110"/>
        <v xml:space="preserve"> </v>
      </c>
      <c r="W44" s="24" t="str">
        <f t="shared" si="34"/>
        <v xml:space="preserve"> </v>
      </c>
      <c r="X44" s="3" t="str">
        <f t="shared" si="35"/>
        <v xml:space="preserve"> </v>
      </c>
      <c r="Y44" s="68" t="str">
        <f t="shared" si="36"/>
        <v xml:space="preserve"> </v>
      </c>
      <c r="AC44" s="3">
        <v>29</v>
      </c>
      <c r="AD44" s="78" t="str">
        <f t="shared" si="111"/>
        <v xml:space="preserve"> </v>
      </c>
      <c r="AE44" s="78" t="str">
        <f t="shared" si="112"/>
        <v xml:space="preserve"> </v>
      </c>
      <c r="AF44" s="3" t="e">
        <f t="shared" si="113"/>
        <v>#N/A</v>
      </c>
      <c r="AG44" s="3" t="str">
        <f t="shared" si="114"/>
        <v xml:space="preserve"> </v>
      </c>
      <c r="AI44" s="79" t="e">
        <f t="shared" si="115"/>
        <v>#VALUE!</v>
      </c>
      <c r="AJ44" s="80" t="str">
        <f t="shared" si="116"/>
        <v xml:space="preserve"> </v>
      </c>
      <c r="AK44" s="68" t="e">
        <f t="shared" si="117"/>
        <v>#VALUE!</v>
      </c>
      <c r="AL44" s="68" t="e">
        <f t="shared" si="118"/>
        <v>#N/A</v>
      </c>
      <c r="AN44" s="3">
        <f t="shared" si="4"/>
        <v>0</v>
      </c>
      <c r="AO44" s="78" t="str">
        <f t="shared" si="5"/>
        <v xml:space="preserve"> </v>
      </c>
      <c r="AP44" s="3" t="e">
        <f t="shared" si="41"/>
        <v>#N/A</v>
      </c>
      <c r="AQ44" s="3" t="e">
        <f t="shared" si="42"/>
        <v>#N/A</v>
      </c>
      <c r="AR44" s="3">
        <v>29</v>
      </c>
      <c r="AS44" s="80" t="str">
        <f t="shared" si="119"/>
        <v xml:space="preserve"> </v>
      </c>
      <c r="AT44" s="80" t="str">
        <f t="shared" si="120"/>
        <v xml:space="preserve"> </v>
      </c>
      <c r="AU44" s="80" t="str">
        <f t="shared" si="121"/>
        <v xml:space="preserve"> </v>
      </c>
      <c r="AV44" s="81" t="str">
        <f t="shared" si="122"/>
        <v xml:space="preserve"> </v>
      </c>
      <c r="AW44" s="80" t="str">
        <f t="shared" si="123"/>
        <v xml:space="preserve"> </v>
      </c>
      <c r="AX44" s="80" t="str">
        <f t="shared" si="124"/>
        <v xml:space="preserve"> </v>
      </c>
      <c r="AY44" s="3" t="str">
        <f t="shared" si="125"/>
        <v xml:space="preserve"> </v>
      </c>
      <c r="AZ44" s="80" t="str">
        <f t="shared" si="126"/>
        <v xml:space="preserve"> </v>
      </c>
      <c r="BA44" s="80" t="str">
        <f t="shared" si="127"/>
        <v xml:space="preserve"> </v>
      </c>
      <c r="BB44" s="78" t="str">
        <f t="shared" si="128"/>
        <v xml:space="preserve"> </v>
      </c>
      <c r="BC44" s="3" t="str">
        <f t="shared" si="129"/>
        <v xml:space="preserve"> </v>
      </c>
      <c r="BD44" s="3" t="str">
        <f t="shared" si="130"/>
        <v xml:space="preserve"> </v>
      </c>
      <c r="BE44" s="3" t="str">
        <f t="shared" si="131"/>
        <v xml:space="preserve"> </v>
      </c>
      <c r="BF44" s="3" t="str">
        <f t="shared" si="132"/>
        <v xml:space="preserve"> </v>
      </c>
      <c r="BG44" s="3" t="str">
        <f t="shared" si="133"/>
        <v xml:space="preserve"> </v>
      </c>
      <c r="BH44" s="3" t="str">
        <f t="shared" si="134"/>
        <v xml:space="preserve"> </v>
      </c>
      <c r="BI44" s="3" t="str">
        <f t="shared" si="135"/>
        <v xml:space="preserve"> </v>
      </c>
      <c r="BJ44" s="3" t="str">
        <f t="shared" si="136"/>
        <v xml:space="preserve"> </v>
      </c>
      <c r="BK44" s="3" t="str">
        <f t="shared" si="137"/>
        <v xml:space="preserve"> </v>
      </c>
      <c r="BL44" s="3" t="str">
        <f t="shared" si="138"/>
        <v xml:space="preserve"> </v>
      </c>
      <c r="BM44" s="3" t="str">
        <f t="shared" si="139"/>
        <v xml:space="preserve"> </v>
      </c>
      <c r="BN44" s="3" t="str">
        <f t="shared" si="140"/>
        <v xml:space="preserve"> </v>
      </c>
      <c r="BO44" s="3" t="str">
        <f t="shared" si="141"/>
        <v xml:space="preserve"> </v>
      </c>
      <c r="BP44" s="3" t="str">
        <f t="shared" si="142"/>
        <v xml:space="preserve"> </v>
      </c>
      <c r="BQ44" s="3" t="str">
        <f t="shared" si="143"/>
        <v xml:space="preserve"> </v>
      </c>
      <c r="BR44" s="3" t="str">
        <f t="shared" si="144"/>
        <v xml:space="preserve"> </v>
      </c>
      <c r="BS44" s="3" t="str">
        <f t="shared" si="145"/>
        <v xml:space="preserve"> </v>
      </c>
      <c r="BT44" s="3" t="str">
        <f t="shared" si="146"/>
        <v xml:space="preserve"> </v>
      </c>
      <c r="BU44" s="3" t="str">
        <f t="shared" si="147"/>
        <v xml:space="preserve"> </v>
      </c>
      <c r="BV44" s="3" t="str">
        <f t="shared" si="148"/>
        <v xml:space="preserve"> </v>
      </c>
      <c r="BW44" s="3" t="str">
        <f t="shared" si="149"/>
        <v xml:space="preserve"> </v>
      </c>
      <c r="BX44" s="3" t="str">
        <f t="shared" si="150"/>
        <v xml:space="preserve"> </v>
      </c>
      <c r="BY44" s="3" t="str">
        <f t="shared" si="151"/>
        <v xml:space="preserve"> </v>
      </c>
      <c r="BZ44" s="3" t="str">
        <f t="shared" si="152"/>
        <v xml:space="preserve"> </v>
      </c>
      <c r="CA44" s="3" t="str">
        <f t="shared" si="153"/>
        <v xml:space="preserve"> </v>
      </c>
      <c r="CB44" s="3" t="str">
        <f t="shared" si="154"/>
        <v xml:space="preserve"> </v>
      </c>
      <c r="CC44" s="3" t="str">
        <f t="shared" si="155"/>
        <v xml:space="preserve"> </v>
      </c>
      <c r="CD44" s="3" t="str">
        <f t="shared" si="156"/>
        <v xml:space="preserve"> </v>
      </c>
      <c r="CE44" s="3" t="str">
        <f t="shared" si="157"/>
        <v xml:space="preserve"> </v>
      </c>
      <c r="CF44" s="3" t="str">
        <f t="shared" si="158"/>
        <v xml:space="preserve"> </v>
      </c>
      <c r="CG44" s="3" t="str">
        <f t="shared" si="159"/>
        <v xml:space="preserve"> </v>
      </c>
      <c r="CH44" s="3" t="str">
        <f t="shared" si="160"/>
        <v xml:space="preserve"> </v>
      </c>
      <c r="CI44" s="3" t="str">
        <f t="shared" si="161"/>
        <v xml:space="preserve"> </v>
      </c>
      <c r="CJ44" s="3" t="str">
        <f t="shared" si="162"/>
        <v xml:space="preserve"> </v>
      </c>
      <c r="CK44" s="3" t="str">
        <f t="shared" si="163"/>
        <v xml:space="preserve"> </v>
      </c>
      <c r="CL44" s="3" t="str">
        <f t="shared" si="164"/>
        <v xml:space="preserve"> </v>
      </c>
      <c r="CM44" s="3" t="str">
        <f t="shared" si="165"/>
        <v xml:space="preserve"> </v>
      </c>
      <c r="CN44" s="3" t="str">
        <f t="shared" si="166"/>
        <v xml:space="preserve"> </v>
      </c>
      <c r="CO44" s="3" t="str">
        <f t="shared" si="167"/>
        <v xml:space="preserve"> </v>
      </c>
      <c r="CP44" s="3" t="str">
        <f t="shared" si="168"/>
        <v xml:space="preserve"> </v>
      </c>
      <c r="CQ44" s="3" t="str">
        <f t="shared" si="169"/>
        <v xml:space="preserve"> </v>
      </c>
      <c r="CR44" s="3" t="str">
        <f t="shared" si="170"/>
        <v xml:space="preserve"> </v>
      </c>
      <c r="CS44" s="3" t="str">
        <f t="shared" si="171"/>
        <v xml:space="preserve"> </v>
      </c>
      <c r="CT44" s="3" t="str">
        <f t="shared" si="172"/>
        <v xml:space="preserve"> </v>
      </c>
      <c r="CU44" s="3" t="str">
        <f t="shared" si="173"/>
        <v xml:space="preserve"> </v>
      </c>
      <c r="CV44" s="3" t="str">
        <f t="shared" si="174"/>
        <v xml:space="preserve"> </v>
      </c>
      <c r="CW44" s="3" t="str">
        <f t="shared" si="175"/>
        <v xml:space="preserve"> </v>
      </c>
      <c r="CX44" s="3" t="str">
        <f t="shared" si="176"/>
        <v xml:space="preserve"> </v>
      </c>
      <c r="CZ44" s="80">
        <f t="shared" si="177"/>
        <v>0</v>
      </c>
      <c r="DA44" s="80">
        <f t="shared" si="178"/>
        <v>37</v>
      </c>
      <c r="DB44" s="80">
        <f t="shared" si="179"/>
        <v>71.275499999999994</v>
      </c>
      <c r="DC44" s="80">
        <f t="shared" si="180"/>
        <v>84.655499999999989</v>
      </c>
      <c r="DD44" s="80" t="e">
        <f t="shared" si="181"/>
        <v>#VALUE!</v>
      </c>
      <c r="DE44" s="80" t="e">
        <f t="shared" si="182"/>
        <v>#VALUE!</v>
      </c>
      <c r="DH44" s="3">
        <f>+IF(A44=1,'Hoja base'!$C$10,IF(A44=2,'Hoja base'!$D$10,IF(A44=3,'Hoja base'!$E$10,IF(A44=4,'Hoja base'!$F$10,IF(A44=5,'Hoja base'!$G$10,'Hoja base'!$H$10)))))</f>
        <v>0</v>
      </c>
      <c r="DI44" s="3">
        <f t="shared" si="94"/>
        <v>0</v>
      </c>
    </row>
    <row r="45" spans="1:113" ht="12" customHeight="1" x14ac:dyDescent="0.2">
      <c r="A45" s="21" t="str">
        <f t="shared" si="97"/>
        <v xml:space="preserve"> </v>
      </c>
      <c r="B45" s="129"/>
      <c r="C45" s="129"/>
      <c r="D45" s="129"/>
      <c r="E45" s="129"/>
      <c r="F45" s="22"/>
      <c r="G45" s="23" t="str">
        <f t="shared" si="98"/>
        <v xml:space="preserve"> </v>
      </c>
      <c r="H45" s="24" t="str">
        <f t="shared" si="99"/>
        <v xml:space="preserve"> </v>
      </c>
      <c r="I45" s="25"/>
      <c r="J45" s="24" t="str">
        <f t="shared" si="22"/>
        <v xml:space="preserve"> </v>
      </c>
      <c r="K45" s="24" t="str">
        <f t="shared" si="100"/>
        <v xml:space="preserve"> </v>
      </c>
      <c r="L45" s="24" t="str">
        <f t="shared" si="101"/>
        <v xml:space="preserve"> </v>
      </c>
      <c r="M45" s="24" t="str">
        <f t="shared" si="102"/>
        <v xml:space="preserve"> </v>
      </c>
      <c r="N45" s="24" t="str">
        <f t="shared" si="103"/>
        <v xml:space="preserve"> </v>
      </c>
      <c r="O45" s="26" t="str">
        <f t="shared" si="104"/>
        <v xml:space="preserve"> </v>
      </c>
      <c r="P45" s="26" t="str">
        <f t="shared" si="105"/>
        <v xml:space="preserve"> </v>
      </c>
      <c r="Q45" s="27" t="str">
        <f t="shared" si="106"/>
        <v xml:space="preserve"> </v>
      </c>
      <c r="R45" s="27" t="str">
        <f t="shared" si="107"/>
        <v xml:space="preserve"> </v>
      </c>
      <c r="S45" s="126" t="str">
        <f t="shared" si="108"/>
        <v xml:space="preserve"> </v>
      </c>
      <c r="T45" s="126"/>
      <c r="U45" s="27" t="str">
        <f t="shared" si="109"/>
        <v xml:space="preserve"> </v>
      </c>
      <c r="V45" s="24" t="str">
        <f t="shared" si="110"/>
        <v xml:space="preserve"> </v>
      </c>
      <c r="W45" s="24" t="str">
        <f t="shared" si="34"/>
        <v xml:space="preserve"> </v>
      </c>
      <c r="X45" s="3" t="str">
        <f t="shared" si="35"/>
        <v xml:space="preserve"> </v>
      </c>
      <c r="Y45" s="68" t="str">
        <f t="shared" si="36"/>
        <v xml:space="preserve"> </v>
      </c>
      <c r="AC45" s="3">
        <v>30</v>
      </c>
      <c r="AD45" s="78" t="str">
        <f t="shared" ref="AD45" si="183">P45</f>
        <v xml:space="preserve"> </v>
      </c>
      <c r="AE45" s="78" t="str">
        <f t="shared" ref="AE45" si="184">H45</f>
        <v xml:space="preserve"> </v>
      </c>
      <c r="AF45" s="3" t="e">
        <f t="shared" ref="AF45" si="185">IF(AD45=" ",NA(),AD45)</f>
        <v>#N/A</v>
      </c>
      <c r="AG45" s="3" t="str">
        <f t="shared" ref="AG45" si="186">IF(AE45=0,NA(),AE45)</f>
        <v xml:space="preserve"> </v>
      </c>
      <c r="AI45" s="79" t="e">
        <f t="shared" si="115"/>
        <v>#VALUE!</v>
      </c>
      <c r="AJ45" s="80" t="str">
        <f t="shared" si="116"/>
        <v xml:space="preserve"> </v>
      </c>
      <c r="AK45" s="68" t="e">
        <f t="shared" si="117"/>
        <v>#VALUE!</v>
      </c>
      <c r="AL45" s="68" t="e">
        <f t="shared" si="118"/>
        <v>#N/A</v>
      </c>
      <c r="AN45" s="3">
        <f t="shared" si="4"/>
        <v>0</v>
      </c>
      <c r="AO45" s="78" t="str">
        <f t="shared" si="5"/>
        <v xml:space="preserve"> </v>
      </c>
      <c r="AP45" s="3" t="e">
        <f t="shared" si="41"/>
        <v>#N/A</v>
      </c>
      <c r="AQ45" s="3" t="e">
        <f t="shared" si="42"/>
        <v>#N/A</v>
      </c>
      <c r="AR45" s="3">
        <v>30</v>
      </c>
      <c r="AS45" s="80" t="str">
        <f t="shared" si="119"/>
        <v xml:space="preserve"> </v>
      </c>
      <c r="AT45" s="80" t="str">
        <f t="shared" si="120"/>
        <v xml:space="preserve"> </v>
      </c>
      <c r="AU45" s="80" t="str">
        <f t="shared" si="121"/>
        <v xml:space="preserve"> </v>
      </c>
      <c r="AV45" s="81" t="str">
        <f t="shared" si="122"/>
        <v xml:space="preserve"> </v>
      </c>
      <c r="AW45" s="80" t="str">
        <f t="shared" si="123"/>
        <v xml:space="preserve"> </v>
      </c>
      <c r="AX45" s="80" t="str">
        <f t="shared" si="124"/>
        <v xml:space="preserve"> </v>
      </c>
      <c r="AY45" s="3" t="str">
        <f t="shared" si="125"/>
        <v xml:space="preserve"> </v>
      </c>
      <c r="AZ45" s="80" t="str">
        <f t="shared" si="126"/>
        <v xml:space="preserve"> </v>
      </c>
      <c r="BA45" s="80" t="str">
        <f t="shared" si="127"/>
        <v xml:space="preserve"> </v>
      </c>
      <c r="BB45" s="78" t="str">
        <f t="shared" si="128"/>
        <v xml:space="preserve"> </v>
      </c>
      <c r="BC45" s="3" t="str">
        <f t="shared" si="129"/>
        <v xml:space="preserve"> </v>
      </c>
      <c r="BD45" s="3" t="str">
        <f t="shared" si="130"/>
        <v xml:space="preserve"> </v>
      </c>
      <c r="BE45" s="3" t="str">
        <f t="shared" si="131"/>
        <v xml:space="preserve"> </v>
      </c>
      <c r="BF45" s="3" t="str">
        <f t="shared" si="132"/>
        <v xml:space="preserve"> </v>
      </c>
      <c r="BG45" s="3" t="str">
        <f t="shared" si="133"/>
        <v xml:space="preserve"> </v>
      </c>
      <c r="BH45" s="3" t="str">
        <f t="shared" si="134"/>
        <v xml:space="preserve"> </v>
      </c>
      <c r="BI45" s="3" t="str">
        <f t="shared" si="135"/>
        <v xml:space="preserve"> </v>
      </c>
      <c r="BJ45" s="3" t="str">
        <f t="shared" si="136"/>
        <v xml:space="preserve"> </v>
      </c>
      <c r="BK45" s="3" t="str">
        <f t="shared" si="137"/>
        <v xml:space="preserve"> </v>
      </c>
      <c r="BL45" s="3" t="str">
        <f t="shared" si="138"/>
        <v xml:space="preserve"> </v>
      </c>
      <c r="BM45" s="3" t="str">
        <f t="shared" si="139"/>
        <v xml:space="preserve"> </v>
      </c>
      <c r="BN45" s="3" t="str">
        <f t="shared" si="140"/>
        <v xml:space="preserve"> </v>
      </c>
      <c r="BO45" s="3" t="str">
        <f t="shared" si="141"/>
        <v xml:space="preserve"> </v>
      </c>
      <c r="BP45" s="3" t="str">
        <f t="shared" si="142"/>
        <v xml:space="preserve"> </v>
      </c>
      <c r="BQ45" s="3" t="str">
        <f t="shared" si="143"/>
        <v xml:space="preserve"> </v>
      </c>
      <c r="BR45" s="3" t="str">
        <f t="shared" si="144"/>
        <v xml:space="preserve"> </v>
      </c>
      <c r="BS45" s="3" t="str">
        <f t="shared" si="145"/>
        <v xml:space="preserve"> </v>
      </c>
      <c r="BT45" s="3" t="str">
        <f t="shared" si="146"/>
        <v xml:space="preserve"> </v>
      </c>
      <c r="BU45" s="3" t="str">
        <f t="shared" si="147"/>
        <v xml:space="preserve"> </v>
      </c>
      <c r="BV45" s="3" t="str">
        <f t="shared" si="148"/>
        <v xml:space="preserve"> </v>
      </c>
      <c r="BW45" s="3" t="str">
        <f t="shared" si="149"/>
        <v xml:space="preserve"> </v>
      </c>
      <c r="BX45" s="3" t="str">
        <f t="shared" si="150"/>
        <v xml:space="preserve"> </v>
      </c>
      <c r="BY45" s="3" t="str">
        <f t="shared" si="151"/>
        <v xml:space="preserve"> </v>
      </c>
      <c r="BZ45" s="3" t="str">
        <f t="shared" si="152"/>
        <v xml:space="preserve"> </v>
      </c>
      <c r="CA45" s="3" t="str">
        <f t="shared" si="153"/>
        <v xml:space="preserve"> </v>
      </c>
      <c r="CB45" s="3" t="str">
        <f t="shared" si="154"/>
        <v xml:space="preserve"> </v>
      </c>
      <c r="CC45" s="3" t="str">
        <f t="shared" si="155"/>
        <v xml:space="preserve"> </v>
      </c>
      <c r="CD45" s="3" t="str">
        <f t="shared" si="156"/>
        <v xml:space="preserve"> </v>
      </c>
      <c r="CE45" s="3" t="str">
        <f t="shared" si="157"/>
        <v xml:space="preserve"> </v>
      </c>
      <c r="CF45" s="3" t="str">
        <f t="shared" si="158"/>
        <v xml:space="preserve"> </v>
      </c>
      <c r="CG45" s="3" t="str">
        <f t="shared" si="159"/>
        <v xml:space="preserve"> </v>
      </c>
      <c r="CH45" s="3" t="str">
        <f t="shared" si="160"/>
        <v xml:space="preserve"> </v>
      </c>
      <c r="CI45" s="3" t="str">
        <f t="shared" si="161"/>
        <v xml:space="preserve"> </v>
      </c>
      <c r="CJ45" s="3" t="str">
        <f t="shared" si="162"/>
        <v xml:space="preserve"> </v>
      </c>
      <c r="CK45" s="3" t="str">
        <f t="shared" si="163"/>
        <v xml:space="preserve"> </v>
      </c>
      <c r="CL45" s="3" t="str">
        <f t="shared" si="164"/>
        <v xml:space="preserve"> </v>
      </c>
      <c r="CM45" s="3" t="str">
        <f t="shared" si="165"/>
        <v xml:space="preserve"> </v>
      </c>
      <c r="CN45" s="3" t="str">
        <f t="shared" si="166"/>
        <v xml:space="preserve"> </v>
      </c>
      <c r="CO45" s="3" t="str">
        <f t="shared" si="167"/>
        <v xml:space="preserve"> </v>
      </c>
      <c r="CP45" s="3" t="str">
        <f t="shared" si="168"/>
        <v xml:space="preserve"> </v>
      </c>
      <c r="CQ45" s="3" t="str">
        <f t="shared" si="169"/>
        <v xml:space="preserve"> </v>
      </c>
      <c r="CR45" s="3" t="str">
        <f t="shared" si="170"/>
        <v xml:space="preserve"> </v>
      </c>
      <c r="CS45" s="3" t="str">
        <f t="shared" si="171"/>
        <v xml:space="preserve"> </v>
      </c>
      <c r="CT45" s="3" t="str">
        <f t="shared" si="172"/>
        <v xml:space="preserve"> </v>
      </c>
      <c r="CU45" s="3" t="str">
        <f t="shared" si="173"/>
        <v xml:space="preserve"> </v>
      </c>
      <c r="CV45" s="3" t="str">
        <f t="shared" si="174"/>
        <v xml:space="preserve"> </v>
      </c>
      <c r="CW45" s="3" t="str">
        <f t="shared" si="175"/>
        <v xml:space="preserve"> </v>
      </c>
      <c r="CX45" s="3" t="str">
        <f t="shared" si="176"/>
        <v xml:space="preserve"> </v>
      </c>
      <c r="CZ45" s="80">
        <f t="shared" si="177"/>
        <v>0</v>
      </c>
      <c r="DA45" s="80">
        <f t="shared" si="178"/>
        <v>37</v>
      </c>
      <c r="DB45" s="80">
        <f t="shared" si="179"/>
        <v>71.275499999999994</v>
      </c>
      <c r="DC45" s="80">
        <f t="shared" si="180"/>
        <v>84.655499999999989</v>
      </c>
      <c r="DD45" s="80" t="e">
        <f t="shared" si="181"/>
        <v>#VALUE!</v>
      </c>
      <c r="DE45" s="80" t="e">
        <f t="shared" si="182"/>
        <v>#VALUE!</v>
      </c>
      <c r="DH45" s="3">
        <f>+IF(A45=1,'Hoja base'!$C$10,IF(A45=2,'Hoja base'!$D$10,IF(A45=3,'Hoja base'!$E$10,IF(A45=4,'Hoja base'!$F$10,IF(A45=5,'Hoja base'!$G$10,'Hoja base'!$H$10)))))</f>
        <v>0</v>
      </c>
      <c r="DI45" s="3">
        <f t="shared" si="94"/>
        <v>0</v>
      </c>
    </row>
    <row r="46" spans="1:113" ht="11.25" customHeight="1" x14ac:dyDescent="0.2">
      <c r="B46" s="134"/>
      <c r="C46" s="134"/>
      <c r="D46" s="134"/>
      <c r="E46" s="134"/>
      <c r="G46" s="28"/>
      <c r="H46" s="28"/>
      <c r="I46" s="28"/>
      <c r="J46" s="28"/>
      <c r="AS46" s="78">
        <f>D10-D9</f>
        <v>1</v>
      </c>
      <c r="AT46" s="78">
        <f>IFERROR(IF(AND($B$5&gt;$D$9,$B$5&lt;$D$10),$D$11*$B$5+$D$12*(D10-$B$5),$D$11*D10)," ")</f>
        <v>37</v>
      </c>
      <c r="AU46" s="3" t="str">
        <f>IFERROR(IF($B$5=0,$D$12*D10," ")," ")</f>
        <v xml:space="preserve"> </v>
      </c>
      <c r="AV46" s="3">
        <f>IF($B$5&gt;0,AT46,AU46)</f>
        <v>37</v>
      </c>
      <c r="AW46" s="3">
        <f>IFERROR(IF(AND($B$5&lt;MAX($AS$16:$AS$45),$B$5&gt;0),9.81*(D10-$B$5),0)," ")</f>
        <v>0</v>
      </c>
      <c r="AX46" s="3" t="str">
        <f>IFERROR(IF($B$5=0,9.81*D10," ")," ")</f>
        <v xml:space="preserve"> </v>
      </c>
      <c r="AY46" s="3">
        <f>IF($B$5&gt;0,AW46,AX46)</f>
        <v>0</v>
      </c>
      <c r="AZ46" s="3">
        <f>IFERROR(AV46-AY46," ")</f>
        <v>37</v>
      </c>
      <c r="BB46" s="78">
        <f>F10-F9</f>
        <v>2.4500000000000002</v>
      </c>
      <c r="BC46" s="78">
        <f>B5-D10</f>
        <v>1</v>
      </c>
      <c r="BD46" s="3">
        <f>IFERROR(IF(BC46&lt;BB46,$F$11*BC46+$F$12*(BB46-BC46),$F$11*BB46)," ")</f>
        <v>48.5</v>
      </c>
      <c r="BE46" s="3" t="str">
        <f>IF(BC46&lt;=0,$F$12*BB46," ")</f>
        <v xml:space="preserve"> </v>
      </c>
      <c r="BF46" s="3">
        <f>IF(BC46&gt;=0,BD46,BE46)</f>
        <v>48.5</v>
      </c>
      <c r="BG46" s="3">
        <f>IF(BC46&lt;BB46,9.81*(BB46-BC46),0)</f>
        <v>14.224500000000003</v>
      </c>
      <c r="BH46" s="3" t="str">
        <f>IF(BC46&lt;=0,9.81*BB46," ")</f>
        <v xml:space="preserve"> </v>
      </c>
      <c r="BI46" s="3">
        <f>IF(BC46&gt;0,BG46,BH46)</f>
        <v>14.224500000000003</v>
      </c>
      <c r="BJ46" s="3">
        <f>IFERROR(BF46-BI46," ")</f>
        <v>34.275499999999994</v>
      </c>
      <c r="BL46" s="78">
        <f>H10-H9</f>
        <v>2</v>
      </c>
      <c r="BM46" s="78">
        <f>B5-F10</f>
        <v>-1.4500000000000002</v>
      </c>
      <c r="BN46" s="3">
        <f>IFERROR(IF(BM46&lt;BL46,$H$11*BM46+$H$12*(BL46-BM46),$H$11*BL46)," ")</f>
        <v>33.725000000000001</v>
      </c>
      <c r="BO46" s="3">
        <f>IF(BM46&lt;=0,$H$12*BL46," ")</f>
        <v>33</v>
      </c>
      <c r="BP46" s="3">
        <f>IF(BM46&gt;=0,BN46,BO46)</f>
        <v>33</v>
      </c>
      <c r="BQ46" s="3">
        <f>IF(BM46&lt;BL46,9.81*(BL46-BM46),0)</f>
        <v>33.844500000000004</v>
      </c>
      <c r="BR46" s="3">
        <f>IF(BM46&lt;=0,9.81*BL46," ")</f>
        <v>19.62</v>
      </c>
      <c r="BS46" s="3">
        <f>IF(BM46&gt;0,BQ46,BR46)</f>
        <v>19.62</v>
      </c>
      <c r="BT46" s="3">
        <f>IFERROR(BP46-BS46," ")</f>
        <v>13.379999999999999</v>
      </c>
      <c r="BV46" s="78">
        <f>J10-J9</f>
        <v>0</v>
      </c>
      <c r="BW46" s="78">
        <f>B5-H10</f>
        <v>-3.45</v>
      </c>
      <c r="BX46" s="3" t="str">
        <f>IFERROR(IF(BW46&lt;BV46,$J$11*BW46+$J$12*(BV46-BW46),$J$11*BV46)," ")</f>
        <v xml:space="preserve"> </v>
      </c>
      <c r="BY46" s="3" t="e">
        <f>IF(BW46&lt;=0,$J$12*BV46," ")</f>
        <v>#VALUE!</v>
      </c>
      <c r="BZ46" s="3" t="e">
        <f>IF(BW46&gt;=0,BX46,BY46)</f>
        <v>#VALUE!</v>
      </c>
      <c r="CA46" s="3">
        <f>IF(BW46&lt;BV46,9.81*(BV46-BW46),0)</f>
        <v>33.844500000000004</v>
      </c>
      <c r="CB46" s="3">
        <f>IF(BW46&lt;=0,9.81*BV46," ")</f>
        <v>0</v>
      </c>
      <c r="CC46" s="3">
        <f>IF(BW46&gt;0,CA46,CB46)</f>
        <v>0</v>
      </c>
      <c r="CD46" s="3" t="str">
        <f>IFERROR(BZ46-CC46," ")</f>
        <v xml:space="preserve"> </v>
      </c>
      <c r="CF46" s="78">
        <f>L10-L9</f>
        <v>0</v>
      </c>
      <c r="CG46" s="78">
        <f>B5-J10</f>
        <v>3</v>
      </c>
      <c r="CH46" s="3" t="str">
        <f>IFERROR(IF(CG46&lt;CF46,$L$11*CG46+$L$12*(CF46-CG46),$L$11*CF46)," ")</f>
        <v xml:space="preserve"> </v>
      </c>
      <c r="CI46" s="3" t="str">
        <f>IF(CG46&lt;=0,$L$12*CF46," ")</f>
        <v xml:space="preserve"> </v>
      </c>
      <c r="CJ46" s="3" t="str">
        <f>IF(CG46&gt;=0,CH46,CI46)</f>
        <v xml:space="preserve"> </v>
      </c>
      <c r="CK46" s="3">
        <f>IF(CG46&lt;CF46,9.81*(CF46-CG46),0)</f>
        <v>0</v>
      </c>
      <c r="CL46" s="3" t="str">
        <f>IF(CG46&lt;=0,9.81*CF46," ")</f>
        <v xml:space="preserve"> </v>
      </c>
      <c r="CM46" s="3">
        <f>IF(CG46&gt;0,CK46,CL46)</f>
        <v>0</v>
      </c>
      <c r="CN46" s="3" t="str">
        <f>IFERROR(CJ46-CM46," ")</f>
        <v xml:space="preserve"> </v>
      </c>
    </row>
    <row r="47" spans="1:113" ht="11.25" customHeight="1" x14ac:dyDescent="0.2">
      <c r="A47" s="138" t="s">
        <v>34</v>
      </c>
      <c r="B47" s="139"/>
      <c r="C47" s="139"/>
      <c r="D47" s="139"/>
      <c r="E47" s="139"/>
      <c r="F47" s="138" t="s">
        <v>53</v>
      </c>
      <c r="G47" s="139"/>
      <c r="H47" s="139"/>
      <c r="I47" s="139"/>
      <c r="J47" s="139"/>
      <c r="K47" s="139"/>
      <c r="L47" s="139"/>
      <c r="M47" s="140"/>
      <c r="N47" s="138" t="s">
        <v>52</v>
      </c>
      <c r="O47" s="139"/>
      <c r="P47" s="139"/>
      <c r="Q47" s="139"/>
      <c r="R47" s="139"/>
      <c r="S47" s="139"/>
      <c r="T47" s="139"/>
      <c r="U47" s="140"/>
    </row>
    <row r="48" spans="1:113" ht="10.5" customHeight="1" x14ac:dyDescent="0.2">
      <c r="A48" s="133" t="s">
        <v>6</v>
      </c>
      <c r="B48" s="133"/>
      <c r="C48" s="133"/>
      <c r="D48" s="29" t="s">
        <v>48</v>
      </c>
      <c r="E48" s="18" t="s">
        <v>68</v>
      </c>
      <c r="F48" s="133" t="s">
        <v>120</v>
      </c>
      <c r="G48" s="133"/>
      <c r="H48" s="122" t="s">
        <v>51</v>
      </c>
      <c r="I48" s="123"/>
      <c r="J48" s="133" t="s">
        <v>121</v>
      </c>
      <c r="K48" s="133"/>
      <c r="L48" s="133" t="s">
        <v>119</v>
      </c>
      <c r="M48" s="133"/>
      <c r="N48" s="133" t="s">
        <v>120</v>
      </c>
      <c r="O48" s="133"/>
      <c r="P48" s="122" t="s">
        <v>51</v>
      </c>
      <c r="Q48" s="123"/>
      <c r="R48" s="133" t="s">
        <v>121</v>
      </c>
      <c r="S48" s="133"/>
      <c r="T48" s="143" t="s">
        <v>50</v>
      </c>
      <c r="U48" s="143"/>
      <c r="V48" s="2"/>
      <c r="X48" s="67"/>
    </row>
    <row r="49" spans="1:55" ht="12" customHeight="1" x14ac:dyDescent="0.2">
      <c r="A49" s="30">
        <f>+D7</f>
        <v>1</v>
      </c>
      <c r="B49" s="136" t="str">
        <f>IF(X49&lt;=G5,D8," ")</f>
        <v>Ceniza Volcánica</v>
      </c>
      <c r="C49" s="137"/>
      <c r="D49" s="24">
        <f>IF(X49=D6,IF(AC89&gt;0,AA88,AA156)," ")</f>
        <v>29.654833909680885</v>
      </c>
      <c r="E49" s="24">
        <f>IF(A49=0," ",IF(X49=D6,IF(AC89&gt;0,AC89,0)," "))</f>
        <v>0</v>
      </c>
      <c r="F49" s="127" t="e">
        <f>+H49-L49</f>
        <v>#VALUE!</v>
      </c>
      <c r="G49" s="128"/>
      <c r="H49" s="127">
        <f>AVERAGE(Z202:Z224)</f>
        <v>29.654833909680821</v>
      </c>
      <c r="I49" s="128"/>
      <c r="J49" s="127" t="e">
        <f>+H49+L49</f>
        <v>#VALUE!</v>
      </c>
      <c r="K49" s="128"/>
      <c r="L49" s="127" t="str">
        <f>IF(A49=0," ",IFERROR(_xlfn.STDEV.S(Z202:Z224),"N/A"))</f>
        <v>N/A</v>
      </c>
      <c r="M49" s="128"/>
      <c r="N49" s="127" t="e">
        <f>+P49-T49</f>
        <v>#VALUE!</v>
      </c>
      <c r="O49" s="128"/>
      <c r="P49" s="127">
        <f>AVERAGE(AA202:AA224)</f>
        <v>3656.25</v>
      </c>
      <c r="Q49" s="128"/>
      <c r="R49" s="127" t="e">
        <f>+P49+T49</f>
        <v>#VALUE!</v>
      </c>
      <c r="S49" s="128"/>
      <c r="T49" s="127" t="str">
        <f>IF(A49=0," ",IFERROR(_xlfn.STDEV.S(AA202:AA224),"N/A"))</f>
        <v>N/A</v>
      </c>
      <c r="U49" s="128"/>
      <c r="V49" s="2"/>
      <c r="X49" s="3">
        <f>+D6</f>
        <v>1</v>
      </c>
    </row>
    <row r="50" spans="1:55" ht="12" customHeight="1" x14ac:dyDescent="0.2">
      <c r="A50" s="30">
        <f>+F7</f>
        <v>2</v>
      </c>
      <c r="B50" s="136" t="str">
        <f>IF(X50&lt;=G5,F8," ")</f>
        <v>H-VI Migmatita Puente P</v>
      </c>
      <c r="C50" s="137"/>
      <c r="D50" s="24">
        <f>IF(X50=F6,IF(AH89&gt;0,AF88,AF156)," ")</f>
        <v>24.35546645659916</v>
      </c>
      <c r="E50" s="24">
        <f>IF(A50=0," ",IF(X50=2,IF(AH89&gt;0,AH89,0)," "))</f>
        <v>0</v>
      </c>
      <c r="F50" s="127">
        <f t="shared" ref="F50:F54" si="187">+H50-L50</f>
        <v>22.710676745702305</v>
      </c>
      <c r="G50" s="128"/>
      <c r="H50" s="127">
        <f>AVERAGE(AC202:AC224)</f>
        <v>24.177122667339553</v>
      </c>
      <c r="I50" s="128"/>
      <c r="J50" s="127">
        <f t="shared" ref="J50:J54" si="188">+H50+L50</f>
        <v>25.643568588976802</v>
      </c>
      <c r="K50" s="128"/>
      <c r="L50" s="127">
        <f>IF(A50=0," ",IFERROR(_xlfn.STDEV.S(AC202:AC224),0))</f>
        <v>1.4664459216372492</v>
      </c>
      <c r="M50" s="128"/>
      <c r="N50" s="127">
        <f t="shared" ref="N50:N54" si="189">+P50-T50</f>
        <v>2466.6668657828877</v>
      </c>
      <c r="O50" s="128"/>
      <c r="P50" s="127">
        <f>AVERAGE(AD202:AD224)</f>
        <v>3007.25</v>
      </c>
      <c r="Q50" s="128"/>
      <c r="R50" s="127">
        <f t="shared" ref="R50:R54" si="190">+P50+T50</f>
        <v>3547.8331342171123</v>
      </c>
      <c r="S50" s="128"/>
      <c r="T50" s="127">
        <f>IF(A50=0," ",IFERROR(_xlfn.STDEV.S(AD202:AD224),0))</f>
        <v>540.58313421711216</v>
      </c>
      <c r="U50" s="128"/>
      <c r="V50" s="2"/>
      <c r="X50" s="3">
        <f>+F6</f>
        <v>2</v>
      </c>
    </row>
    <row r="51" spans="1:55" ht="12" customHeight="1" x14ac:dyDescent="0.2">
      <c r="A51" s="30">
        <f>+H7</f>
        <v>3</v>
      </c>
      <c r="B51" s="136" t="str">
        <f>IF(X51&lt;=G5,H8," ")</f>
        <v>H-V Migmatita de Puente P</v>
      </c>
      <c r="C51" s="137"/>
      <c r="D51" s="24">
        <f>IF(X51=H6,IF(AM89&gt;0,AK88,AK156)," ")</f>
        <v>46.462813085821793</v>
      </c>
      <c r="E51" s="24">
        <f>IF(A51=0," ",IF(X51=3,IF(AM89&gt;0,AM89,0)," "))</f>
        <v>0</v>
      </c>
      <c r="F51" s="127">
        <f t="shared" si="187"/>
        <v>35.533950246201634</v>
      </c>
      <c r="G51" s="128"/>
      <c r="H51" s="127">
        <f>AVERAGE(AF202:AF224)</f>
        <v>45.083726846428199</v>
      </c>
      <c r="I51" s="128"/>
      <c r="J51" s="127">
        <f t="shared" si="188"/>
        <v>54.633503446654764</v>
      </c>
      <c r="K51" s="128"/>
      <c r="L51" s="127">
        <f>IF(A51=0," ",IFERROR(_xlfn.STDEV.S(AF202:AF224),0))</f>
        <v>9.5497766002265667</v>
      </c>
      <c r="M51" s="128"/>
      <c r="N51" s="127">
        <f t="shared" si="189"/>
        <v>7075.6276609058277</v>
      </c>
      <c r="O51" s="128"/>
      <c r="P51" s="127">
        <f>AVERAGE(AG202:AG224)</f>
        <v>18911.416666666664</v>
      </c>
      <c r="Q51" s="128"/>
      <c r="R51" s="127">
        <f t="shared" si="190"/>
        <v>30747.205672427503</v>
      </c>
      <c r="S51" s="128"/>
      <c r="T51" s="127">
        <f>IF(A51=0," ",IFERROR(_xlfn.STDEV.S(AG202:AG224),0))</f>
        <v>11835.789005760837</v>
      </c>
      <c r="U51" s="128"/>
      <c r="X51" s="3">
        <f>+H6</f>
        <v>3</v>
      </c>
    </row>
    <row r="52" spans="1:55" ht="12" customHeight="1" x14ac:dyDescent="0.2">
      <c r="A52" s="30">
        <f>+J7</f>
        <v>0</v>
      </c>
      <c r="B52" s="136" t="str">
        <f>IF(X52&lt;=G5,J8," ")</f>
        <v xml:space="preserve"> </v>
      </c>
      <c r="C52" s="137"/>
      <c r="D52" s="24" t="e">
        <f>IF(X52=J6,IF(AR89&gt;0,AP88,AP156)," ")</f>
        <v>#DIV/0!</v>
      </c>
      <c r="E52" s="24" t="str">
        <f>IF(A52=0," ",IF(X52=4,IF(AR89&gt;0,AR89,0)," "))</f>
        <v xml:space="preserve"> </v>
      </c>
      <c r="F52" s="127" t="e">
        <f t="shared" si="187"/>
        <v>#DIV/0!</v>
      </c>
      <c r="G52" s="128"/>
      <c r="H52" s="127" t="e">
        <f>AVERAGE(AI202:AI224)</f>
        <v>#DIV/0!</v>
      </c>
      <c r="I52" s="128"/>
      <c r="J52" s="127" t="e">
        <f t="shared" si="188"/>
        <v>#DIV/0!</v>
      </c>
      <c r="K52" s="128"/>
      <c r="L52" s="127" t="str">
        <f>IF(A52=0," ",IFERROR(_xlfn.STDEV.S(AI202:AI224),0))</f>
        <v xml:space="preserve"> </v>
      </c>
      <c r="M52" s="128"/>
      <c r="N52" s="127" t="e">
        <f t="shared" si="189"/>
        <v>#DIV/0!</v>
      </c>
      <c r="O52" s="128"/>
      <c r="P52" s="127" t="e">
        <f>AVERAGE(AJ202:AJ224)</f>
        <v>#DIV/0!</v>
      </c>
      <c r="Q52" s="128"/>
      <c r="R52" s="127" t="e">
        <f t="shared" si="190"/>
        <v>#DIV/0!</v>
      </c>
      <c r="S52" s="128"/>
      <c r="T52" s="127" t="str">
        <f>IF(A52=0," ",IFERROR(_xlfn.STDEV.S(AJ202:AJ224),0))</f>
        <v xml:space="preserve"> </v>
      </c>
      <c r="U52" s="128"/>
      <c r="X52" s="3">
        <f>+J6</f>
        <v>4</v>
      </c>
    </row>
    <row r="53" spans="1:55" ht="12" customHeight="1" x14ac:dyDescent="0.2">
      <c r="A53" s="30">
        <f>+L7</f>
        <v>0</v>
      </c>
      <c r="B53" s="136" t="str">
        <f>IF(X53&lt;=G5,L8," ")</f>
        <v xml:space="preserve"> </v>
      </c>
      <c r="C53" s="137"/>
      <c r="D53" s="24" t="e">
        <f>IF(X53=L6,IF(AW89&gt;0,AU88,AU156)," ")</f>
        <v>#DIV/0!</v>
      </c>
      <c r="E53" s="24" t="str">
        <f>IF(A53=0," ",IF(X53=5,IF(AW89&gt;0,AW89,0)," "))</f>
        <v xml:space="preserve"> </v>
      </c>
      <c r="F53" s="127" t="e">
        <f t="shared" si="187"/>
        <v>#DIV/0!</v>
      </c>
      <c r="G53" s="128"/>
      <c r="H53" s="127" t="e">
        <f>AVERAGE(AL202:AL224)</f>
        <v>#DIV/0!</v>
      </c>
      <c r="I53" s="128"/>
      <c r="J53" s="127" t="e">
        <f t="shared" si="188"/>
        <v>#DIV/0!</v>
      </c>
      <c r="K53" s="128"/>
      <c r="L53" s="127" t="str">
        <f>IF(A53=0," ",IFERROR(_xlfn.STDEV.S(AL202:AL224),0))</f>
        <v xml:space="preserve"> </v>
      </c>
      <c r="M53" s="128"/>
      <c r="N53" s="127" t="e">
        <f t="shared" si="189"/>
        <v>#DIV/0!</v>
      </c>
      <c r="O53" s="128"/>
      <c r="P53" s="127" t="e">
        <f>AVERAGE(AM202:AM224)</f>
        <v>#DIV/0!</v>
      </c>
      <c r="Q53" s="128"/>
      <c r="R53" s="127" t="e">
        <f t="shared" si="190"/>
        <v>#DIV/0!</v>
      </c>
      <c r="S53" s="128"/>
      <c r="T53" s="127" t="str">
        <f>IF(A53=0," ",IFERROR(_xlfn.STDEV.S(AM202:AM224),0))</f>
        <v xml:space="preserve"> </v>
      </c>
      <c r="U53" s="128"/>
      <c r="X53" s="3">
        <f>+L6</f>
        <v>5</v>
      </c>
      <c r="Z53" s="3" t="s">
        <v>15</v>
      </c>
      <c r="AA53" s="3" t="s">
        <v>16</v>
      </c>
      <c r="AB53" s="3" t="s">
        <v>17</v>
      </c>
      <c r="AC53" s="3" t="s">
        <v>18</v>
      </c>
      <c r="AE53" s="3" t="s">
        <v>15</v>
      </c>
      <c r="AF53" s="3" t="s">
        <v>16</v>
      </c>
      <c r="AG53" s="3" t="s">
        <v>17</v>
      </c>
      <c r="AH53" s="3" t="s">
        <v>18</v>
      </c>
      <c r="AJ53" s="3" t="s">
        <v>15</v>
      </c>
      <c r="AK53" s="3" t="s">
        <v>16</v>
      </c>
      <c r="AL53" s="3" t="s">
        <v>17</v>
      </c>
      <c r="AM53" s="3" t="s">
        <v>18</v>
      </c>
      <c r="AO53" s="3" t="s">
        <v>15</v>
      </c>
      <c r="AP53" s="3" t="s">
        <v>16</v>
      </c>
      <c r="AQ53" s="3" t="s">
        <v>17</v>
      </c>
      <c r="AR53" s="3" t="s">
        <v>18</v>
      </c>
      <c r="AT53" s="3" t="s">
        <v>15</v>
      </c>
      <c r="AU53" s="3" t="s">
        <v>16</v>
      </c>
      <c r="AV53" s="3" t="s">
        <v>17</v>
      </c>
      <c r="AW53" s="3" t="s">
        <v>18</v>
      </c>
      <c r="AZ53" s="3" t="s">
        <v>15</v>
      </c>
      <c r="BA53" s="3" t="s">
        <v>16</v>
      </c>
      <c r="BB53" s="3" t="s">
        <v>17</v>
      </c>
      <c r="BC53" s="3" t="s">
        <v>18</v>
      </c>
    </row>
    <row r="54" spans="1:55" ht="12" customHeight="1" x14ac:dyDescent="0.2">
      <c r="A54" s="30">
        <f>+N7</f>
        <v>0</v>
      </c>
      <c r="B54" s="136" t="str">
        <f>IF(X54&lt;=G5,N8," ")</f>
        <v xml:space="preserve"> </v>
      </c>
      <c r="C54" s="137"/>
      <c r="D54" s="32" t="e">
        <f>IF(X54=N6,IF(BC89&gt;0,BA88,BA156)," ")</f>
        <v>#DIV/0!</v>
      </c>
      <c r="E54" s="24" t="str">
        <f>IF(A54=0," ",IF(X54=6,IF(BC89&gt;0,BC89,0)," "))</f>
        <v xml:space="preserve"> </v>
      </c>
      <c r="F54" s="127" t="e">
        <f t="shared" si="187"/>
        <v>#DIV/0!</v>
      </c>
      <c r="G54" s="128"/>
      <c r="H54" s="127" t="e">
        <f>AVERAGE(AO202:AO224)</f>
        <v>#DIV/0!</v>
      </c>
      <c r="I54" s="128"/>
      <c r="J54" s="127" t="e">
        <f t="shared" si="188"/>
        <v>#DIV/0!</v>
      </c>
      <c r="K54" s="128"/>
      <c r="L54" s="127" t="str">
        <f>IF(A55=0," ",IFERROR(_xlfn.STDEV.S(AO202:AO224),0))</f>
        <v xml:space="preserve"> </v>
      </c>
      <c r="M54" s="128"/>
      <c r="N54" s="127" t="e">
        <f t="shared" si="189"/>
        <v>#DIV/0!</v>
      </c>
      <c r="O54" s="128"/>
      <c r="P54" s="127" t="e">
        <f>AVERAGE(AP202:AP224)</f>
        <v>#DIV/0!</v>
      </c>
      <c r="Q54" s="128"/>
      <c r="R54" s="127" t="e">
        <f t="shared" si="190"/>
        <v>#DIV/0!</v>
      </c>
      <c r="S54" s="128"/>
      <c r="T54" s="127" t="str">
        <f>IF(A54=0," ",IFERROR(_xlfn.STDEV.S(AP202:AP224),0))</f>
        <v xml:space="preserve"> </v>
      </c>
      <c r="U54" s="128"/>
      <c r="X54" s="3">
        <f>+N6</f>
        <v>6</v>
      </c>
      <c r="Y54" s="3">
        <v>1</v>
      </c>
      <c r="Z54" s="3">
        <f>IF(X16=$D$6,J16,0)</f>
        <v>22.662546249999998</v>
      </c>
      <c r="AA54" s="3">
        <f>IF(X16=$D$6,V16,0)</f>
        <v>12.90282175822845</v>
      </c>
      <c r="AB54" s="3">
        <f>Z54*AA54</f>
        <v>292.41079485135856</v>
      </c>
      <c r="AC54" s="3">
        <f>Z54^2</f>
        <v>513.59100253338897</v>
      </c>
      <c r="AD54" s="3" t="str">
        <f>IF(X16=$F$6,J16," ")</f>
        <v xml:space="preserve"> </v>
      </c>
      <c r="AE54" s="3">
        <f>IF(X16=$F$6,J16,0)</f>
        <v>0</v>
      </c>
      <c r="AF54" s="3">
        <f>IF(X16=$F$6,V16,0)</f>
        <v>0</v>
      </c>
      <c r="AG54" s="3">
        <f>AE54*AF54</f>
        <v>0</v>
      </c>
      <c r="AH54" s="3">
        <f>AE54^2</f>
        <v>0</v>
      </c>
      <c r="AJ54" s="3">
        <f>IF(X16=$H$6,J16,0)</f>
        <v>0</v>
      </c>
      <c r="AK54" s="3">
        <f>IF(X16=$H$6,V16,0)</f>
        <v>0</v>
      </c>
      <c r="AL54" s="3">
        <f>AJ54*AK54</f>
        <v>0</v>
      </c>
      <c r="AM54" s="3">
        <f>AJ54^2</f>
        <v>0</v>
      </c>
      <c r="AO54" s="3">
        <f>IF(X16=$J$6,J16,0)</f>
        <v>0</v>
      </c>
      <c r="AP54" s="3">
        <f>IF(X16=$J$6,V16,0)</f>
        <v>0</v>
      </c>
      <c r="AQ54" s="3">
        <f>AO54*AP54</f>
        <v>0</v>
      </c>
      <c r="AR54" s="3">
        <f>AO54^2</f>
        <v>0</v>
      </c>
      <c r="AT54" s="3">
        <f>IF(X16=$L$6,J16,0)</f>
        <v>0</v>
      </c>
      <c r="AU54" s="3">
        <f>IF(X16=$L$6,V16,0)</f>
        <v>0</v>
      </c>
      <c r="AV54" s="3">
        <f>AT54*AU54</f>
        <v>0</v>
      </c>
      <c r="AW54" s="3">
        <f>AT54^2</f>
        <v>0</v>
      </c>
      <c r="AZ54" s="3">
        <f>IF(X16=$N$6,J16,0)</f>
        <v>0</v>
      </c>
      <c r="BA54" s="3">
        <f>IF(X16=$N$6,V16,0)</f>
        <v>0</v>
      </c>
      <c r="BB54" s="3">
        <f>AZ54*BA54</f>
        <v>0</v>
      </c>
      <c r="BC54" s="3">
        <f>AZ54^2</f>
        <v>0</v>
      </c>
    </row>
    <row r="55" spans="1:55" ht="12" customHeight="1" x14ac:dyDescent="0.2">
      <c r="B55" s="31"/>
      <c r="C55" s="1"/>
      <c r="D55" s="31"/>
      <c r="F55" s="31"/>
      <c r="H55" s="31"/>
      <c r="J55" s="31"/>
      <c r="L55" s="31"/>
      <c r="N55" s="31"/>
      <c r="P55" s="31"/>
      <c r="R55" s="31"/>
      <c r="T55" s="31"/>
      <c r="V55" s="31"/>
      <c r="Y55" s="3">
        <v>2</v>
      </c>
      <c r="Z55" s="3">
        <f t="shared" ref="Z55:Z76" si="191">IF(X17=$D$6,J17,0)</f>
        <v>0</v>
      </c>
      <c r="AA55" s="3">
        <f t="shared" ref="AA55:AA76" si="192">IF(X17=$D$6,V17,0)</f>
        <v>0</v>
      </c>
      <c r="AB55" s="3">
        <f t="shared" ref="AB55:AB76" si="193">Z55*AA55</f>
        <v>0</v>
      </c>
      <c r="AC55" s="3">
        <f t="shared" ref="AC55:AC76" si="194">Z55^2</f>
        <v>0</v>
      </c>
      <c r="AD55" s="3">
        <f t="shared" ref="AD55:AD76" si="195">IF(X17=$F$6,J17," ")</f>
        <v>58.792749999999998</v>
      </c>
      <c r="AE55" s="3">
        <f t="shared" ref="AE55:AE76" si="196">IF(X17=$F$6,J17,0)</f>
        <v>58.792749999999998</v>
      </c>
      <c r="AF55" s="3">
        <f t="shared" ref="AF55:AF76" si="197">IF(X17=$F$6,V17,0)</f>
        <v>25.125989135609316</v>
      </c>
      <c r="AG55" s="3">
        <f t="shared" ref="AG55:AG76" si="198">AE55*AF55</f>
        <v>1477.2259977525946</v>
      </c>
      <c r="AH55" s="3">
        <f t="shared" ref="AH55:AH76" si="199">AE55^2</f>
        <v>3456.5874525624999</v>
      </c>
      <c r="AJ55" s="3">
        <f t="shared" ref="AJ55:AJ76" si="200">IF(X17=$H$6,J17,0)</f>
        <v>0</v>
      </c>
      <c r="AK55" s="3">
        <f t="shared" ref="AK55:AK76" si="201">IF(X17=$H$6,V17,0)</f>
        <v>0</v>
      </c>
      <c r="AL55" s="3">
        <f t="shared" ref="AL55:AL76" si="202">AJ55*AK55</f>
        <v>0</v>
      </c>
      <c r="AM55" s="3">
        <f t="shared" ref="AM55:AM76" si="203">AJ55^2</f>
        <v>0</v>
      </c>
      <c r="AO55" s="3">
        <f t="shared" ref="AO55:AO76" si="204">IF(X17=$J$6,J17,0)</f>
        <v>0</v>
      </c>
      <c r="AP55" s="3">
        <f t="shared" ref="AP55:AP76" si="205">IF(X17=$J$6,V17,0)</f>
        <v>0</v>
      </c>
      <c r="AQ55" s="3">
        <f t="shared" ref="AQ55:AQ76" si="206">AO55*AP55</f>
        <v>0</v>
      </c>
      <c r="AR55" s="3">
        <f t="shared" ref="AR55:AR76" si="207">AO55^2</f>
        <v>0</v>
      </c>
      <c r="AT55" s="3">
        <f t="shared" ref="AT55:AT76" si="208">IF(X17=$L$6,J17,0)</f>
        <v>0</v>
      </c>
      <c r="AU55" s="3">
        <f t="shared" ref="AU55:AU76" si="209">IF(X17=$L$6,V17,0)</f>
        <v>0</v>
      </c>
      <c r="AV55" s="3">
        <f t="shared" ref="AV55:AV76" si="210">AT55*AU55</f>
        <v>0</v>
      </c>
      <c r="AW55" s="3">
        <f t="shared" ref="AW55:AW76" si="211">AT55^2</f>
        <v>0</v>
      </c>
      <c r="AZ55" s="3">
        <f t="shared" ref="AZ55:AZ76" si="212">IF(X17=$N$6,J17,0)</f>
        <v>0</v>
      </c>
      <c r="BA55" s="3">
        <f t="shared" ref="BA55:BA76" si="213">IF(X17=$N$6,V17,0)</f>
        <v>0</v>
      </c>
      <c r="BB55" s="3">
        <f t="shared" ref="BB55:BB76" si="214">AZ55*BA55</f>
        <v>0</v>
      </c>
      <c r="BC55" s="3">
        <f t="shared" ref="BC55:BC76" si="215">AZ55^2</f>
        <v>0</v>
      </c>
    </row>
    <row r="56" spans="1:55" ht="12" customHeight="1" x14ac:dyDescent="0.2">
      <c r="C56" s="1"/>
      <c r="Y56" s="3">
        <v>3</v>
      </c>
      <c r="Z56" s="3">
        <f t="shared" si="191"/>
        <v>0</v>
      </c>
      <c r="AA56" s="3">
        <f t="shared" si="192"/>
        <v>0</v>
      </c>
      <c r="AB56" s="3">
        <f t="shared" si="193"/>
        <v>0</v>
      </c>
      <c r="AC56" s="3">
        <f t="shared" si="194"/>
        <v>0</v>
      </c>
      <c r="AD56" s="3">
        <f t="shared" si="195"/>
        <v>68.982749999999996</v>
      </c>
      <c r="AE56" s="3">
        <f t="shared" si="196"/>
        <v>68.982749999999996</v>
      </c>
      <c r="AF56" s="3">
        <f t="shared" si="197"/>
        <v>32.48149170590721</v>
      </c>
      <c r="AG56" s="3">
        <f t="shared" si="198"/>
        <v>2240.6626219756704</v>
      </c>
      <c r="AH56" s="3">
        <f t="shared" si="199"/>
        <v>4758.6197975624991</v>
      </c>
      <c r="AJ56" s="3">
        <f t="shared" si="200"/>
        <v>0</v>
      </c>
      <c r="AK56" s="3">
        <f t="shared" si="201"/>
        <v>0</v>
      </c>
      <c r="AL56" s="3">
        <f t="shared" si="202"/>
        <v>0</v>
      </c>
      <c r="AM56" s="3">
        <f t="shared" si="203"/>
        <v>0</v>
      </c>
      <c r="AO56" s="3">
        <f t="shared" si="204"/>
        <v>0</v>
      </c>
      <c r="AP56" s="3">
        <f t="shared" si="205"/>
        <v>0</v>
      </c>
      <c r="AQ56" s="3">
        <f t="shared" si="206"/>
        <v>0</v>
      </c>
      <c r="AR56" s="3">
        <f t="shared" si="207"/>
        <v>0</v>
      </c>
      <c r="AT56" s="3">
        <f t="shared" si="208"/>
        <v>0</v>
      </c>
      <c r="AU56" s="3">
        <f t="shared" si="209"/>
        <v>0</v>
      </c>
      <c r="AV56" s="3">
        <f t="shared" si="210"/>
        <v>0</v>
      </c>
      <c r="AW56" s="3">
        <f t="shared" si="211"/>
        <v>0</v>
      </c>
      <c r="AZ56" s="3">
        <f t="shared" si="212"/>
        <v>0</v>
      </c>
      <c r="BA56" s="3">
        <f t="shared" si="213"/>
        <v>0</v>
      </c>
      <c r="BB56" s="3">
        <f t="shared" si="214"/>
        <v>0</v>
      </c>
      <c r="BC56" s="3">
        <f t="shared" si="215"/>
        <v>0</v>
      </c>
    </row>
    <row r="57" spans="1:55" ht="12" customHeight="1" x14ac:dyDescent="0.2">
      <c r="C57" s="1"/>
      <c r="Y57" s="3">
        <v>4</v>
      </c>
      <c r="Z57" s="3">
        <f t="shared" si="191"/>
        <v>0</v>
      </c>
      <c r="AA57" s="3">
        <f t="shared" si="192"/>
        <v>0</v>
      </c>
      <c r="AB57" s="3">
        <f t="shared" si="193"/>
        <v>0</v>
      </c>
      <c r="AC57" s="3">
        <f t="shared" si="194"/>
        <v>0</v>
      </c>
      <c r="AD57" s="3" t="str">
        <f t="shared" si="195"/>
        <v xml:space="preserve"> </v>
      </c>
      <c r="AE57" s="3">
        <f t="shared" si="196"/>
        <v>0</v>
      </c>
      <c r="AF57" s="3">
        <f t="shared" si="197"/>
        <v>0</v>
      </c>
      <c r="AG57" s="3">
        <f t="shared" si="198"/>
        <v>0</v>
      </c>
      <c r="AH57" s="3">
        <f t="shared" si="199"/>
        <v>0</v>
      </c>
      <c r="AJ57" s="3">
        <f t="shared" si="200"/>
        <v>76.460249999999988</v>
      </c>
      <c r="AK57" s="3">
        <f t="shared" si="201"/>
        <v>60.451899428613352</v>
      </c>
      <c r="AL57" s="3">
        <f t="shared" si="202"/>
        <v>4622.1673432866337</v>
      </c>
      <c r="AM57" s="3">
        <f t="shared" si="203"/>
        <v>5846.1698300624985</v>
      </c>
      <c r="AO57" s="3">
        <f t="shared" si="204"/>
        <v>0</v>
      </c>
      <c r="AP57" s="3">
        <f t="shared" si="205"/>
        <v>0</v>
      </c>
      <c r="AQ57" s="3">
        <f t="shared" si="206"/>
        <v>0</v>
      </c>
      <c r="AR57" s="3">
        <f t="shared" si="207"/>
        <v>0</v>
      </c>
      <c r="AT57" s="3">
        <f t="shared" si="208"/>
        <v>0</v>
      </c>
      <c r="AU57" s="3">
        <f t="shared" si="209"/>
        <v>0</v>
      </c>
      <c r="AV57" s="3">
        <f t="shared" si="210"/>
        <v>0</v>
      </c>
      <c r="AW57" s="3">
        <f t="shared" si="211"/>
        <v>0</v>
      </c>
      <c r="AZ57" s="3">
        <f t="shared" si="212"/>
        <v>0</v>
      </c>
      <c r="BA57" s="3">
        <f t="shared" si="213"/>
        <v>0</v>
      </c>
      <c r="BB57" s="3">
        <f t="shared" si="214"/>
        <v>0</v>
      </c>
      <c r="BC57" s="3">
        <f t="shared" si="215"/>
        <v>0</v>
      </c>
    </row>
    <row r="58" spans="1:55" ht="12" customHeight="1" x14ac:dyDescent="0.2">
      <c r="C58" s="1"/>
      <c r="Y58" s="3">
        <v>5</v>
      </c>
      <c r="Z58" s="3">
        <f t="shared" si="191"/>
        <v>0</v>
      </c>
      <c r="AA58" s="3">
        <f t="shared" si="192"/>
        <v>0</v>
      </c>
      <c r="AB58" s="3">
        <f t="shared" si="193"/>
        <v>0</v>
      </c>
      <c r="AC58" s="3">
        <f t="shared" si="194"/>
        <v>0</v>
      </c>
      <c r="AD58" s="3" t="str">
        <f t="shared" si="195"/>
        <v xml:space="preserve"> </v>
      </c>
      <c r="AE58" s="3">
        <f t="shared" si="196"/>
        <v>0</v>
      </c>
      <c r="AF58" s="3">
        <f t="shared" si="197"/>
        <v>0</v>
      </c>
      <c r="AG58" s="3">
        <f t="shared" si="198"/>
        <v>0</v>
      </c>
      <c r="AH58" s="3">
        <f t="shared" si="199"/>
        <v>0</v>
      </c>
      <c r="AJ58" s="3">
        <f t="shared" si="200"/>
        <v>83.150249999999986</v>
      </c>
      <c r="AK58" s="3">
        <f t="shared" si="201"/>
        <v>105.80350933923712</v>
      </c>
      <c r="AL58" s="3">
        <f t="shared" si="202"/>
        <v>8797.5882524348999</v>
      </c>
      <c r="AM58" s="3">
        <f t="shared" si="203"/>
        <v>6913.9640750624976</v>
      </c>
      <c r="AO58" s="3">
        <f t="shared" si="204"/>
        <v>0</v>
      </c>
      <c r="AP58" s="3">
        <f t="shared" si="205"/>
        <v>0</v>
      </c>
      <c r="AQ58" s="3">
        <f t="shared" si="206"/>
        <v>0</v>
      </c>
      <c r="AR58" s="3">
        <f t="shared" si="207"/>
        <v>0</v>
      </c>
      <c r="AT58" s="3">
        <f t="shared" si="208"/>
        <v>0</v>
      </c>
      <c r="AU58" s="3">
        <f t="shared" si="209"/>
        <v>0</v>
      </c>
      <c r="AV58" s="3">
        <f t="shared" si="210"/>
        <v>0</v>
      </c>
      <c r="AW58" s="3">
        <f t="shared" si="211"/>
        <v>0</v>
      </c>
      <c r="AZ58" s="3">
        <f t="shared" si="212"/>
        <v>0</v>
      </c>
      <c r="BA58" s="3">
        <f t="shared" si="213"/>
        <v>0</v>
      </c>
      <c r="BB58" s="3">
        <f t="shared" si="214"/>
        <v>0</v>
      </c>
      <c r="BC58" s="3">
        <f t="shared" si="215"/>
        <v>0</v>
      </c>
    </row>
    <row r="59" spans="1:55" ht="12" customHeight="1" x14ac:dyDescent="0.2">
      <c r="C59" s="1"/>
      <c r="Y59" s="3">
        <v>6</v>
      </c>
      <c r="Z59" s="3">
        <f t="shared" si="191"/>
        <v>0</v>
      </c>
      <c r="AA59" s="3">
        <f t="shared" si="192"/>
        <v>0</v>
      </c>
      <c r="AB59" s="3">
        <f t="shared" si="193"/>
        <v>0</v>
      </c>
      <c r="AC59" s="3">
        <f t="shared" si="194"/>
        <v>0</v>
      </c>
      <c r="AD59" s="3" t="str">
        <f t="shared" si="195"/>
        <v xml:space="preserve"> </v>
      </c>
      <c r="AE59" s="3">
        <f t="shared" si="196"/>
        <v>0</v>
      </c>
      <c r="AF59" s="3">
        <f t="shared" si="197"/>
        <v>0</v>
      </c>
      <c r="AG59" s="3">
        <f t="shared" si="198"/>
        <v>0</v>
      </c>
      <c r="AH59" s="3">
        <f t="shared" si="199"/>
        <v>0</v>
      </c>
      <c r="AJ59" s="3">
        <f t="shared" si="200"/>
        <v>0</v>
      </c>
      <c r="AK59" s="3">
        <f t="shared" si="201"/>
        <v>0</v>
      </c>
      <c r="AL59" s="3">
        <f t="shared" si="202"/>
        <v>0</v>
      </c>
      <c r="AM59" s="3">
        <f t="shared" si="203"/>
        <v>0</v>
      </c>
      <c r="AO59" s="3">
        <f t="shared" si="204"/>
        <v>0</v>
      </c>
      <c r="AP59" s="3">
        <f t="shared" si="205"/>
        <v>0</v>
      </c>
      <c r="AQ59" s="3">
        <f t="shared" si="206"/>
        <v>0</v>
      </c>
      <c r="AR59" s="3">
        <f t="shared" si="207"/>
        <v>0</v>
      </c>
      <c r="AT59" s="3">
        <f t="shared" si="208"/>
        <v>0</v>
      </c>
      <c r="AU59" s="3">
        <f t="shared" si="209"/>
        <v>0</v>
      </c>
      <c r="AV59" s="3">
        <f t="shared" si="210"/>
        <v>0</v>
      </c>
      <c r="AW59" s="3">
        <f t="shared" si="211"/>
        <v>0</v>
      </c>
      <c r="AZ59" s="3">
        <f t="shared" si="212"/>
        <v>0</v>
      </c>
      <c r="BA59" s="3">
        <f t="shared" si="213"/>
        <v>0</v>
      </c>
      <c r="BB59" s="3">
        <f t="shared" si="214"/>
        <v>0</v>
      </c>
      <c r="BC59" s="3">
        <f t="shared" si="215"/>
        <v>0</v>
      </c>
    </row>
    <row r="60" spans="1:55" ht="12" customHeight="1" x14ac:dyDescent="0.2">
      <c r="C60" s="1"/>
      <c r="Y60" s="3">
        <v>7</v>
      </c>
      <c r="Z60" s="3">
        <f t="shared" si="191"/>
        <v>0</v>
      </c>
      <c r="AA60" s="3">
        <f t="shared" si="192"/>
        <v>0</v>
      </c>
      <c r="AB60" s="3">
        <f t="shared" si="193"/>
        <v>0</v>
      </c>
      <c r="AC60" s="3">
        <f t="shared" si="194"/>
        <v>0</v>
      </c>
      <c r="AD60" s="3" t="str">
        <f t="shared" si="195"/>
        <v xml:space="preserve"> </v>
      </c>
      <c r="AE60" s="3">
        <f t="shared" si="196"/>
        <v>0</v>
      </c>
      <c r="AF60" s="3">
        <f t="shared" si="197"/>
        <v>0</v>
      </c>
      <c r="AG60" s="3">
        <f t="shared" si="198"/>
        <v>0</v>
      </c>
      <c r="AH60" s="3">
        <f t="shared" si="199"/>
        <v>0</v>
      </c>
      <c r="AJ60" s="3">
        <f t="shared" si="200"/>
        <v>0</v>
      </c>
      <c r="AK60" s="3">
        <f t="shared" si="201"/>
        <v>0</v>
      </c>
      <c r="AL60" s="3">
        <f t="shared" si="202"/>
        <v>0</v>
      </c>
      <c r="AM60" s="3">
        <f t="shared" si="203"/>
        <v>0</v>
      </c>
      <c r="AO60" s="3">
        <f t="shared" si="204"/>
        <v>0</v>
      </c>
      <c r="AP60" s="3">
        <f t="shared" si="205"/>
        <v>0</v>
      </c>
      <c r="AQ60" s="3">
        <f t="shared" si="206"/>
        <v>0</v>
      </c>
      <c r="AR60" s="3">
        <f t="shared" si="207"/>
        <v>0</v>
      </c>
      <c r="AT60" s="3">
        <f t="shared" si="208"/>
        <v>0</v>
      </c>
      <c r="AU60" s="3">
        <f t="shared" si="209"/>
        <v>0</v>
      </c>
      <c r="AV60" s="3">
        <f t="shared" si="210"/>
        <v>0</v>
      </c>
      <c r="AW60" s="3">
        <f t="shared" si="211"/>
        <v>0</v>
      </c>
      <c r="AZ60" s="3">
        <f t="shared" si="212"/>
        <v>0</v>
      </c>
      <c r="BA60" s="3">
        <f t="shared" si="213"/>
        <v>0</v>
      </c>
      <c r="BB60" s="3">
        <f t="shared" si="214"/>
        <v>0</v>
      </c>
      <c r="BC60" s="3">
        <f t="shared" si="215"/>
        <v>0</v>
      </c>
    </row>
    <row r="61" spans="1:55" ht="12" customHeight="1" x14ac:dyDescent="0.2">
      <c r="C61" s="1"/>
      <c r="Y61" s="3">
        <v>8</v>
      </c>
      <c r="Z61" s="3">
        <f t="shared" si="191"/>
        <v>0</v>
      </c>
      <c r="AA61" s="3">
        <f t="shared" si="192"/>
        <v>0</v>
      </c>
      <c r="AB61" s="3">
        <f t="shared" si="193"/>
        <v>0</v>
      </c>
      <c r="AC61" s="3">
        <f t="shared" si="194"/>
        <v>0</v>
      </c>
      <c r="AD61" s="3" t="str">
        <f t="shared" si="195"/>
        <v xml:space="preserve"> </v>
      </c>
      <c r="AE61" s="3">
        <f t="shared" si="196"/>
        <v>0</v>
      </c>
      <c r="AF61" s="3">
        <f t="shared" si="197"/>
        <v>0</v>
      </c>
      <c r="AG61" s="3">
        <f t="shared" si="198"/>
        <v>0</v>
      </c>
      <c r="AH61" s="3">
        <f t="shared" si="199"/>
        <v>0</v>
      </c>
      <c r="AJ61" s="3">
        <f t="shared" si="200"/>
        <v>0</v>
      </c>
      <c r="AK61" s="3">
        <f t="shared" si="201"/>
        <v>0</v>
      </c>
      <c r="AL61" s="3">
        <f t="shared" si="202"/>
        <v>0</v>
      </c>
      <c r="AM61" s="3">
        <f t="shared" si="203"/>
        <v>0</v>
      </c>
      <c r="AO61" s="3">
        <f t="shared" si="204"/>
        <v>0</v>
      </c>
      <c r="AP61" s="3">
        <f t="shared" si="205"/>
        <v>0</v>
      </c>
      <c r="AQ61" s="3">
        <f t="shared" si="206"/>
        <v>0</v>
      </c>
      <c r="AR61" s="3">
        <f t="shared" si="207"/>
        <v>0</v>
      </c>
      <c r="AT61" s="3">
        <f t="shared" si="208"/>
        <v>0</v>
      </c>
      <c r="AU61" s="3">
        <f t="shared" si="209"/>
        <v>0</v>
      </c>
      <c r="AV61" s="3">
        <f t="shared" si="210"/>
        <v>0</v>
      </c>
      <c r="AW61" s="3">
        <f t="shared" si="211"/>
        <v>0</v>
      </c>
      <c r="AZ61" s="3">
        <f t="shared" si="212"/>
        <v>0</v>
      </c>
      <c r="BA61" s="3">
        <f t="shared" si="213"/>
        <v>0</v>
      </c>
      <c r="BB61" s="3">
        <f t="shared" si="214"/>
        <v>0</v>
      </c>
      <c r="BC61" s="3">
        <f t="shared" si="215"/>
        <v>0</v>
      </c>
    </row>
    <row r="62" spans="1:55" ht="12" customHeight="1" x14ac:dyDescent="0.2">
      <c r="C62" s="1"/>
      <c r="Y62" s="3">
        <v>9</v>
      </c>
      <c r="Z62" s="3">
        <f t="shared" si="191"/>
        <v>0</v>
      </c>
      <c r="AA62" s="3">
        <f t="shared" si="192"/>
        <v>0</v>
      </c>
      <c r="AB62" s="3">
        <f t="shared" si="193"/>
        <v>0</v>
      </c>
      <c r="AC62" s="3">
        <f t="shared" si="194"/>
        <v>0</v>
      </c>
      <c r="AD62" s="3" t="str">
        <f t="shared" si="195"/>
        <v xml:space="preserve"> </v>
      </c>
      <c r="AE62" s="3">
        <f t="shared" si="196"/>
        <v>0</v>
      </c>
      <c r="AF62" s="3">
        <f t="shared" si="197"/>
        <v>0</v>
      </c>
      <c r="AG62" s="3">
        <f t="shared" si="198"/>
        <v>0</v>
      </c>
      <c r="AH62" s="3">
        <f t="shared" si="199"/>
        <v>0</v>
      </c>
      <c r="AJ62" s="3">
        <f t="shared" si="200"/>
        <v>0</v>
      </c>
      <c r="AK62" s="3">
        <f t="shared" si="201"/>
        <v>0</v>
      </c>
      <c r="AL62" s="3">
        <f t="shared" si="202"/>
        <v>0</v>
      </c>
      <c r="AM62" s="3">
        <f t="shared" si="203"/>
        <v>0</v>
      </c>
      <c r="AO62" s="3">
        <f t="shared" si="204"/>
        <v>0</v>
      </c>
      <c r="AP62" s="3">
        <f t="shared" si="205"/>
        <v>0</v>
      </c>
      <c r="AQ62" s="3">
        <f t="shared" si="206"/>
        <v>0</v>
      </c>
      <c r="AR62" s="3">
        <f t="shared" si="207"/>
        <v>0</v>
      </c>
      <c r="AT62" s="3">
        <f t="shared" si="208"/>
        <v>0</v>
      </c>
      <c r="AU62" s="3">
        <f t="shared" si="209"/>
        <v>0</v>
      </c>
      <c r="AV62" s="3">
        <f t="shared" si="210"/>
        <v>0</v>
      </c>
      <c r="AW62" s="3">
        <f t="shared" si="211"/>
        <v>0</v>
      </c>
      <c r="AZ62" s="3">
        <f t="shared" si="212"/>
        <v>0</v>
      </c>
      <c r="BA62" s="3">
        <f t="shared" si="213"/>
        <v>0</v>
      </c>
      <c r="BB62" s="3">
        <f t="shared" si="214"/>
        <v>0</v>
      </c>
      <c r="BC62" s="3">
        <f t="shared" si="215"/>
        <v>0</v>
      </c>
    </row>
    <row r="63" spans="1:55" ht="12" customHeight="1" x14ac:dyDescent="0.2">
      <c r="C63" s="1"/>
      <c r="Y63" s="3">
        <v>10</v>
      </c>
      <c r="Z63" s="3">
        <f t="shared" si="191"/>
        <v>0</v>
      </c>
      <c r="AA63" s="3">
        <f t="shared" si="192"/>
        <v>0</v>
      </c>
      <c r="AB63" s="3">
        <f t="shared" si="193"/>
        <v>0</v>
      </c>
      <c r="AC63" s="3">
        <f t="shared" si="194"/>
        <v>0</v>
      </c>
      <c r="AD63" s="3" t="str">
        <f t="shared" si="195"/>
        <v xml:space="preserve"> </v>
      </c>
      <c r="AE63" s="3">
        <f t="shared" si="196"/>
        <v>0</v>
      </c>
      <c r="AF63" s="3">
        <f t="shared" si="197"/>
        <v>0</v>
      </c>
      <c r="AG63" s="3">
        <f t="shared" si="198"/>
        <v>0</v>
      </c>
      <c r="AH63" s="3">
        <f t="shared" si="199"/>
        <v>0</v>
      </c>
      <c r="AJ63" s="3">
        <f t="shared" si="200"/>
        <v>0</v>
      </c>
      <c r="AK63" s="3">
        <f t="shared" si="201"/>
        <v>0</v>
      </c>
      <c r="AL63" s="3">
        <f t="shared" si="202"/>
        <v>0</v>
      </c>
      <c r="AM63" s="3">
        <f t="shared" si="203"/>
        <v>0</v>
      </c>
      <c r="AO63" s="3">
        <f t="shared" si="204"/>
        <v>0</v>
      </c>
      <c r="AP63" s="3">
        <f t="shared" si="205"/>
        <v>0</v>
      </c>
      <c r="AQ63" s="3">
        <f t="shared" si="206"/>
        <v>0</v>
      </c>
      <c r="AR63" s="3">
        <f t="shared" si="207"/>
        <v>0</v>
      </c>
      <c r="AT63" s="3">
        <f t="shared" si="208"/>
        <v>0</v>
      </c>
      <c r="AU63" s="3">
        <f t="shared" si="209"/>
        <v>0</v>
      </c>
      <c r="AV63" s="3">
        <f t="shared" si="210"/>
        <v>0</v>
      </c>
      <c r="AW63" s="3">
        <f t="shared" si="211"/>
        <v>0</v>
      </c>
      <c r="AZ63" s="3">
        <f t="shared" si="212"/>
        <v>0</v>
      </c>
      <c r="BA63" s="3">
        <f t="shared" si="213"/>
        <v>0</v>
      </c>
      <c r="BB63" s="3">
        <f t="shared" si="214"/>
        <v>0</v>
      </c>
      <c r="BC63" s="3">
        <f t="shared" si="215"/>
        <v>0</v>
      </c>
    </row>
    <row r="64" spans="1:55" ht="12" customHeight="1" x14ac:dyDescent="0.2">
      <c r="C64" s="1"/>
      <c r="Y64" s="3">
        <v>11</v>
      </c>
      <c r="Z64" s="3">
        <f t="shared" si="191"/>
        <v>0</v>
      </c>
      <c r="AA64" s="3">
        <f t="shared" si="192"/>
        <v>0</v>
      </c>
      <c r="AB64" s="3">
        <f t="shared" si="193"/>
        <v>0</v>
      </c>
      <c r="AC64" s="3">
        <f t="shared" si="194"/>
        <v>0</v>
      </c>
      <c r="AD64" s="3" t="str">
        <f t="shared" si="195"/>
        <v xml:space="preserve"> </v>
      </c>
      <c r="AE64" s="3">
        <f t="shared" si="196"/>
        <v>0</v>
      </c>
      <c r="AF64" s="3">
        <f t="shared" si="197"/>
        <v>0</v>
      </c>
      <c r="AG64" s="3">
        <f t="shared" si="198"/>
        <v>0</v>
      </c>
      <c r="AH64" s="3">
        <f t="shared" si="199"/>
        <v>0</v>
      </c>
      <c r="AJ64" s="3">
        <f t="shared" si="200"/>
        <v>0</v>
      </c>
      <c r="AK64" s="3">
        <f t="shared" si="201"/>
        <v>0</v>
      </c>
      <c r="AL64" s="3">
        <f t="shared" si="202"/>
        <v>0</v>
      </c>
      <c r="AM64" s="3">
        <f t="shared" si="203"/>
        <v>0</v>
      </c>
      <c r="AO64" s="3">
        <f t="shared" si="204"/>
        <v>0</v>
      </c>
      <c r="AP64" s="3">
        <f t="shared" si="205"/>
        <v>0</v>
      </c>
      <c r="AQ64" s="3">
        <f t="shared" si="206"/>
        <v>0</v>
      </c>
      <c r="AR64" s="3">
        <f t="shared" si="207"/>
        <v>0</v>
      </c>
      <c r="AT64" s="3">
        <f t="shared" si="208"/>
        <v>0</v>
      </c>
      <c r="AU64" s="3">
        <f t="shared" si="209"/>
        <v>0</v>
      </c>
      <c r="AV64" s="3">
        <f t="shared" si="210"/>
        <v>0</v>
      </c>
      <c r="AW64" s="3">
        <f t="shared" si="211"/>
        <v>0</v>
      </c>
      <c r="AZ64" s="3">
        <f t="shared" si="212"/>
        <v>0</v>
      </c>
      <c r="BA64" s="3">
        <f t="shared" si="213"/>
        <v>0</v>
      </c>
      <c r="BB64" s="3">
        <f t="shared" si="214"/>
        <v>0</v>
      </c>
      <c r="BC64" s="3">
        <f t="shared" si="215"/>
        <v>0</v>
      </c>
    </row>
    <row r="65" spans="3:55" ht="12" customHeight="1" x14ac:dyDescent="0.2">
      <c r="C65" s="1"/>
      <c r="Y65" s="3">
        <v>12</v>
      </c>
      <c r="Z65" s="3">
        <f t="shared" si="191"/>
        <v>0</v>
      </c>
      <c r="AA65" s="3">
        <f t="shared" si="192"/>
        <v>0</v>
      </c>
      <c r="AB65" s="3">
        <f t="shared" si="193"/>
        <v>0</v>
      </c>
      <c r="AC65" s="3">
        <f t="shared" si="194"/>
        <v>0</v>
      </c>
      <c r="AD65" s="3" t="str">
        <f t="shared" si="195"/>
        <v xml:space="preserve"> </v>
      </c>
      <c r="AE65" s="3">
        <f t="shared" si="196"/>
        <v>0</v>
      </c>
      <c r="AF65" s="3">
        <f t="shared" si="197"/>
        <v>0</v>
      </c>
      <c r="AG65" s="3">
        <f t="shared" si="198"/>
        <v>0</v>
      </c>
      <c r="AH65" s="3">
        <f t="shared" si="199"/>
        <v>0</v>
      </c>
      <c r="AJ65" s="3">
        <f t="shared" si="200"/>
        <v>0</v>
      </c>
      <c r="AK65" s="3">
        <f t="shared" si="201"/>
        <v>0</v>
      </c>
      <c r="AL65" s="3">
        <f t="shared" si="202"/>
        <v>0</v>
      </c>
      <c r="AM65" s="3">
        <f t="shared" si="203"/>
        <v>0</v>
      </c>
      <c r="AO65" s="3">
        <f t="shared" si="204"/>
        <v>0</v>
      </c>
      <c r="AP65" s="3">
        <f t="shared" si="205"/>
        <v>0</v>
      </c>
      <c r="AQ65" s="3">
        <f t="shared" si="206"/>
        <v>0</v>
      </c>
      <c r="AR65" s="3">
        <f t="shared" si="207"/>
        <v>0</v>
      </c>
      <c r="AT65" s="3">
        <f t="shared" si="208"/>
        <v>0</v>
      </c>
      <c r="AU65" s="3">
        <f t="shared" si="209"/>
        <v>0</v>
      </c>
      <c r="AV65" s="3">
        <f t="shared" si="210"/>
        <v>0</v>
      </c>
      <c r="AW65" s="3">
        <f t="shared" si="211"/>
        <v>0</v>
      </c>
      <c r="AZ65" s="3">
        <f t="shared" si="212"/>
        <v>0</v>
      </c>
      <c r="BA65" s="3">
        <f t="shared" si="213"/>
        <v>0</v>
      </c>
      <c r="BB65" s="3">
        <f t="shared" si="214"/>
        <v>0</v>
      </c>
      <c r="BC65" s="3">
        <f t="shared" si="215"/>
        <v>0</v>
      </c>
    </row>
    <row r="66" spans="3:55" ht="12" customHeight="1" x14ac:dyDescent="0.2">
      <c r="C66" s="1"/>
      <c r="Y66" s="3">
        <v>13</v>
      </c>
      <c r="Z66" s="3">
        <f t="shared" si="191"/>
        <v>0</v>
      </c>
      <c r="AA66" s="3">
        <f t="shared" si="192"/>
        <v>0</v>
      </c>
      <c r="AB66" s="3">
        <f t="shared" si="193"/>
        <v>0</v>
      </c>
      <c r="AC66" s="3">
        <f t="shared" si="194"/>
        <v>0</v>
      </c>
      <c r="AD66" s="3" t="str">
        <f t="shared" si="195"/>
        <v xml:space="preserve"> </v>
      </c>
      <c r="AE66" s="3">
        <f t="shared" si="196"/>
        <v>0</v>
      </c>
      <c r="AF66" s="3">
        <f t="shared" si="197"/>
        <v>0</v>
      </c>
      <c r="AG66" s="3">
        <f t="shared" si="198"/>
        <v>0</v>
      </c>
      <c r="AH66" s="3">
        <f t="shared" si="199"/>
        <v>0</v>
      </c>
      <c r="AJ66" s="3">
        <f t="shared" si="200"/>
        <v>0</v>
      </c>
      <c r="AK66" s="3">
        <f t="shared" si="201"/>
        <v>0</v>
      </c>
      <c r="AL66" s="3">
        <f t="shared" si="202"/>
        <v>0</v>
      </c>
      <c r="AM66" s="3">
        <f t="shared" si="203"/>
        <v>0</v>
      </c>
      <c r="AO66" s="3">
        <f t="shared" si="204"/>
        <v>0</v>
      </c>
      <c r="AP66" s="3">
        <f t="shared" si="205"/>
        <v>0</v>
      </c>
      <c r="AQ66" s="3">
        <f t="shared" si="206"/>
        <v>0</v>
      </c>
      <c r="AR66" s="3">
        <f t="shared" si="207"/>
        <v>0</v>
      </c>
      <c r="AT66" s="3">
        <f t="shared" si="208"/>
        <v>0</v>
      </c>
      <c r="AU66" s="3">
        <f t="shared" si="209"/>
        <v>0</v>
      </c>
      <c r="AV66" s="3">
        <f t="shared" si="210"/>
        <v>0</v>
      </c>
      <c r="AW66" s="3">
        <f t="shared" si="211"/>
        <v>0</v>
      </c>
      <c r="AZ66" s="3">
        <f t="shared" si="212"/>
        <v>0</v>
      </c>
      <c r="BA66" s="3">
        <f t="shared" si="213"/>
        <v>0</v>
      </c>
      <c r="BB66" s="3">
        <f t="shared" si="214"/>
        <v>0</v>
      </c>
      <c r="BC66" s="3">
        <f t="shared" si="215"/>
        <v>0</v>
      </c>
    </row>
    <row r="67" spans="3:55" ht="12" customHeight="1" x14ac:dyDescent="0.2">
      <c r="C67" s="1"/>
      <c r="Y67" s="3">
        <v>14</v>
      </c>
      <c r="Z67" s="3">
        <f t="shared" si="191"/>
        <v>0</v>
      </c>
      <c r="AA67" s="3">
        <f t="shared" si="192"/>
        <v>0</v>
      </c>
      <c r="AB67" s="3">
        <f t="shared" si="193"/>
        <v>0</v>
      </c>
      <c r="AC67" s="3">
        <f t="shared" si="194"/>
        <v>0</v>
      </c>
      <c r="AD67" s="3" t="str">
        <f t="shared" si="195"/>
        <v xml:space="preserve"> </v>
      </c>
      <c r="AE67" s="3">
        <f t="shared" si="196"/>
        <v>0</v>
      </c>
      <c r="AF67" s="3">
        <f t="shared" si="197"/>
        <v>0</v>
      </c>
      <c r="AG67" s="3">
        <f t="shared" si="198"/>
        <v>0</v>
      </c>
      <c r="AH67" s="3">
        <f t="shared" si="199"/>
        <v>0</v>
      </c>
      <c r="AJ67" s="3">
        <f t="shared" si="200"/>
        <v>0</v>
      </c>
      <c r="AK67" s="3">
        <f t="shared" si="201"/>
        <v>0</v>
      </c>
      <c r="AL67" s="3">
        <f t="shared" si="202"/>
        <v>0</v>
      </c>
      <c r="AM67" s="3">
        <f t="shared" si="203"/>
        <v>0</v>
      </c>
      <c r="AO67" s="3">
        <f t="shared" si="204"/>
        <v>0</v>
      </c>
      <c r="AP67" s="3">
        <f t="shared" si="205"/>
        <v>0</v>
      </c>
      <c r="AQ67" s="3">
        <f t="shared" si="206"/>
        <v>0</v>
      </c>
      <c r="AR67" s="3">
        <f t="shared" si="207"/>
        <v>0</v>
      </c>
      <c r="AT67" s="3">
        <f t="shared" si="208"/>
        <v>0</v>
      </c>
      <c r="AU67" s="3">
        <f t="shared" si="209"/>
        <v>0</v>
      </c>
      <c r="AV67" s="3">
        <f t="shared" si="210"/>
        <v>0</v>
      </c>
      <c r="AW67" s="3">
        <f t="shared" si="211"/>
        <v>0</v>
      </c>
      <c r="AZ67" s="3">
        <f t="shared" si="212"/>
        <v>0</v>
      </c>
      <c r="BA67" s="3">
        <f t="shared" si="213"/>
        <v>0</v>
      </c>
      <c r="BB67" s="3">
        <f t="shared" si="214"/>
        <v>0</v>
      </c>
      <c r="BC67" s="3">
        <f t="shared" si="215"/>
        <v>0</v>
      </c>
    </row>
    <row r="68" spans="3:55" ht="12" customHeight="1" x14ac:dyDescent="0.2">
      <c r="C68" s="1"/>
      <c r="Y68" s="3">
        <v>15</v>
      </c>
      <c r="Z68" s="3">
        <f t="shared" si="191"/>
        <v>0</v>
      </c>
      <c r="AA68" s="3">
        <f t="shared" si="192"/>
        <v>0</v>
      </c>
      <c r="AB68" s="3">
        <f t="shared" si="193"/>
        <v>0</v>
      </c>
      <c r="AC68" s="3">
        <f t="shared" si="194"/>
        <v>0</v>
      </c>
      <c r="AD68" s="3" t="str">
        <f t="shared" si="195"/>
        <v xml:space="preserve"> </v>
      </c>
      <c r="AE68" s="3">
        <f t="shared" si="196"/>
        <v>0</v>
      </c>
      <c r="AF68" s="3">
        <f t="shared" si="197"/>
        <v>0</v>
      </c>
      <c r="AG68" s="3">
        <f t="shared" si="198"/>
        <v>0</v>
      </c>
      <c r="AH68" s="3">
        <f t="shared" si="199"/>
        <v>0</v>
      </c>
      <c r="AJ68" s="3">
        <f t="shared" si="200"/>
        <v>0</v>
      </c>
      <c r="AK68" s="3">
        <f t="shared" si="201"/>
        <v>0</v>
      </c>
      <c r="AL68" s="3">
        <f t="shared" si="202"/>
        <v>0</v>
      </c>
      <c r="AM68" s="3">
        <f t="shared" si="203"/>
        <v>0</v>
      </c>
      <c r="AO68" s="3">
        <f t="shared" si="204"/>
        <v>0</v>
      </c>
      <c r="AP68" s="3">
        <f t="shared" si="205"/>
        <v>0</v>
      </c>
      <c r="AQ68" s="3">
        <f t="shared" si="206"/>
        <v>0</v>
      </c>
      <c r="AR68" s="3">
        <f t="shared" si="207"/>
        <v>0</v>
      </c>
      <c r="AT68" s="3">
        <f t="shared" si="208"/>
        <v>0</v>
      </c>
      <c r="AU68" s="3">
        <f t="shared" si="209"/>
        <v>0</v>
      </c>
      <c r="AV68" s="3">
        <f t="shared" si="210"/>
        <v>0</v>
      </c>
      <c r="AW68" s="3">
        <f t="shared" si="211"/>
        <v>0</v>
      </c>
      <c r="AZ68" s="3">
        <f t="shared" si="212"/>
        <v>0</v>
      </c>
      <c r="BA68" s="3">
        <f t="shared" si="213"/>
        <v>0</v>
      </c>
      <c r="BB68" s="3">
        <f t="shared" si="214"/>
        <v>0</v>
      </c>
      <c r="BC68" s="3">
        <f t="shared" si="215"/>
        <v>0</v>
      </c>
    </row>
    <row r="69" spans="3:55" ht="12" customHeight="1" x14ac:dyDescent="0.2">
      <c r="C69" s="1"/>
      <c r="Y69" s="3">
        <v>16</v>
      </c>
      <c r="Z69" s="3">
        <f t="shared" si="191"/>
        <v>0</v>
      </c>
      <c r="AA69" s="3">
        <f t="shared" si="192"/>
        <v>0</v>
      </c>
      <c r="AB69" s="3">
        <f t="shared" si="193"/>
        <v>0</v>
      </c>
      <c r="AC69" s="3">
        <f t="shared" si="194"/>
        <v>0</v>
      </c>
      <c r="AD69" s="3" t="str">
        <f t="shared" si="195"/>
        <v xml:space="preserve"> </v>
      </c>
      <c r="AE69" s="3">
        <f t="shared" si="196"/>
        <v>0</v>
      </c>
      <c r="AF69" s="3">
        <f t="shared" si="197"/>
        <v>0</v>
      </c>
      <c r="AG69" s="3">
        <f t="shared" si="198"/>
        <v>0</v>
      </c>
      <c r="AH69" s="3">
        <f t="shared" si="199"/>
        <v>0</v>
      </c>
      <c r="AJ69" s="3">
        <f t="shared" si="200"/>
        <v>0</v>
      </c>
      <c r="AK69" s="3">
        <f t="shared" si="201"/>
        <v>0</v>
      </c>
      <c r="AL69" s="3">
        <f t="shared" si="202"/>
        <v>0</v>
      </c>
      <c r="AM69" s="3">
        <f t="shared" si="203"/>
        <v>0</v>
      </c>
      <c r="AO69" s="3">
        <f t="shared" si="204"/>
        <v>0</v>
      </c>
      <c r="AP69" s="3">
        <f t="shared" si="205"/>
        <v>0</v>
      </c>
      <c r="AQ69" s="3">
        <f t="shared" si="206"/>
        <v>0</v>
      </c>
      <c r="AR69" s="3">
        <f t="shared" si="207"/>
        <v>0</v>
      </c>
      <c r="AT69" s="3">
        <f t="shared" si="208"/>
        <v>0</v>
      </c>
      <c r="AU69" s="3">
        <f t="shared" si="209"/>
        <v>0</v>
      </c>
      <c r="AV69" s="3">
        <f t="shared" si="210"/>
        <v>0</v>
      </c>
      <c r="AW69" s="3">
        <f t="shared" si="211"/>
        <v>0</v>
      </c>
      <c r="AZ69" s="3">
        <f t="shared" si="212"/>
        <v>0</v>
      </c>
      <c r="BA69" s="3">
        <f t="shared" si="213"/>
        <v>0</v>
      </c>
      <c r="BB69" s="3">
        <f t="shared" si="214"/>
        <v>0</v>
      </c>
      <c r="BC69" s="3">
        <f t="shared" si="215"/>
        <v>0</v>
      </c>
    </row>
    <row r="70" spans="3:55" ht="12" customHeight="1" x14ac:dyDescent="0.2">
      <c r="C70" s="1"/>
      <c r="Y70" s="3">
        <v>17</v>
      </c>
      <c r="Z70" s="3">
        <f t="shared" si="191"/>
        <v>0</v>
      </c>
      <c r="AA70" s="3">
        <f t="shared" si="192"/>
        <v>0</v>
      </c>
      <c r="AB70" s="3">
        <f t="shared" si="193"/>
        <v>0</v>
      </c>
      <c r="AC70" s="3">
        <f t="shared" si="194"/>
        <v>0</v>
      </c>
      <c r="AD70" s="3" t="str">
        <f t="shared" si="195"/>
        <v xml:space="preserve"> </v>
      </c>
      <c r="AE70" s="3">
        <f t="shared" si="196"/>
        <v>0</v>
      </c>
      <c r="AF70" s="3">
        <f t="shared" si="197"/>
        <v>0</v>
      </c>
      <c r="AG70" s="3">
        <f t="shared" si="198"/>
        <v>0</v>
      </c>
      <c r="AH70" s="3">
        <f t="shared" si="199"/>
        <v>0</v>
      </c>
      <c r="AJ70" s="3">
        <f t="shared" si="200"/>
        <v>0</v>
      </c>
      <c r="AK70" s="3">
        <f t="shared" si="201"/>
        <v>0</v>
      </c>
      <c r="AL70" s="3">
        <f t="shared" si="202"/>
        <v>0</v>
      </c>
      <c r="AM70" s="3">
        <f t="shared" si="203"/>
        <v>0</v>
      </c>
      <c r="AO70" s="3">
        <f t="shared" si="204"/>
        <v>0</v>
      </c>
      <c r="AP70" s="3">
        <f t="shared" si="205"/>
        <v>0</v>
      </c>
      <c r="AQ70" s="3">
        <f t="shared" si="206"/>
        <v>0</v>
      </c>
      <c r="AR70" s="3">
        <f t="shared" si="207"/>
        <v>0</v>
      </c>
      <c r="AT70" s="3">
        <f t="shared" si="208"/>
        <v>0</v>
      </c>
      <c r="AU70" s="3">
        <f t="shared" si="209"/>
        <v>0</v>
      </c>
      <c r="AV70" s="3">
        <f t="shared" si="210"/>
        <v>0</v>
      </c>
      <c r="AW70" s="3">
        <f t="shared" si="211"/>
        <v>0</v>
      </c>
      <c r="AZ70" s="3">
        <f t="shared" si="212"/>
        <v>0</v>
      </c>
      <c r="BA70" s="3">
        <f t="shared" si="213"/>
        <v>0</v>
      </c>
      <c r="BB70" s="3">
        <f t="shared" si="214"/>
        <v>0</v>
      </c>
      <c r="BC70" s="3">
        <f t="shared" si="215"/>
        <v>0</v>
      </c>
    </row>
    <row r="71" spans="3:55" ht="12" customHeight="1" x14ac:dyDescent="0.2">
      <c r="C71" s="1"/>
      <c r="Y71" s="3">
        <v>18</v>
      </c>
      <c r="Z71" s="3">
        <f t="shared" si="191"/>
        <v>0</v>
      </c>
      <c r="AA71" s="3">
        <f t="shared" si="192"/>
        <v>0</v>
      </c>
      <c r="AB71" s="3">
        <f t="shared" si="193"/>
        <v>0</v>
      </c>
      <c r="AC71" s="3">
        <f t="shared" si="194"/>
        <v>0</v>
      </c>
      <c r="AD71" s="3" t="str">
        <f t="shared" si="195"/>
        <v xml:space="preserve"> </v>
      </c>
      <c r="AE71" s="3">
        <f t="shared" si="196"/>
        <v>0</v>
      </c>
      <c r="AF71" s="3">
        <f t="shared" si="197"/>
        <v>0</v>
      </c>
      <c r="AG71" s="3">
        <f t="shared" si="198"/>
        <v>0</v>
      </c>
      <c r="AH71" s="3">
        <f t="shared" si="199"/>
        <v>0</v>
      </c>
      <c r="AJ71" s="3">
        <f t="shared" si="200"/>
        <v>0</v>
      </c>
      <c r="AK71" s="3">
        <f t="shared" si="201"/>
        <v>0</v>
      </c>
      <c r="AL71" s="3">
        <f t="shared" si="202"/>
        <v>0</v>
      </c>
      <c r="AM71" s="3">
        <f t="shared" si="203"/>
        <v>0</v>
      </c>
      <c r="AO71" s="3">
        <f t="shared" si="204"/>
        <v>0</v>
      </c>
      <c r="AP71" s="3">
        <f t="shared" si="205"/>
        <v>0</v>
      </c>
      <c r="AQ71" s="3">
        <f t="shared" si="206"/>
        <v>0</v>
      </c>
      <c r="AR71" s="3">
        <f t="shared" si="207"/>
        <v>0</v>
      </c>
      <c r="AT71" s="3">
        <f t="shared" si="208"/>
        <v>0</v>
      </c>
      <c r="AU71" s="3">
        <f t="shared" si="209"/>
        <v>0</v>
      </c>
      <c r="AV71" s="3">
        <f t="shared" si="210"/>
        <v>0</v>
      </c>
      <c r="AW71" s="3">
        <f t="shared" si="211"/>
        <v>0</v>
      </c>
      <c r="AZ71" s="3">
        <f t="shared" si="212"/>
        <v>0</v>
      </c>
      <c r="BA71" s="3">
        <f t="shared" si="213"/>
        <v>0</v>
      </c>
      <c r="BB71" s="3">
        <f t="shared" si="214"/>
        <v>0</v>
      </c>
      <c r="BC71" s="3">
        <f t="shared" si="215"/>
        <v>0</v>
      </c>
    </row>
    <row r="72" spans="3:55" ht="12" customHeight="1" x14ac:dyDescent="0.2">
      <c r="Y72" s="3">
        <v>19</v>
      </c>
      <c r="Z72" s="3">
        <f t="shared" si="191"/>
        <v>0</v>
      </c>
      <c r="AA72" s="3">
        <f t="shared" si="192"/>
        <v>0</v>
      </c>
      <c r="AB72" s="3">
        <f t="shared" si="193"/>
        <v>0</v>
      </c>
      <c r="AC72" s="3">
        <f t="shared" si="194"/>
        <v>0</v>
      </c>
      <c r="AD72" s="3" t="str">
        <f t="shared" si="195"/>
        <v xml:space="preserve"> </v>
      </c>
      <c r="AE72" s="3">
        <f t="shared" si="196"/>
        <v>0</v>
      </c>
      <c r="AF72" s="3">
        <f t="shared" si="197"/>
        <v>0</v>
      </c>
      <c r="AG72" s="3">
        <f t="shared" si="198"/>
        <v>0</v>
      </c>
      <c r="AH72" s="3">
        <f t="shared" si="199"/>
        <v>0</v>
      </c>
      <c r="AJ72" s="3">
        <f t="shared" si="200"/>
        <v>0</v>
      </c>
      <c r="AK72" s="3">
        <f t="shared" si="201"/>
        <v>0</v>
      </c>
      <c r="AL72" s="3">
        <f t="shared" si="202"/>
        <v>0</v>
      </c>
      <c r="AM72" s="3">
        <f t="shared" si="203"/>
        <v>0</v>
      </c>
      <c r="AO72" s="3">
        <f t="shared" si="204"/>
        <v>0</v>
      </c>
      <c r="AP72" s="3">
        <f t="shared" si="205"/>
        <v>0</v>
      </c>
      <c r="AQ72" s="3">
        <f t="shared" si="206"/>
        <v>0</v>
      </c>
      <c r="AR72" s="3">
        <f t="shared" si="207"/>
        <v>0</v>
      </c>
      <c r="AT72" s="3">
        <f t="shared" si="208"/>
        <v>0</v>
      </c>
      <c r="AU72" s="3">
        <f t="shared" si="209"/>
        <v>0</v>
      </c>
      <c r="AV72" s="3">
        <f t="shared" si="210"/>
        <v>0</v>
      </c>
      <c r="AW72" s="3">
        <f t="shared" si="211"/>
        <v>0</v>
      </c>
      <c r="AZ72" s="3">
        <f t="shared" si="212"/>
        <v>0</v>
      </c>
      <c r="BA72" s="3">
        <f t="shared" si="213"/>
        <v>0</v>
      </c>
      <c r="BB72" s="3">
        <f t="shared" si="214"/>
        <v>0</v>
      </c>
      <c r="BC72" s="3">
        <f t="shared" si="215"/>
        <v>0</v>
      </c>
    </row>
    <row r="73" spans="3:55" ht="12" customHeight="1" x14ac:dyDescent="0.2">
      <c r="C73" s="1"/>
      <c r="W73" s="1"/>
      <c r="Y73" s="3">
        <v>20</v>
      </c>
      <c r="Z73" s="3">
        <f t="shared" si="191"/>
        <v>0</v>
      </c>
      <c r="AA73" s="3">
        <f t="shared" si="192"/>
        <v>0</v>
      </c>
      <c r="AB73" s="3">
        <f t="shared" si="193"/>
        <v>0</v>
      </c>
      <c r="AC73" s="3">
        <f t="shared" si="194"/>
        <v>0</v>
      </c>
      <c r="AD73" s="3" t="str">
        <f t="shared" si="195"/>
        <v xml:space="preserve"> </v>
      </c>
      <c r="AE73" s="3">
        <f t="shared" si="196"/>
        <v>0</v>
      </c>
      <c r="AF73" s="3">
        <f t="shared" si="197"/>
        <v>0</v>
      </c>
      <c r="AG73" s="3">
        <f t="shared" si="198"/>
        <v>0</v>
      </c>
      <c r="AH73" s="3">
        <f t="shared" si="199"/>
        <v>0</v>
      </c>
      <c r="AJ73" s="3">
        <f t="shared" si="200"/>
        <v>0</v>
      </c>
      <c r="AK73" s="3">
        <f t="shared" si="201"/>
        <v>0</v>
      </c>
      <c r="AL73" s="3">
        <f t="shared" si="202"/>
        <v>0</v>
      </c>
      <c r="AM73" s="3">
        <f t="shared" si="203"/>
        <v>0</v>
      </c>
      <c r="AO73" s="3">
        <f t="shared" si="204"/>
        <v>0</v>
      </c>
      <c r="AP73" s="3">
        <f t="shared" si="205"/>
        <v>0</v>
      </c>
      <c r="AQ73" s="3">
        <f t="shared" si="206"/>
        <v>0</v>
      </c>
      <c r="AR73" s="3">
        <f t="shared" si="207"/>
        <v>0</v>
      </c>
      <c r="AT73" s="3">
        <f t="shared" si="208"/>
        <v>0</v>
      </c>
      <c r="AU73" s="3">
        <f t="shared" si="209"/>
        <v>0</v>
      </c>
      <c r="AV73" s="3">
        <f t="shared" si="210"/>
        <v>0</v>
      </c>
      <c r="AW73" s="3">
        <f t="shared" si="211"/>
        <v>0</v>
      </c>
      <c r="AZ73" s="3">
        <f t="shared" si="212"/>
        <v>0</v>
      </c>
      <c r="BA73" s="3">
        <f t="shared" si="213"/>
        <v>0</v>
      </c>
      <c r="BB73" s="3">
        <f t="shared" si="214"/>
        <v>0</v>
      </c>
      <c r="BC73" s="3">
        <f t="shared" si="215"/>
        <v>0</v>
      </c>
    </row>
    <row r="74" spans="3:55" ht="12" customHeight="1" x14ac:dyDescent="0.2">
      <c r="C74" s="1"/>
      <c r="W74" s="1"/>
      <c r="Y74" s="3">
        <v>21</v>
      </c>
      <c r="Z74" s="3">
        <f t="shared" si="191"/>
        <v>0</v>
      </c>
      <c r="AA74" s="3">
        <f t="shared" si="192"/>
        <v>0</v>
      </c>
      <c r="AB74" s="3">
        <f t="shared" si="193"/>
        <v>0</v>
      </c>
      <c r="AC74" s="3">
        <f t="shared" si="194"/>
        <v>0</v>
      </c>
      <c r="AD74" s="3" t="str">
        <f t="shared" si="195"/>
        <v xml:space="preserve"> </v>
      </c>
      <c r="AE74" s="3">
        <f t="shared" si="196"/>
        <v>0</v>
      </c>
      <c r="AF74" s="3">
        <f t="shared" si="197"/>
        <v>0</v>
      </c>
      <c r="AG74" s="3">
        <f t="shared" si="198"/>
        <v>0</v>
      </c>
      <c r="AH74" s="3">
        <f t="shared" si="199"/>
        <v>0</v>
      </c>
      <c r="AJ74" s="3">
        <f t="shared" si="200"/>
        <v>0</v>
      </c>
      <c r="AK74" s="3">
        <f t="shared" si="201"/>
        <v>0</v>
      </c>
      <c r="AL74" s="3">
        <f t="shared" si="202"/>
        <v>0</v>
      </c>
      <c r="AM74" s="3">
        <f t="shared" si="203"/>
        <v>0</v>
      </c>
      <c r="AO74" s="3">
        <f t="shared" si="204"/>
        <v>0</v>
      </c>
      <c r="AP74" s="3">
        <f t="shared" si="205"/>
        <v>0</v>
      </c>
      <c r="AQ74" s="3">
        <f t="shared" si="206"/>
        <v>0</v>
      </c>
      <c r="AR74" s="3">
        <f t="shared" si="207"/>
        <v>0</v>
      </c>
      <c r="AT74" s="3">
        <f t="shared" si="208"/>
        <v>0</v>
      </c>
      <c r="AU74" s="3">
        <f t="shared" si="209"/>
        <v>0</v>
      </c>
      <c r="AV74" s="3">
        <f t="shared" si="210"/>
        <v>0</v>
      </c>
      <c r="AW74" s="3">
        <f t="shared" si="211"/>
        <v>0</v>
      </c>
      <c r="AZ74" s="3">
        <f t="shared" si="212"/>
        <v>0</v>
      </c>
      <c r="BA74" s="3">
        <f t="shared" si="213"/>
        <v>0</v>
      </c>
      <c r="BB74" s="3">
        <f t="shared" si="214"/>
        <v>0</v>
      </c>
      <c r="BC74" s="3">
        <f t="shared" si="215"/>
        <v>0</v>
      </c>
    </row>
    <row r="75" spans="3:55" ht="12" customHeight="1" x14ac:dyDescent="0.2">
      <c r="C75" s="1"/>
      <c r="W75" s="1"/>
      <c r="Y75" s="3">
        <v>22</v>
      </c>
      <c r="Z75" s="3">
        <f t="shared" si="191"/>
        <v>0</v>
      </c>
      <c r="AA75" s="3">
        <f t="shared" si="192"/>
        <v>0</v>
      </c>
      <c r="AB75" s="3">
        <f t="shared" si="193"/>
        <v>0</v>
      </c>
      <c r="AC75" s="3">
        <f t="shared" si="194"/>
        <v>0</v>
      </c>
      <c r="AD75" s="3" t="str">
        <f t="shared" si="195"/>
        <v xml:space="preserve"> </v>
      </c>
      <c r="AE75" s="3">
        <f t="shared" si="196"/>
        <v>0</v>
      </c>
      <c r="AF75" s="3">
        <f t="shared" si="197"/>
        <v>0</v>
      </c>
      <c r="AG75" s="3">
        <f t="shared" si="198"/>
        <v>0</v>
      </c>
      <c r="AH75" s="3">
        <f t="shared" si="199"/>
        <v>0</v>
      </c>
      <c r="AJ75" s="3">
        <f t="shared" si="200"/>
        <v>0</v>
      </c>
      <c r="AK75" s="3">
        <f t="shared" si="201"/>
        <v>0</v>
      </c>
      <c r="AL75" s="3">
        <f t="shared" si="202"/>
        <v>0</v>
      </c>
      <c r="AM75" s="3">
        <f t="shared" si="203"/>
        <v>0</v>
      </c>
      <c r="AO75" s="3">
        <f t="shared" si="204"/>
        <v>0</v>
      </c>
      <c r="AP75" s="3">
        <f t="shared" si="205"/>
        <v>0</v>
      </c>
      <c r="AQ75" s="3">
        <f t="shared" si="206"/>
        <v>0</v>
      </c>
      <c r="AR75" s="3">
        <f t="shared" si="207"/>
        <v>0</v>
      </c>
      <c r="AT75" s="3">
        <f t="shared" si="208"/>
        <v>0</v>
      </c>
      <c r="AU75" s="3">
        <f t="shared" si="209"/>
        <v>0</v>
      </c>
      <c r="AV75" s="3">
        <f t="shared" si="210"/>
        <v>0</v>
      </c>
      <c r="AW75" s="3">
        <f t="shared" si="211"/>
        <v>0</v>
      </c>
      <c r="AZ75" s="3">
        <f t="shared" si="212"/>
        <v>0</v>
      </c>
      <c r="BA75" s="3">
        <f t="shared" si="213"/>
        <v>0</v>
      </c>
      <c r="BB75" s="3">
        <f t="shared" si="214"/>
        <v>0</v>
      </c>
      <c r="BC75" s="3">
        <f t="shared" si="215"/>
        <v>0</v>
      </c>
    </row>
    <row r="76" spans="3:55" ht="12" customHeight="1" x14ac:dyDescent="0.2">
      <c r="C76" s="1"/>
      <c r="W76" s="1"/>
      <c r="Y76" s="3">
        <v>23</v>
      </c>
      <c r="Z76" s="3">
        <f t="shared" si="191"/>
        <v>0</v>
      </c>
      <c r="AA76" s="3">
        <f t="shared" si="192"/>
        <v>0</v>
      </c>
      <c r="AB76" s="3">
        <f t="shared" si="193"/>
        <v>0</v>
      </c>
      <c r="AC76" s="3">
        <f t="shared" si="194"/>
        <v>0</v>
      </c>
      <c r="AD76" s="3" t="str">
        <f t="shared" si="195"/>
        <v xml:space="preserve"> </v>
      </c>
      <c r="AE76" s="3">
        <f t="shared" si="196"/>
        <v>0</v>
      </c>
      <c r="AF76" s="3">
        <f t="shared" si="197"/>
        <v>0</v>
      </c>
      <c r="AG76" s="3">
        <f t="shared" si="198"/>
        <v>0</v>
      </c>
      <c r="AH76" s="3">
        <f t="shared" si="199"/>
        <v>0</v>
      </c>
      <c r="AJ76" s="3">
        <f t="shared" si="200"/>
        <v>0</v>
      </c>
      <c r="AK76" s="3">
        <f t="shared" si="201"/>
        <v>0</v>
      </c>
      <c r="AL76" s="3">
        <f t="shared" si="202"/>
        <v>0</v>
      </c>
      <c r="AM76" s="3">
        <f t="shared" si="203"/>
        <v>0</v>
      </c>
      <c r="AO76" s="3">
        <f t="shared" si="204"/>
        <v>0</v>
      </c>
      <c r="AP76" s="3">
        <f t="shared" si="205"/>
        <v>0</v>
      </c>
      <c r="AQ76" s="3">
        <f t="shared" si="206"/>
        <v>0</v>
      </c>
      <c r="AR76" s="3">
        <f t="shared" si="207"/>
        <v>0</v>
      </c>
      <c r="AT76" s="3">
        <f t="shared" si="208"/>
        <v>0</v>
      </c>
      <c r="AU76" s="3">
        <f t="shared" si="209"/>
        <v>0</v>
      </c>
      <c r="AV76" s="3">
        <f t="shared" si="210"/>
        <v>0</v>
      </c>
      <c r="AW76" s="3">
        <f t="shared" si="211"/>
        <v>0</v>
      </c>
      <c r="AZ76" s="3">
        <f t="shared" si="212"/>
        <v>0</v>
      </c>
      <c r="BA76" s="3">
        <f t="shared" si="213"/>
        <v>0</v>
      </c>
      <c r="BB76" s="3">
        <f t="shared" si="214"/>
        <v>0</v>
      </c>
      <c r="BC76" s="3">
        <f t="shared" si="215"/>
        <v>0</v>
      </c>
    </row>
    <row r="77" spans="3:55" ht="12" customHeight="1" x14ac:dyDescent="0.2">
      <c r="C77" s="1"/>
      <c r="W77" s="1"/>
      <c r="Y77" s="3">
        <v>24</v>
      </c>
      <c r="Z77" s="3">
        <f t="shared" ref="Z77:Z83" si="216">IF(X39=$D$6,J39,0)</f>
        <v>0</v>
      </c>
      <c r="AA77" s="3">
        <f t="shared" ref="AA77:AA83" si="217">IF(X39=$D$6,V39,0)</f>
        <v>0</v>
      </c>
      <c r="AB77" s="3">
        <f t="shared" ref="AB77:AB83" si="218">Z77*AA77</f>
        <v>0</v>
      </c>
      <c r="AC77" s="3">
        <f t="shared" ref="AC77:AC83" si="219">Z77^2</f>
        <v>0</v>
      </c>
      <c r="AD77" s="3" t="str">
        <f t="shared" ref="AD77:AD83" si="220">IF(X39=$F$6,J39," ")</f>
        <v xml:space="preserve"> </v>
      </c>
      <c r="AE77" s="3">
        <f t="shared" ref="AE77:AE83" si="221">IF(X39=$F$6,J39,0)</f>
        <v>0</v>
      </c>
      <c r="AF77" s="3">
        <f t="shared" ref="AF77:AF83" si="222">IF(X39=$F$6,V39,0)</f>
        <v>0</v>
      </c>
      <c r="AG77" s="3">
        <f t="shared" ref="AG77:AG83" si="223">AE77*AF77</f>
        <v>0</v>
      </c>
      <c r="AH77" s="3">
        <f t="shared" ref="AH77:AH83" si="224">AE77^2</f>
        <v>0</v>
      </c>
      <c r="AJ77" s="3">
        <f t="shared" ref="AJ77:AJ83" si="225">IF(X39=$H$6,J39,0)</f>
        <v>0</v>
      </c>
      <c r="AK77" s="3">
        <f t="shared" ref="AK77:AK83" si="226">IF(X39=$H$6,V39,0)</f>
        <v>0</v>
      </c>
      <c r="AL77" s="3">
        <f t="shared" ref="AL77:AL83" si="227">AJ77*AK77</f>
        <v>0</v>
      </c>
      <c r="AM77" s="3">
        <f t="shared" ref="AM77:AM83" si="228">AJ77^2</f>
        <v>0</v>
      </c>
      <c r="AO77" s="3">
        <f t="shared" ref="AO77:AO83" si="229">IF(X39=$J$6,J39,0)</f>
        <v>0</v>
      </c>
      <c r="AP77" s="3">
        <f t="shared" ref="AP77:AP83" si="230">IF(X39=$J$6,V39,0)</f>
        <v>0</v>
      </c>
      <c r="AQ77" s="3">
        <f t="shared" ref="AQ77:AQ83" si="231">AO77*AP77</f>
        <v>0</v>
      </c>
      <c r="AR77" s="3">
        <f t="shared" ref="AR77:AR83" si="232">AO77^2</f>
        <v>0</v>
      </c>
      <c r="AT77" s="3">
        <f t="shared" ref="AT77:AT83" si="233">IF(X39=$L$6,J39,0)</f>
        <v>0</v>
      </c>
      <c r="AU77" s="3">
        <f t="shared" ref="AU77:AU83" si="234">IF(X39=$L$6,V39,0)</f>
        <v>0</v>
      </c>
      <c r="AV77" s="3">
        <f t="shared" ref="AV77:AV83" si="235">AT77*AU77</f>
        <v>0</v>
      </c>
      <c r="AW77" s="3">
        <f t="shared" ref="AW77:AW83" si="236">AT77^2</f>
        <v>0</v>
      </c>
      <c r="AZ77" s="3">
        <f>SUM(AZ54:AZ76)</f>
        <v>0</v>
      </c>
      <c r="BA77" s="3">
        <f>SUM(BA54:BA76)</f>
        <v>0</v>
      </c>
      <c r="BB77" s="3">
        <f>SUM(BB54:BB76)</f>
        <v>0</v>
      </c>
      <c r="BC77" s="3">
        <f>SUM(BC54:BC76)</f>
        <v>0</v>
      </c>
    </row>
    <row r="78" spans="3:55" ht="12" customHeight="1" x14ac:dyDescent="0.2">
      <c r="C78" s="1"/>
      <c r="W78" s="1"/>
      <c r="Y78" s="3">
        <v>25</v>
      </c>
      <c r="Z78" s="3">
        <f t="shared" si="216"/>
        <v>0</v>
      </c>
      <c r="AA78" s="3">
        <f t="shared" si="217"/>
        <v>0</v>
      </c>
      <c r="AB78" s="3">
        <f t="shared" si="218"/>
        <v>0</v>
      </c>
      <c r="AC78" s="3">
        <f t="shared" si="219"/>
        <v>0</v>
      </c>
      <c r="AD78" s="3" t="str">
        <f t="shared" si="220"/>
        <v xml:space="preserve"> </v>
      </c>
      <c r="AE78" s="3">
        <f t="shared" si="221"/>
        <v>0</v>
      </c>
      <c r="AF78" s="3">
        <f t="shared" si="222"/>
        <v>0</v>
      </c>
      <c r="AG78" s="3">
        <f t="shared" si="223"/>
        <v>0</v>
      </c>
      <c r="AH78" s="3">
        <f t="shared" si="224"/>
        <v>0</v>
      </c>
      <c r="AJ78" s="3">
        <f t="shared" si="225"/>
        <v>0</v>
      </c>
      <c r="AK78" s="3">
        <f t="shared" si="226"/>
        <v>0</v>
      </c>
      <c r="AL78" s="3">
        <f t="shared" si="227"/>
        <v>0</v>
      </c>
      <c r="AM78" s="3">
        <f t="shared" si="228"/>
        <v>0</v>
      </c>
      <c r="AO78" s="3">
        <f t="shared" si="229"/>
        <v>0</v>
      </c>
      <c r="AP78" s="3">
        <f t="shared" si="230"/>
        <v>0</v>
      </c>
      <c r="AQ78" s="3">
        <f t="shared" si="231"/>
        <v>0</v>
      </c>
      <c r="AR78" s="3">
        <f t="shared" si="232"/>
        <v>0</v>
      </c>
      <c r="AT78" s="3">
        <f t="shared" si="233"/>
        <v>0</v>
      </c>
      <c r="AU78" s="3">
        <f t="shared" si="234"/>
        <v>0</v>
      </c>
      <c r="AV78" s="3">
        <f t="shared" si="235"/>
        <v>0</v>
      </c>
      <c r="AW78" s="3">
        <f t="shared" si="236"/>
        <v>0</v>
      </c>
      <c r="AZ78" s="3">
        <f t="shared" ref="AZ78:BC78" si="237">SUM(AZ55:AZ77)</f>
        <v>0</v>
      </c>
      <c r="BA78" s="3">
        <f t="shared" si="237"/>
        <v>0</v>
      </c>
      <c r="BB78" s="3">
        <f t="shared" si="237"/>
        <v>0</v>
      </c>
      <c r="BC78" s="3">
        <f t="shared" si="237"/>
        <v>0</v>
      </c>
    </row>
    <row r="79" spans="3:55" ht="12" customHeight="1" x14ac:dyDescent="0.2">
      <c r="C79" s="1"/>
      <c r="W79" s="1"/>
      <c r="Y79" s="3">
        <v>26</v>
      </c>
      <c r="Z79" s="3">
        <f t="shared" si="216"/>
        <v>0</v>
      </c>
      <c r="AA79" s="3">
        <f t="shared" si="217"/>
        <v>0</v>
      </c>
      <c r="AB79" s="3">
        <f t="shared" si="218"/>
        <v>0</v>
      </c>
      <c r="AC79" s="3">
        <f t="shared" si="219"/>
        <v>0</v>
      </c>
      <c r="AD79" s="3" t="str">
        <f t="shared" si="220"/>
        <v xml:space="preserve"> </v>
      </c>
      <c r="AE79" s="3">
        <f t="shared" si="221"/>
        <v>0</v>
      </c>
      <c r="AF79" s="3">
        <f t="shared" si="222"/>
        <v>0</v>
      </c>
      <c r="AG79" s="3">
        <f t="shared" si="223"/>
        <v>0</v>
      </c>
      <c r="AH79" s="3">
        <f t="shared" si="224"/>
        <v>0</v>
      </c>
      <c r="AJ79" s="3">
        <f t="shared" si="225"/>
        <v>0</v>
      </c>
      <c r="AK79" s="3">
        <f t="shared" si="226"/>
        <v>0</v>
      </c>
      <c r="AL79" s="3">
        <f t="shared" si="227"/>
        <v>0</v>
      </c>
      <c r="AM79" s="3">
        <f t="shared" si="228"/>
        <v>0</v>
      </c>
      <c r="AO79" s="3">
        <f t="shared" si="229"/>
        <v>0</v>
      </c>
      <c r="AP79" s="3">
        <f t="shared" si="230"/>
        <v>0</v>
      </c>
      <c r="AQ79" s="3">
        <f t="shared" si="231"/>
        <v>0</v>
      </c>
      <c r="AR79" s="3">
        <f t="shared" si="232"/>
        <v>0</v>
      </c>
      <c r="AT79" s="3">
        <f t="shared" si="233"/>
        <v>0</v>
      </c>
      <c r="AU79" s="3">
        <f t="shared" si="234"/>
        <v>0</v>
      </c>
      <c r="AV79" s="3">
        <f t="shared" si="235"/>
        <v>0</v>
      </c>
      <c r="AW79" s="3">
        <f t="shared" si="236"/>
        <v>0</v>
      </c>
      <c r="AZ79" s="3">
        <f t="shared" ref="AZ79:BC79" si="238">SUM(AZ56:AZ78)</f>
        <v>0</v>
      </c>
      <c r="BA79" s="3">
        <f t="shared" si="238"/>
        <v>0</v>
      </c>
      <c r="BB79" s="3">
        <f t="shared" si="238"/>
        <v>0</v>
      </c>
      <c r="BC79" s="3">
        <f t="shared" si="238"/>
        <v>0</v>
      </c>
    </row>
    <row r="80" spans="3:55" x14ac:dyDescent="0.2">
      <c r="C80" s="1"/>
      <c r="W80" s="1"/>
      <c r="Y80" s="3">
        <v>27</v>
      </c>
      <c r="Z80" s="3">
        <f t="shared" si="216"/>
        <v>0</v>
      </c>
      <c r="AA80" s="3">
        <f t="shared" si="217"/>
        <v>0</v>
      </c>
      <c r="AB80" s="3">
        <f t="shared" si="218"/>
        <v>0</v>
      </c>
      <c r="AC80" s="3">
        <f t="shared" si="219"/>
        <v>0</v>
      </c>
      <c r="AD80" s="3" t="str">
        <f t="shared" si="220"/>
        <v xml:space="preserve"> </v>
      </c>
      <c r="AE80" s="3">
        <f t="shared" si="221"/>
        <v>0</v>
      </c>
      <c r="AF80" s="3">
        <f t="shared" si="222"/>
        <v>0</v>
      </c>
      <c r="AG80" s="3">
        <f t="shared" si="223"/>
        <v>0</v>
      </c>
      <c r="AH80" s="3">
        <f t="shared" si="224"/>
        <v>0</v>
      </c>
      <c r="AJ80" s="3">
        <f t="shared" si="225"/>
        <v>0</v>
      </c>
      <c r="AK80" s="3">
        <f t="shared" si="226"/>
        <v>0</v>
      </c>
      <c r="AL80" s="3">
        <f t="shared" si="227"/>
        <v>0</v>
      </c>
      <c r="AM80" s="3">
        <f t="shared" si="228"/>
        <v>0</v>
      </c>
      <c r="AO80" s="3">
        <f t="shared" si="229"/>
        <v>0</v>
      </c>
      <c r="AP80" s="3">
        <f t="shared" si="230"/>
        <v>0</v>
      </c>
      <c r="AQ80" s="3">
        <f t="shared" si="231"/>
        <v>0</v>
      </c>
      <c r="AR80" s="3">
        <f t="shared" si="232"/>
        <v>0</v>
      </c>
      <c r="AT80" s="3">
        <f t="shared" si="233"/>
        <v>0</v>
      </c>
      <c r="AU80" s="3">
        <f t="shared" si="234"/>
        <v>0</v>
      </c>
      <c r="AV80" s="3">
        <f t="shared" si="235"/>
        <v>0</v>
      </c>
      <c r="AW80" s="3">
        <f t="shared" si="236"/>
        <v>0</v>
      </c>
      <c r="AZ80" s="3">
        <f t="shared" ref="AZ80:BC80" si="239">SUM(AZ57:AZ79)</f>
        <v>0</v>
      </c>
      <c r="BA80" s="3">
        <f t="shared" si="239"/>
        <v>0</v>
      </c>
      <c r="BB80" s="3">
        <f t="shared" si="239"/>
        <v>0</v>
      </c>
      <c r="BC80" s="3">
        <f t="shared" si="239"/>
        <v>0</v>
      </c>
    </row>
    <row r="81" spans="3:55" x14ac:dyDescent="0.2">
      <c r="C81" s="1"/>
      <c r="W81" s="1"/>
      <c r="Y81" s="3">
        <v>28</v>
      </c>
      <c r="Z81" s="3">
        <f t="shared" si="216"/>
        <v>0</v>
      </c>
      <c r="AA81" s="3">
        <f t="shared" si="217"/>
        <v>0</v>
      </c>
      <c r="AB81" s="3">
        <f t="shared" si="218"/>
        <v>0</v>
      </c>
      <c r="AC81" s="3">
        <f t="shared" si="219"/>
        <v>0</v>
      </c>
      <c r="AD81" s="3" t="str">
        <f t="shared" si="220"/>
        <v xml:space="preserve"> </v>
      </c>
      <c r="AE81" s="3">
        <f t="shared" si="221"/>
        <v>0</v>
      </c>
      <c r="AF81" s="3">
        <f t="shared" si="222"/>
        <v>0</v>
      </c>
      <c r="AG81" s="3">
        <f t="shared" si="223"/>
        <v>0</v>
      </c>
      <c r="AH81" s="3">
        <f t="shared" si="224"/>
        <v>0</v>
      </c>
      <c r="AJ81" s="3">
        <f t="shared" si="225"/>
        <v>0</v>
      </c>
      <c r="AK81" s="3">
        <f t="shared" si="226"/>
        <v>0</v>
      </c>
      <c r="AL81" s="3">
        <f t="shared" si="227"/>
        <v>0</v>
      </c>
      <c r="AM81" s="3">
        <f t="shared" si="228"/>
        <v>0</v>
      </c>
      <c r="AO81" s="3">
        <f t="shared" si="229"/>
        <v>0</v>
      </c>
      <c r="AP81" s="3">
        <f t="shared" si="230"/>
        <v>0</v>
      </c>
      <c r="AQ81" s="3">
        <f t="shared" si="231"/>
        <v>0</v>
      </c>
      <c r="AR81" s="3">
        <f t="shared" si="232"/>
        <v>0</v>
      </c>
      <c r="AT81" s="3">
        <f t="shared" si="233"/>
        <v>0</v>
      </c>
      <c r="AU81" s="3">
        <f t="shared" si="234"/>
        <v>0</v>
      </c>
      <c r="AV81" s="3">
        <f t="shared" si="235"/>
        <v>0</v>
      </c>
      <c r="AW81" s="3">
        <f t="shared" si="236"/>
        <v>0</v>
      </c>
      <c r="AZ81" s="3">
        <f t="shared" ref="AZ81:BC81" si="240">SUM(AZ58:AZ80)</f>
        <v>0</v>
      </c>
      <c r="BA81" s="3">
        <f t="shared" si="240"/>
        <v>0</v>
      </c>
      <c r="BB81" s="3">
        <f t="shared" si="240"/>
        <v>0</v>
      </c>
      <c r="BC81" s="3">
        <f t="shared" si="240"/>
        <v>0</v>
      </c>
    </row>
    <row r="82" spans="3:55" x14ac:dyDescent="0.2">
      <c r="C82" s="1"/>
      <c r="W82" s="1"/>
      <c r="Y82" s="3">
        <v>29</v>
      </c>
      <c r="Z82" s="3">
        <f t="shared" si="216"/>
        <v>0</v>
      </c>
      <c r="AA82" s="3">
        <f t="shared" si="217"/>
        <v>0</v>
      </c>
      <c r="AB82" s="3">
        <f t="shared" si="218"/>
        <v>0</v>
      </c>
      <c r="AC82" s="3">
        <f t="shared" si="219"/>
        <v>0</v>
      </c>
      <c r="AD82" s="3" t="str">
        <f t="shared" si="220"/>
        <v xml:space="preserve"> </v>
      </c>
      <c r="AE82" s="3">
        <f t="shared" si="221"/>
        <v>0</v>
      </c>
      <c r="AF82" s="3">
        <f t="shared" si="222"/>
        <v>0</v>
      </c>
      <c r="AG82" s="3">
        <f t="shared" si="223"/>
        <v>0</v>
      </c>
      <c r="AH82" s="3">
        <f t="shared" si="224"/>
        <v>0</v>
      </c>
      <c r="AJ82" s="3">
        <f t="shared" si="225"/>
        <v>0</v>
      </c>
      <c r="AK82" s="3">
        <f t="shared" si="226"/>
        <v>0</v>
      </c>
      <c r="AL82" s="3">
        <f t="shared" si="227"/>
        <v>0</v>
      </c>
      <c r="AM82" s="3">
        <f t="shared" si="228"/>
        <v>0</v>
      </c>
      <c r="AO82" s="3">
        <f t="shared" si="229"/>
        <v>0</v>
      </c>
      <c r="AP82" s="3">
        <f t="shared" si="230"/>
        <v>0</v>
      </c>
      <c r="AQ82" s="3">
        <f t="shared" si="231"/>
        <v>0</v>
      </c>
      <c r="AR82" s="3">
        <f t="shared" si="232"/>
        <v>0</v>
      </c>
      <c r="AT82" s="3">
        <f t="shared" si="233"/>
        <v>0</v>
      </c>
      <c r="AU82" s="3">
        <f t="shared" si="234"/>
        <v>0</v>
      </c>
      <c r="AV82" s="3">
        <f t="shared" si="235"/>
        <v>0</v>
      </c>
      <c r="AW82" s="3">
        <f t="shared" si="236"/>
        <v>0</v>
      </c>
      <c r="AZ82" s="3">
        <f t="shared" ref="AZ82:BC82" si="241">SUM(AZ59:AZ81)</f>
        <v>0</v>
      </c>
      <c r="BA82" s="3">
        <f t="shared" si="241"/>
        <v>0</v>
      </c>
      <c r="BB82" s="3">
        <f t="shared" si="241"/>
        <v>0</v>
      </c>
      <c r="BC82" s="3">
        <f t="shared" si="241"/>
        <v>0</v>
      </c>
    </row>
    <row r="83" spans="3:55" x14ac:dyDescent="0.2">
      <c r="C83" s="1"/>
      <c r="W83" s="1"/>
      <c r="Y83" s="3">
        <v>30</v>
      </c>
      <c r="Z83" s="3">
        <f t="shared" si="216"/>
        <v>0</v>
      </c>
      <c r="AA83" s="3">
        <f t="shared" si="217"/>
        <v>0</v>
      </c>
      <c r="AB83" s="3">
        <f t="shared" si="218"/>
        <v>0</v>
      </c>
      <c r="AC83" s="3">
        <f t="shared" si="219"/>
        <v>0</v>
      </c>
      <c r="AD83" s="3" t="str">
        <f t="shared" si="220"/>
        <v xml:space="preserve"> </v>
      </c>
      <c r="AE83" s="3">
        <f t="shared" si="221"/>
        <v>0</v>
      </c>
      <c r="AF83" s="3">
        <f t="shared" si="222"/>
        <v>0</v>
      </c>
      <c r="AG83" s="3">
        <f t="shared" si="223"/>
        <v>0</v>
      </c>
      <c r="AH83" s="3">
        <f t="shared" si="224"/>
        <v>0</v>
      </c>
      <c r="AJ83" s="3">
        <f t="shared" si="225"/>
        <v>0</v>
      </c>
      <c r="AK83" s="3">
        <f t="shared" si="226"/>
        <v>0</v>
      </c>
      <c r="AL83" s="3">
        <f t="shared" si="227"/>
        <v>0</v>
      </c>
      <c r="AM83" s="3">
        <f t="shared" si="228"/>
        <v>0</v>
      </c>
      <c r="AO83" s="3">
        <f t="shared" si="229"/>
        <v>0</v>
      </c>
      <c r="AP83" s="3">
        <f t="shared" si="230"/>
        <v>0</v>
      </c>
      <c r="AQ83" s="3">
        <f t="shared" si="231"/>
        <v>0</v>
      </c>
      <c r="AR83" s="3">
        <f t="shared" si="232"/>
        <v>0</v>
      </c>
      <c r="AT83" s="3">
        <f t="shared" si="233"/>
        <v>0</v>
      </c>
      <c r="AU83" s="3">
        <f t="shared" si="234"/>
        <v>0</v>
      </c>
      <c r="AV83" s="3">
        <f t="shared" si="235"/>
        <v>0</v>
      </c>
      <c r="AW83" s="3">
        <f t="shared" si="236"/>
        <v>0</v>
      </c>
      <c r="AZ83" s="3">
        <f t="shared" ref="AZ83:BC83" si="242">SUM(AZ60:AZ82)</f>
        <v>0</v>
      </c>
      <c r="BA83" s="3">
        <f t="shared" si="242"/>
        <v>0</v>
      </c>
      <c r="BB83" s="3">
        <f t="shared" si="242"/>
        <v>0</v>
      </c>
      <c r="BC83" s="3">
        <f t="shared" si="242"/>
        <v>0</v>
      </c>
    </row>
    <row r="84" spans="3:55" x14ac:dyDescent="0.2">
      <c r="C84" s="1"/>
      <c r="W84" s="1"/>
      <c r="Z84" s="3">
        <f>SUM(Z54:Z83)</f>
        <v>22.662546249999998</v>
      </c>
      <c r="AA84" s="3">
        <f t="shared" ref="AA84:AC84" si="243">SUM(AA54:AA83)</f>
        <v>12.90282175822845</v>
      </c>
      <c r="AB84" s="3">
        <f t="shared" si="243"/>
        <v>292.41079485135856</v>
      </c>
      <c r="AC84" s="3">
        <f t="shared" si="243"/>
        <v>513.59100253338897</v>
      </c>
      <c r="AE84" s="3">
        <f t="shared" ref="AE84:AH84" si="244">SUM(AE54:AE83)</f>
        <v>127.77549999999999</v>
      </c>
      <c r="AF84" s="3">
        <f t="shared" si="244"/>
        <v>57.607480841516526</v>
      </c>
      <c r="AG84" s="3">
        <f t="shared" si="244"/>
        <v>3717.888619728265</v>
      </c>
      <c r="AH84" s="3">
        <f t="shared" si="244"/>
        <v>8215.2072501249986</v>
      </c>
      <c r="AJ84" s="3">
        <f t="shared" ref="AJ84:AM84" si="245">SUM(AJ54:AJ83)</f>
        <v>159.61049999999997</v>
      </c>
      <c r="AK84" s="3">
        <f t="shared" si="245"/>
        <v>166.25540876785047</v>
      </c>
      <c r="AL84" s="3">
        <f t="shared" si="245"/>
        <v>13419.755595721534</v>
      </c>
      <c r="AM84" s="3">
        <f t="shared" si="245"/>
        <v>12760.133905124996</v>
      </c>
      <c r="AO84" s="3">
        <f t="shared" ref="AO84:AR84" si="246">SUM(AO54:AO83)</f>
        <v>0</v>
      </c>
      <c r="AP84" s="3">
        <f t="shared" si="246"/>
        <v>0</v>
      </c>
      <c r="AQ84" s="3">
        <f t="shared" si="246"/>
        <v>0</v>
      </c>
      <c r="AR84" s="3">
        <f t="shared" si="246"/>
        <v>0</v>
      </c>
      <c r="AT84" s="3">
        <f t="shared" ref="AT84:AW84" si="247">SUM(AT54:AT83)</f>
        <v>0</v>
      </c>
      <c r="AU84" s="3">
        <f t="shared" si="247"/>
        <v>0</v>
      </c>
      <c r="AV84" s="3">
        <f t="shared" si="247"/>
        <v>0</v>
      </c>
      <c r="AW84" s="3">
        <f t="shared" si="247"/>
        <v>0</v>
      </c>
      <c r="AZ84" s="3">
        <f t="shared" ref="AZ84" si="248">SUM(AZ54:AZ83)</f>
        <v>0</v>
      </c>
      <c r="BA84" s="3">
        <f t="shared" ref="BA84" si="249">SUM(BA54:BA83)</f>
        <v>0</v>
      </c>
      <c r="BB84" s="3">
        <f t="shared" ref="BB84" si="250">SUM(BB54:BB83)</f>
        <v>0</v>
      </c>
      <c r="BC84" s="3">
        <f t="shared" ref="BC84" si="251">SUM(BC54:BC83)</f>
        <v>0</v>
      </c>
    </row>
    <row r="85" spans="3:55" x14ac:dyDescent="0.2">
      <c r="C85" s="1"/>
      <c r="W85" s="1"/>
    </row>
    <row r="86" spans="3:55" x14ac:dyDescent="0.2">
      <c r="C86" s="1"/>
      <c r="W86" s="1"/>
    </row>
    <row r="87" spans="3:55" x14ac:dyDescent="0.2">
      <c r="C87" s="1"/>
      <c r="W87" s="1"/>
      <c r="Z87" s="3" t="s">
        <v>19</v>
      </c>
      <c r="AA87" s="3">
        <f>IFERROR(SLOPE(AA54:AA83,Z54:Z83),0)</f>
        <v>0.56934563380001857</v>
      </c>
      <c r="AE87" s="3" t="s">
        <v>19</v>
      </c>
      <c r="AF87" s="3">
        <f>IFERROR(SLOPE(AF54:AF83,AE54:AE83),0)</f>
        <v>0.45268325422754435</v>
      </c>
      <c r="AJ87" s="3" t="s">
        <v>19</v>
      </c>
      <c r="AK87" s="3">
        <f>IFERROR(SLOPE(AK54:AK83,AJ54:AJ83),0)</f>
        <v>1.052411305624106</v>
      </c>
      <c r="AO87" s="3" t="s">
        <v>19</v>
      </c>
      <c r="AP87" s="3">
        <f>IFERROR(SLOPE(AP54:AP83,AO54:AO83),0)</f>
        <v>0</v>
      </c>
      <c r="AT87" s="3" t="s">
        <v>19</v>
      </c>
      <c r="AU87" s="3">
        <f>IFERROR(SLOPE(AU54:AU83,AT54:AT83),0)</f>
        <v>0</v>
      </c>
      <c r="AZ87" s="3" t="s">
        <v>19</v>
      </c>
      <c r="BA87" s="3">
        <f>IFERROR(SLOPE(BA54:BA83,AZ54:AZ83),0)</f>
        <v>0</v>
      </c>
    </row>
    <row r="88" spans="3:55" x14ac:dyDescent="0.2">
      <c r="C88" s="1"/>
      <c r="W88" s="1"/>
      <c r="Z88" s="3" t="s">
        <v>20</v>
      </c>
      <c r="AA88" s="3">
        <f>ATAN(AA87)*180/PI()</f>
        <v>29.654833909680885</v>
      </c>
      <c r="AE88" s="3" t="s">
        <v>20</v>
      </c>
      <c r="AF88" s="3">
        <f>ATAN(AF87)*180/PI()</f>
        <v>24.35546645659916</v>
      </c>
      <c r="AJ88" s="3" t="s">
        <v>20</v>
      </c>
      <c r="AK88" s="3">
        <f>ATAN(AK87)*180/PI()</f>
        <v>46.462813085821793</v>
      </c>
      <c r="AO88" s="3" t="s">
        <v>20</v>
      </c>
      <c r="AP88" s="3">
        <f>ATAN(AP87)*180/PI()</f>
        <v>0</v>
      </c>
      <c r="AT88" s="3" t="s">
        <v>20</v>
      </c>
      <c r="AU88" s="3">
        <f>ATAN(AU87)*180/PI()</f>
        <v>0</v>
      </c>
      <c r="AZ88" s="3" t="s">
        <v>20</v>
      </c>
      <c r="BA88" s="3">
        <f>ATAN(BA87)*180/PI()</f>
        <v>0</v>
      </c>
    </row>
    <row r="89" spans="3:55" x14ac:dyDescent="0.2">
      <c r="C89" s="1"/>
      <c r="Z89" s="3" t="s">
        <v>22</v>
      </c>
      <c r="AA89" s="3">
        <f>IFERROR(INTERCEPT(AA54:AA83,Z54:Z83),0)</f>
        <v>-1.1102230246251565E-15</v>
      </c>
      <c r="AB89" s="3" t="s">
        <v>21</v>
      </c>
      <c r="AC89" s="3">
        <f>IF(AA89&lt;=2,0,AA89)</f>
        <v>0</v>
      </c>
      <c r="AE89" s="3" t="s">
        <v>22</v>
      </c>
      <c r="AF89" s="3">
        <f>IFERROR(INTERCEPT(AF54:AF83,AE54:AE83),0)</f>
        <v>-7.8116103011689475E-3</v>
      </c>
      <c r="AG89" s="3" t="s">
        <v>21</v>
      </c>
      <c r="AH89" s="3">
        <f>IF(AF89&lt;=2,0,AF89)</f>
        <v>0</v>
      </c>
      <c r="AJ89" s="3" t="s">
        <v>22</v>
      </c>
      <c r="AK89" s="3">
        <f>IFERROR(INTERCEPT(AK54:AK83,AJ54:AJ83),0)</f>
        <v>-5.734953094886297E-2</v>
      </c>
      <c r="AL89" s="3" t="s">
        <v>21</v>
      </c>
      <c r="AM89" s="3">
        <f>IFERROR(IF(AK89&lt;=2,0,AK89),0)</f>
        <v>0</v>
      </c>
      <c r="AO89" s="3" t="s">
        <v>22</v>
      </c>
      <c r="AP89" s="3">
        <f>IFERROR(INTERCEPT(AP54:AP83,AO54:AO83),0)</f>
        <v>0</v>
      </c>
      <c r="AQ89" s="3" t="s">
        <v>21</v>
      </c>
      <c r="AR89" s="3">
        <f>IFERROR(IF(AP89&lt;=2,0,AP89),0)</f>
        <v>0</v>
      </c>
      <c r="AT89" s="3" t="s">
        <v>22</v>
      </c>
      <c r="AU89" s="3">
        <f>IFERROR(INTERCEPT(AU54:AU83,AT54:AT83),0)</f>
        <v>0</v>
      </c>
      <c r="AV89" s="3" t="s">
        <v>21</v>
      </c>
      <c r="AW89" s="3">
        <f>IFERROR(IF(AU89&lt;=2,0,AU89),0)</f>
        <v>0</v>
      </c>
      <c r="AZ89" s="3" t="s">
        <v>22</v>
      </c>
      <c r="BA89" s="3">
        <f>IFERROR(INTERCEPT(BA54:BA83,AZ54:AZ83),0)</f>
        <v>0</v>
      </c>
      <c r="BB89" s="3" t="s">
        <v>21</v>
      </c>
      <c r="BC89" s="3">
        <f>IFERROR(IF(BA89&lt;=2,0,BA89),0)</f>
        <v>0</v>
      </c>
    </row>
    <row r="90" spans="3:55" x14ac:dyDescent="0.2">
      <c r="C90" s="1"/>
      <c r="W90" s="1"/>
    </row>
    <row r="91" spans="3:55" x14ac:dyDescent="0.2">
      <c r="C91" s="1"/>
      <c r="W91" s="1"/>
    </row>
    <row r="92" spans="3:55" x14ac:dyDescent="0.2">
      <c r="C92" s="1"/>
      <c r="W92" s="1"/>
      <c r="Z92" s="3" t="s">
        <v>15</v>
      </c>
      <c r="AA92" s="3" t="s">
        <v>16</v>
      </c>
      <c r="AE92" s="3" t="s">
        <v>15</v>
      </c>
      <c r="AF92" s="3" t="s">
        <v>16</v>
      </c>
      <c r="AJ92" s="3" t="s">
        <v>15</v>
      </c>
      <c r="AK92" s="3" t="s">
        <v>16</v>
      </c>
      <c r="AO92" s="3" t="s">
        <v>15</v>
      </c>
      <c r="AP92" s="3" t="s">
        <v>16</v>
      </c>
    </row>
    <row r="93" spans="3:55" x14ac:dyDescent="0.2">
      <c r="C93" s="1"/>
      <c r="W93" s="1"/>
      <c r="Y93" s="3">
        <v>1</v>
      </c>
      <c r="Z93" s="3">
        <f t="shared" ref="Z93:AA115" si="252">IF(Z54=0,NA(),Z54)</f>
        <v>22.662546249999998</v>
      </c>
      <c r="AA93" s="3">
        <f t="shared" si="252"/>
        <v>12.90282175822845</v>
      </c>
      <c r="AE93" s="3">
        <v>0</v>
      </c>
      <c r="AF93" s="3">
        <v>0</v>
      </c>
      <c r="AJ93" s="3" t="e">
        <f t="shared" ref="AJ93:AK115" si="253">IF(AJ54=0,NA(),AJ54)</f>
        <v>#N/A</v>
      </c>
      <c r="AK93" s="3" t="e">
        <f t="shared" si="253"/>
        <v>#N/A</v>
      </c>
      <c r="AO93" s="3" t="e">
        <f t="shared" ref="AO93:AP115" si="254">IF(AO54=0,NA(),AO54)</f>
        <v>#N/A</v>
      </c>
      <c r="AP93" s="3" t="e">
        <f t="shared" si="254"/>
        <v>#N/A</v>
      </c>
      <c r="AT93" s="3" t="e">
        <f t="shared" ref="AT93:AU115" si="255">IF(AT54=0,NA(),AT54)</f>
        <v>#N/A</v>
      </c>
      <c r="AU93" s="3" t="e">
        <f t="shared" si="255"/>
        <v>#N/A</v>
      </c>
      <c r="AZ93" s="3" t="e">
        <f t="shared" ref="AZ93:BA115" si="256">IF(AZ54=0,NA(),AZ54)</f>
        <v>#N/A</v>
      </c>
      <c r="BA93" s="3" t="e">
        <f t="shared" si="256"/>
        <v>#N/A</v>
      </c>
    </row>
    <row r="94" spans="3:55" x14ac:dyDescent="0.2">
      <c r="C94" s="1"/>
      <c r="W94" s="1"/>
      <c r="Y94" s="3">
        <v>2</v>
      </c>
      <c r="Z94" s="3" t="e">
        <f t="shared" si="252"/>
        <v>#N/A</v>
      </c>
      <c r="AA94" s="3" t="e">
        <f t="shared" si="252"/>
        <v>#N/A</v>
      </c>
      <c r="AE94" s="3">
        <f t="shared" ref="AE94:AF115" si="257">IF(AE55=0,NA(),AE55)</f>
        <v>58.792749999999998</v>
      </c>
      <c r="AF94" s="3">
        <f t="shared" si="257"/>
        <v>25.125989135609316</v>
      </c>
      <c r="AJ94" s="3" t="e">
        <f t="shared" si="253"/>
        <v>#N/A</v>
      </c>
      <c r="AK94" s="3" t="e">
        <f t="shared" si="253"/>
        <v>#N/A</v>
      </c>
      <c r="AO94" s="3" t="e">
        <f t="shared" si="254"/>
        <v>#N/A</v>
      </c>
      <c r="AP94" s="3" t="e">
        <f t="shared" si="254"/>
        <v>#N/A</v>
      </c>
      <c r="AT94" s="3" t="e">
        <f t="shared" si="255"/>
        <v>#N/A</v>
      </c>
      <c r="AU94" s="3" t="e">
        <f t="shared" si="255"/>
        <v>#N/A</v>
      </c>
      <c r="AZ94" s="3" t="e">
        <f t="shared" si="256"/>
        <v>#N/A</v>
      </c>
      <c r="BA94" s="3" t="e">
        <f t="shared" si="256"/>
        <v>#N/A</v>
      </c>
    </row>
    <row r="95" spans="3:55" x14ac:dyDescent="0.2">
      <c r="C95" s="1"/>
      <c r="W95" s="1"/>
      <c r="Y95" s="3">
        <v>3</v>
      </c>
      <c r="Z95" s="3" t="e">
        <f t="shared" si="252"/>
        <v>#N/A</v>
      </c>
      <c r="AA95" s="3" t="e">
        <f t="shared" si="252"/>
        <v>#N/A</v>
      </c>
      <c r="AE95" s="3">
        <f t="shared" si="257"/>
        <v>68.982749999999996</v>
      </c>
      <c r="AF95" s="3">
        <f t="shared" si="257"/>
        <v>32.48149170590721</v>
      </c>
      <c r="AJ95" s="3" t="e">
        <f t="shared" si="253"/>
        <v>#N/A</v>
      </c>
      <c r="AK95" s="3" t="e">
        <f t="shared" si="253"/>
        <v>#N/A</v>
      </c>
      <c r="AO95" s="3" t="e">
        <f t="shared" si="254"/>
        <v>#N/A</v>
      </c>
      <c r="AP95" s="3" t="e">
        <f t="shared" si="254"/>
        <v>#N/A</v>
      </c>
      <c r="AT95" s="3" t="e">
        <f t="shared" si="255"/>
        <v>#N/A</v>
      </c>
      <c r="AU95" s="3" t="e">
        <f t="shared" si="255"/>
        <v>#N/A</v>
      </c>
      <c r="AZ95" s="3" t="e">
        <f t="shared" si="256"/>
        <v>#N/A</v>
      </c>
      <c r="BA95" s="3" t="e">
        <f t="shared" si="256"/>
        <v>#N/A</v>
      </c>
    </row>
    <row r="96" spans="3:55" x14ac:dyDescent="0.2">
      <c r="C96" s="1"/>
      <c r="W96" s="1"/>
      <c r="Y96" s="3">
        <v>4</v>
      </c>
      <c r="Z96" s="3" t="e">
        <f t="shared" si="252"/>
        <v>#N/A</v>
      </c>
      <c r="AA96" s="3" t="e">
        <f t="shared" si="252"/>
        <v>#N/A</v>
      </c>
      <c r="AE96" s="3" t="e">
        <f t="shared" si="257"/>
        <v>#N/A</v>
      </c>
      <c r="AF96" s="3" t="e">
        <f t="shared" si="257"/>
        <v>#N/A</v>
      </c>
      <c r="AJ96" s="3">
        <f t="shared" si="253"/>
        <v>76.460249999999988</v>
      </c>
      <c r="AK96" s="3">
        <f t="shared" si="253"/>
        <v>60.451899428613352</v>
      </c>
      <c r="AO96" s="3" t="e">
        <f t="shared" si="254"/>
        <v>#N/A</v>
      </c>
      <c r="AP96" s="3" t="e">
        <f t="shared" si="254"/>
        <v>#N/A</v>
      </c>
      <c r="AT96" s="3" t="e">
        <f t="shared" si="255"/>
        <v>#N/A</v>
      </c>
      <c r="AU96" s="3" t="e">
        <f t="shared" si="255"/>
        <v>#N/A</v>
      </c>
      <c r="AZ96" s="3" t="e">
        <f t="shared" si="256"/>
        <v>#N/A</v>
      </c>
      <c r="BA96" s="3" t="e">
        <f t="shared" si="256"/>
        <v>#N/A</v>
      </c>
    </row>
    <row r="97" spans="3:53" x14ac:dyDescent="0.2">
      <c r="C97" s="1"/>
      <c r="W97" s="1"/>
      <c r="Y97" s="3">
        <v>5</v>
      </c>
      <c r="Z97" s="3" t="e">
        <f t="shared" si="252"/>
        <v>#N/A</v>
      </c>
      <c r="AA97" s="3" t="e">
        <f t="shared" si="252"/>
        <v>#N/A</v>
      </c>
      <c r="AE97" s="3" t="e">
        <f t="shared" si="257"/>
        <v>#N/A</v>
      </c>
      <c r="AF97" s="3" t="e">
        <f t="shared" si="257"/>
        <v>#N/A</v>
      </c>
      <c r="AJ97" s="3">
        <f t="shared" si="253"/>
        <v>83.150249999999986</v>
      </c>
      <c r="AK97" s="3">
        <f t="shared" si="253"/>
        <v>105.80350933923712</v>
      </c>
      <c r="AO97" s="3" t="e">
        <f t="shared" si="254"/>
        <v>#N/A</v>
      </c>
      <c r="AP97" s="3" t="e">
        <f t="shared" si="254"/>
        <v>#N/A</v>
      </c>
      <c r="AT97" s="3" t="e">
        <f t="shared" si="255"/>
        <v>#N/A</v>
      </c>
      <c r="AU97" s="3" t="e">
        <f t="shared" si="255"/>
        <v>#N/A</v>
      </c>
      <c r="AZ97" s="3" t="e">
        <f t="shared" si="256"/>
        <v>#N/A</v>
      </c>
      <c r="BA97" s="3" t="e">
        <f t="shared" si="256"/>
        <v>#N/A</v>
      </c>
    </row>
    <row r="98" spans="3:53" x14ac:dyDescent="0.2">
      <c r="C98" s="1"/>
      <c r="W98" s="1"/>
      <c r="Y98" s="3">
        <v>6</v>
      </c>
      <c r="Z98" s="3" t="e">
        <f t="shared" si="252"/>
        <v>#N/A</v>
      </c>
      <c r="AA98" s="3" t="e">
        <f t="shared" si="252"/>
        <v>#N/A</v>
      </c>
      <c r="AE98" s="3" t="e">
        <f t="shared" si="257"/>
        <v>#N/A</v>
      </c>
      <c r="AF98" s="3" t="e">
        <f t="shared" si="257"/>
        <v>#N/A</v>
      </c>
      <c r="AJ98" s="3" t="e">
        <f t="shared" si="253"/>
        <v>#N/A</v>
      </c>
      <c r="AK98" s="3" t="e">
        <f t="shared" si="253"/>
        <v>#N/A</v>
      </c>
      <c r="AO98" s="3" t="e">
        <f t="shared" si="254"/>
        <v>#N/A</v>
      </c>
      <c r="AP98" s="3" t="e">
        <f t="shared" si="254"/>
        <v>#N/A</v>
      </c>
      <c r="AT98" s="3" t="e">
        <f t="shared" si="255"/>
        <v>#N/A</v>
      </c>
      <c r="AU98" s="3" t="e">
        <f t="shared" si="255"/>
        <v>#N/A</v>
      </c>
      <c r="AZ98" s="3" t="e">
        <f t="shared" si="256"/>
        <v>#N/A</v>
      </c>
      <c r="BA98" s="3" t="e">
        <f t="shared" si="256"/>
        <v>#N/A</v>
      </c>
    </row>
    <row r="99" spans="3:53" x14ac:dyDescent="0.2">
      <c r="C99" s="1"/>
      <c r="W99" s="1"/>
      <c r="Y99" s="3">
        <v>7</v>
      </c>
      <c r="Z99" s="3" t="e">
        <f t="shared" si="252"/>
        <v>#N/A</v>
      </c>
      <c r="AA99" s="3" t="e">
        <f t="shared" si="252"/>
        <v>#N/A</v>
      </c>
      <c r="AE99" s="3" t="e">
        <f t="shared" si="257"/>
        <v>#N/A</v>
      </c>
      <c r="AF99" s="3" t="e">
        <f t="shared" si="257"/>
        <v>#N/A</v>
      </c>
      <c r="AJ99" s="3" t="e">
        <f t="shared" si="253"/>
        <v>#N/A</v>
      </c>
      <c r="AK99" s="3" t="e">
        <f t="shared" si="253"/>
        <v>#N/A</v>
      </c>
      <c r="AO99" s="3" t="e">
        <f t="shared" si="254"/>
        <v>#N/A</v>
      </c>
      <c r="AP99" s="3" t="e">
        <f t="shared" si="254"/>
        <v>#N/A</v>
      </c>
      <c r="AT99" s="3" t="e">
        <f t="shared" si="255"/>
        <v>#N/A</v>
      </c>
      <c r="AU99" s="3" t="e">
        <f t="shared" si="255"/>
        <v>#N/A</v>
      </c>
      <c r="AZ99" s="3" t="e">
        <f t="shared" si="256"/>
        <v>#N/A</v>
      </c>
      <c r="BA99" s="3" t="e">
        <f t="shared" si="256"/>
        <v>#N/A</v>
      </c>
    </row>
    <row r="100" spans="3:53" x14ac:dyDescent="0.2">
      <c r="C100" s="1"/>
      <c r="W100" s="1"/>
      <c r="Y100" s="3">
        <v>8</v>
      </c>
      <c r="Z100" s="3" t="e">
        <f t="shared" si="252"/>
        <v>#N/A</v>
      </c>
      <c r="AA100" s="3" t="e">
        <f t="shared" si="252"/>
        <v>#N/A</v>
      </c>
      <c r="AE100" s="3" t="e">
        <f t="shared" si="257"/>
        <v>#N/A</v>
      </c>
      <c r="AF100" s="3" t="e">
        <f t="shared" si="257"/>
        <v>#N/A</v>
      </c>
      <c r="AJ100" s="3" t="e">
        <f t="shared" si="253"/>
        <v>#N/A</v>
      </c>
      <c r="AK100" s="3" t="e">
        <f t="shared" si="253"/>
        <v>#N/A</v>
      </c>
      <c r="AO100" s="3" t="e">
        <f t="shared" si="254"/>
        <v>#N/A</v>
      </c>
      <c r="AP100" s="3" t="e">
        <f t="shared" si="254"/>
        <v>#N/A</v>
      </c>
      <c r="AT100" s="3" t="e">
        <f t="shared" si="255"/>
        <v>#N/A</v>
      </c>
      <c r="AU100" s="3" t="e">
        <f t="shared" si="255"/>
        <v>#N/A</v>
      </c>
      <c r="AZ100" s="3" t="e">
        <f t="shared" si="256"/>
        <v>#N/A</v>
      </c>
      <c r="BA100" s="3" t="e">
        <f t="shared" si="256"/>
        <v>#N/A</v>
      </c>
    </row>
    <row r="101" spans="3:53" x14ac:dyDescent="0.2">
      <c r="C101" s="1"/>
      <c r="W101" s="1"/>
      <c r="Y101" s="3">
        <v>9</v>
      </c>
      <c r="Z101" s="3" t="e">
        <f t="shared" si="252"/>
        <v>#N/A</v>
      </c>
      <c r="AA101" s="3" t="e">
        <f t="shared" si="252"/>
        <v>#N/A</v>
      </c>
      <c r="AE101" s="3" t="e">
        <f t="shared" si="257"/>
        <v>#N/A</v>
      </c>
      <c r="AF101" s="3" t="e">
        <f t="shared" si="257"/>
        <v>#N/A</v>
      </c>
      <c r="AJ101" s="3" t="e">
        <f t="shared" si="253"/>
        <v>#N/A</v>
      </c>
      <c r="AK101" s="3" t="e">
        <f t="shared" si="253"/>
        <v>#N/A</v>
      </c>
      <c r="AO101" s="3" t="e">
        <f t="shared" si="254"/>
        <v>#N/A</v>
      </c>
      <c r="AP101" s="3" t="e">
        <f t="shared" si="254"/>
        <v>#N/A</v>
      </c>
      <c r="AT101" s="3" t="e">
        <f t="shared" si="255"/>
        <v>#N/A</v>
      </c>
      <c r="AU101" s="3" t="e">
        <f t="shared" si="255"/>
        <v>#N/A</v>
      </c>
      <c r="AZ101" s="3" t="e">
        <f t="shared" si="256"/>
        <v>#N/A</v>
      </c>
      <c r="BA101" s="3" t="e">
        <f t="shared" si="256"/>
        <v>#N/A</v>
      </c>
    </row>
    <row r="102" spans="3:53" x14ac:dyDescent="0.2">
      <c r="C102" s="1"/>
      <c r="W102" s="1"/>
      <c r="Y102" s="3">
        <v>10</v>
      </c>
      <c r="Z102" s="3" t="e">
        <f t="shared" si="252"/>
        <v>#N/A</v>
      </c>
      <c r="AA102" s="3" t="e">
        <f t="shared" si="252"/>
        <v>#N/A</v>
      </c>
      <c r="AE102" s="3" t="e">
        <f t="shared" si="257"/>
        <v>#N/A</v>
      </c>
      <c r="AF102" s="3" t="e">
        <f t="shared" si="257"/>
        <v>#N/A</v>
      </c>
      <c r="AJ102" s="3" t="e">
        <f t="shared" si="253"/>
        <v>#N/A</v>
      </c>
      <c r="AK102" s="3" t="e">
        <f t="shared" si="253"/>
        <v>#N/A</v>
      </c>
      <c r="AO102" s="3" t="e">
        <f t="shared" si="254"/>
        <v>#N/A</v>
      </c>
      <c r="AP102" s="3" t="e">
        <f t="shared" si="254"/>
        <v>#N/A</v>
      </c>
      <c r="AT102" s="3" t="e">
        <f t="shared" si="255"/>
        <v>#N/A</v>
      </c>
      <c r="AU102" s="3" t="e">
        <f t="shared" si="255"/>
        <v>#N/A</v>
      </c>
      <c r="AZ102" s="3" t="e">
        <f t="shared" si="256"/>
        <v>#N/A</v>
      </c>
      <c r="BA102" s="3" t="e">
        <f t="shared" si="256"/>
        <v>#N/A</v>
      </c>
    </row>
    <row r="103" spans="3:53" x14ac:dyDescent="0.2">
      <c r="C103" s="1"/>
      <c r="W103" s="1"/>
      <c r="Y103" s="3">
        <v>11</v>
      </c>
      <c r="Z103" s="3" t="e">
        <f t="shared" si="252"/>
        <v>#N/A</v>
      </c>
      <c r="AA103" s="3" t="e">
        <f t="shared" si="252"/>
        <v>#N/A</v>
      </c>
      <c r="AE103" s="3" t="e">
        <f t="shared" si="257"/>
        <v>#N/A</v>
      </c>
      <c r="AF103" s="3" t="e">
        <f t="shared" si="257"/>
        <v>#N/A</v>
      </c>
      <c r="AJ103" s="3" t="e">
        <f t="shared" si="253"/>
        <v>#N/A</v>
      </c>
      <c r="AK103" s="3" t="e">
        <f t="shared" si="253"/>
        <v>#N/A</v>
      </c>
      <c r="AO103" s="3" t="e">
        <f t="shared" si="254"/>
        <v>#N/A</v>
      </c>
      <c r="AP103" s="3" t="e">
        <f t="shared" si="254"/>
        <v>#N/A</v>
      </c>
      <c r="AT103" s="3" t="e">
        <f t="shared" si="255"/>
        <v>#N/A</v>
      </c>
      <c r="AU103" s="3" t="e">
        <f t="shared" si="255"/>
        <v>#N/A</v>
      </c>
      <c r="AZ103" s="3" t="e">
        <f t="shared" si="256"/>
        <v>#N/A</v>
      </c>
      <c r="BA103" s="3" t="e">
        <f t="shared" si="256"/>
        <v>#N/A</v>
      </c>
    </row>
    <row r="104" spans="3:53" x14ac:dyDescent="0.2">
      <c r="C104" s="1"/>
      <c r="W104" s="1"/>
      <c r="Y104" s="3">
        <v>12</v>
      </c>
      <c r="Z104" s="3" t="e">
        <f t="shared" si="252"/>
        <v>#N/A</v>
      </c>
      <c r="AA104" s="3" t="e">
        <f t="shared" si="252"/>
        <v>#N/A</v>
      </c>
      <c r="AE104" s="3" t="e">
        <f t="shared" si="257"/>
        <v>#N/A</v>
      </c>
      <c r="AF104" s="3" t="e">
        <f t="shared" si="257"/>
        <v>#N/A</v>
      </c>
      <c r="AJ104" s="3" t="e">
        <f t="shared" si="253"/>
        <v>#N/A</v>
      </c>
      <c r="AK104" s="3" t="e">
        <f t="shared" si="253"/>
        <v>#N/A</v>
      </c>
      <c r="AO104" s="3" t="e">
        <f t="shared" si="254"/>
        <v>#N/A</v>
      </c>
      <c r="AP104" s="3" t="e">
        <f t="shared" si="254"/>
        <v>#N/A</v>
      </c>
      <c r="AT104" s="3" t="e">
        <f t="shared" si="255"/>
        <v>#N/A</v>
      </c>
      <c r="AU104" s="3" t="e">
        <f t="shared" si="255"/>
        <v>#N/A</v>
      </c>
      <c r="AZ104" s="3" t="e">
        <f t="shared" si="256"/>
        <v>#N/A</v>
      </c>
      <c r="BA104" s="3" t="e">
        <f t="shared" si="256"/>
        <v>#N/A</v>
      </c>
    </row>
    <row r="105" spans="3:53" x14ac:dyDescent="0.2">
      <c r="C105" s="1"/>
      <c r="W105" s="1"/>
      <c r="Y105" s="3">
        <v>13</v>
      </c>
      <c r="Z105" s="3" t="e">
        <f t="shared" si="252"/>
        <v>#N/A</v>
      </c>
      <c r="AA105" s="3" t="e">
        <f t="shared" si="252"/>
        <v>#N/A</v>
      </c>
      <c r="AE105" s="3" t="e">
        <f t="shared" si="257"/>
        <v>#N/A</v>
      </c>
      <c r="AF105" s="3" t="e">
        <f t="shared" si="257"/>
        <v>#N/A</v>
      </c>
      <c r="AJ105" s="3" t="e">
        <f t="shared" si="253"/>
        <v>#N/A</v>
      </c>
      <c r="AK105" s="3" t="e">
        <f t="shared" si="253"/>
        <v>#N/A</v>
      </c>
      <c r="AO105" s="3" t="e">
        <f t="shared" si="254"/>
        <v>#N/A</v>
      </c>
      <c r="AP105" s="3" t="e">
        <f t="shared" si="254"/>
        <v>#N/A</v>
      </c>
      <c r="AT105" s="3" t="e">
        <f t="shared" si="255"/>
        <v>#N/A</v>
      </c>
      <c r="AU105" s="3" t="e">
        <f t="shared" si="255"/>
        <v>#N/A</v>
      </c>
      <c r="AZ105" s="3" t="e">
        <f t="shared" si="256"/>
        <v>#N/A</v>
      </c>
      <c r="BA105" s="3" t="e">
        <f t="shared" si="256"/>
        <v>#N/A</v>
      </c>
    </row>
    <row r="106" spans="3:53" x14ac:dyDescent="0.2">
      <c r="C106" s="1"/>
      <c r="Y106" s="3">
        <v>14</v>
      </c>
      <c r="Z106" s="3" t="e">
        <f t="shared" si="252"/>
        <v>#N/A</v>
      </c>
      <c r="AA106" s="3" t="e">
        <f t="shared" si="252"/>
        <v>#N/A</v>
      </c>
      <c r="AE106" s="3" t="e">
        <f t="shared" si="257"/>
        <v>#N/A</v>
      </c>
      <c r="AF106" s="3" t="e">
        <f t="shared" si="257"/>
        <v>#N/A</v>
      </c>
      <c r="AJ106" s="3" t="e">
        <f t="shared" si="253"/>
        <v>#N/A</v>
      </c>
      <c r="AK106" s="3" t="e">
        <f t="shared" si="253"/>
        <v>#N/A</v>
      </c>
      <c r="AO106" s="3" t="e">
        <f t="shared" si="254"/>
        <v>#N/A</v>
      </c>
      <c r="AP106" s="3" t="e">
        <f t="shared" si="254"/>
        <v>#N/A</v>
      </c>
      <c r="AT106" s="3" t="e">
        <f t="shared" si="255"/>
        <v>#N/A</v>
      </c>
      <c r="AU106" s="3" t="e">
        <f t="shared" si="255"/>
        <v>#N/A</v>
      </c>
      <c r="AZ106" s="3" t="e">
        <f t="shared" si="256"/>
        <v>#N/A</v>
      </c>
      <c r="BA106" s="3" t="e">
        <f t="shared" si="256"/>
        <v>#N/A</v>
      </c>
    </row>
    <row r="107" spans="3:53" x14ac:dyDescent="0.2">
      <c r="C107" s="1"/>
      <c r="W107" s="1"/>
      <c r="Y107" s="3">
        <v>15</v>
      </c>
      <c r="Z107" s="3" t="e">
        <f t="shared" si="252"/>
        <v>#N/A</v>
      </c>
      <c r="AA107" s="3" t="e">
        <f t="shared" si="252"/>
        <v>#N/A</v>
      </c>
      <c r="AE107" s="3" t="e">
        <f t="shared" si="257"/>
        <v>#N/A</v>
      </c>
      <c r="AF107" s="3" t="e">
        <f t="shared" si="257"/>
        <v>#N/A</v>
      </c>
      <c r="AJ107" s="3" t="e">
        <f t="shared" si="253"/>
        <v>#N/A</v>
      </c>
      <c r="AK107" s="3" t="e">
        <f t="shared" si="253"/>
        <v>#N/A</v>
      </c>
      <c r="AO107" s="3" t="e">
        <f t="shared" si="254"/>
        <v>#N/A</v>
      </c>
      <c r="AP107" s="3" t="e">
        <f t="shared" si="254"/>
        <v>#N/A</v>
      </c>
      <c r="AT107" s="3" t="e">
        <f t="shared" si="255"/>
        <v>#N/A</v>
      </c>
      <c r="AU107" s="3" t="e">
        <f t="shared" si="255"/>
        <v>#N/A</v>
      </c>
      <c r="AZ107" s="3" t="e">
        <f t="shared" si="256"/>
        <v>#N/A</v>
      </c>
      <c r="BA107" s="3" t="e">
        <f t="shared" si="256"/>
        <v>#N/A</v>
      </c>
    </row>
    <row r="108" spans="3:53" x14ac:dyDescent="0.2">
      <c r="C108" s="1"/>
      <c r="W108" s="1"/>
      <c r="Y108" s="3">
        <v>16</v>
      </c>
      <c r="Z108" s="3" t="e">
        <f t="shared" si="252"/>
        <v>#N/A</v>
      </c>
      <c r="AA108" s="3" t="e">
        <f t="shared" si="252"/>
        <v>#N/A</v>
      </c>
      <c r="AE108" s="3" t="e">
        <f t="shared" si="257"/>
        <v>#N/A</v>
      </c>
      <c r="AF108" s="3" t="e">
        <f t="shared" si="257"/>
        <v>#N/A</v>
      </c>
      <c r="AJ108" s="3" t="e">
        <f t="shared" si="253"/>
        <v>#N/A</v>
      </c>
      <c r="AK108" s="3" t="e">
        <f t="shared" si="253"/>
        <v>#N/A</v>
      </c>
      <c r="AO108" s="3" t="e">
        <f t="shared" si="254"/>
        <v>#N/A</v>
      </c>
      <c r="AP108" s="3" t="e">
        <f t="shared" si="254"/>
        <v>#N/A</v>
      </c>
      <c r="AT108" s="3" t="e">
        <f t="shared" si="255"/>
        <v>#N/A</v>
      </c>
      <c r="AU108" s="3" t="e">
        <f t="shared" si="255"/>
        <v>#N/A</v>
      </c>
      <c r="AZ108" s="3" t="e">
        <f t="shared" si="256"/>
        <v>#N/A</v>
      </c>
      <c r="BA108" s="3" t="e">
        <f t="shared" si="256"/>
        <v>#N/A</v>
      </c>
    </row>
    <row r="109" spans="3:53" x14ac:dyDescent="0.2">
      <c r="C109" s="1"/>
      <c r="W109" s="1"/>
      <c r="Y109" s="3">
        <v>17</v>
      </c>
      <c r="Z109" s="3" t="e">
        <f t="shared" si="252"/>
        <v>#N/A</v>
      </c>
      <c r="AA109" s="3" t="e">
        <f t="shared" si="252"/>
        <v>#N/A</v>
      </c>
      <c r="AE109" s="3" t="e">
        <f t="shared" si="257"/>
        <v>#N/A</v>
      </c>
      <c r="AF109" s="3" t="e">
        <f t="shared" si="257"/>
        <v>#N/A</v>
      </c>
      <c r="AJ109" s="3" t="e">
        <f t="shared" si="253"/>
        <v>#N/A</v>
      </c>
      <c r="AK109" s="3" t="e">
        <f t="shared" si="253"/>
        <v>#N/A</v>
      </c>
      <c r="AO109" s="3" t="e">
        <f t="shared" si="254"/>
        <v>#N/A</v>
      </c>
      <c r="AP109" s="3" t="e">
        <f t="shared" si="254"/>
        <v>#N/A</v>
      </c>
      <c r="AT109" s="3" t="e">
        <f t="shared" si="255"/>
        <v>#N/A</v>
      </c>
      <c r="AU109" s="3" t="e">
        <f t="shared" si="255"/>
        <v>#N/A</v>
      </c>
      <c r="AZ109" s="3" t="e">
        <f t="shared" si="256"/>
        <v>#N/A</v>
      </c>
      <c r="BA109" s="3" t="e">
        <f t="shared" si="256"/>
        <v>#N/A</v>
      </c>
    </row>
    <row r="110" spans="3:53" x14ac:dyDescent="0.2">
      <c r="C110" s="1"/>
      <c r="W110" s="1"/>
      <c r="Y110" s="3">
        <v>18</v>
      </c>
      <c r="Z110" s="3" t="e">
        <f t="shared" si="252"/>
        <v>#N/A</v>
      </c>
      <c r="AA110" s="3" t="e">
        <f t="shared" si="252"/>
        <v>#N/A</v>
      </c>
      <c r="AE110" s="3" t="e">
        <f t="shared" si="257"/>
        <v>#N/A</v>
      </c>
      <c r="AF110" s="3" t="e">
        <f t="shared" si="257"/>
        <v>#N/A</v>
      </c>
      <c r="AJ110" s="3" t="e">
        <f t="shared" si="253"/>
        <v>#N/A</v>
      </c>
      <c r="AK110" s="3" t="e">
        <f t="shared" si="253"/>
        <v>#N/A</v>
      </c>
      <c r="AO110" s="3" t="e">
        <f t="shared" si="254"/>
        <v>#N/A</v>
      </c>
      <c r="AP110" s="3" t="e">
        <f t="shared" si="254"/>
        <v>#N/A</v>
      </c>
      <c r="AT110" s="3" t="e">
        <f t="shared" si="255"/>
        <v>#N/A</v>
      </c>
      <c r="AU110" s="3" t="e">
        <f t="shared" si="255"/>
        <v>#N/A</v>
      </c>
      <c r="AZ110" s="3" t="e">
        <f t="shared" si="256"/>
        <v>#N/A</v>
      </c>
      <c r="BA110" s="3" t="e">
        <f t="shared" si="256"/>
        <v>#N/A</v>
      </c>
    </row>
    <row r="111" spans="3:53" x14ac:dyDescent="0.2">
      <c r="C111" s="1"/>
      <c r="W111" s="1"/>
      <c r="Y111" s="3">
        <v>19</v>
      </c>
      <c r="Z111" s="3" t="e">
        <f t="shared" si="252"/>
        <v>#N/A</v>
      </c>
      <c r="AA111" s="3" t="e">
        <f t="shared" si="252"/>
        <v>#N/A</v>
      </c>
      <c r="AE111" s="3" t="e">
        <f t="shared" si="257"/>
        <v>#N/A</v>
      </c>
      <c r="AF111" s="3" t="e">
        <f t="shared" si="257"/>
        <v>#N/A</v>
      </c>
      <c r="AJ111" s="3" t="e">
        <f t="shared" si="253"/>
        <v>#N/A</v>
      </c>
      <c r="AK111" s="3" t="e">
        <f t="shared" si="253"/>
        <v>#N/A</v>
      </c>
      <c r="AO111" s="3" t="e">
        <f t="shared" si="254"/>
        <v>#N/A</v>
      </c>
      <c r="AP111" s="3" t="e">
        <f t="shared" si="254"/>
        <v>#N/A</v>
      </c>
      <c r="AT111" s="3" t="e">
        <f t="shared" si="255"/>
        <v>#N/A</v>
      </c>
      <c r="AU111" s="3" t="e">
        <f t="shared" si="255"/>
        <v>#N/A</v>
      </c>
      <c r="AZ111" s="3" t="e">
        <f t="shared" si="256"/>
        <v>#N/A</v>
      </c>
      <c r="BA111" s="3" t="e">
        <f t="shared" si="256"/>
        <v>#N/A</v>
      </c>
    </row>
    <row r="112" spans="3:53" x14ac:dyDescent="0.2">
      <c r="C112" s="1"/>
      <c r="W112" s="1"/>
      <c r="Y112" s="3">
        <v>20</v>
      </c>
      <c r="Z112" s="3" t="e">
        <f t="shared" si="252"/>
        <v>#N/A</v>
      </c>
      <c r="AA112" s="3" t="e">
        <f t="shared" si="252"/>
        <v>#N/A</v>
      </c>
      <c r="AE112" s="3" t="e">
        <f t="shared" si="257"/>
        <v>#N/A</v>
      </c>
      <c r="AF112" s="3" t="e">
        <f t="shared" si="257"/>
        <v>#N/A</v>
      </c>
      <c r="AJ112" s="3" t="e">
        <f t="shared" si="253"/>
        <v>#N/A</v>
      </c>
      <c r="AK112" s="3" t="e">
        <f t="shared" si="253"/>
        <v>#N/A</v>
      </c>
      <c r="AO112" s="3" t="e">
        <f t="shared" si="254"/>
        <v>#N/A</v>
      </c>
      <c r="AP112" s="3" t="e">
        <f t="shared" si="254"/>
        <v>#N/A</v>
      </c>
      <c r="AT112" s="3" t="e">
        <f t="shared" si="255"/>
        <v>#N/A</v>
      </c>
      <c r="AU112" s="3" t="e">
        <f t="shared" si="255"/>
        <v>#N/A</v>
      </c>
      <c r="AZ112" s="3" t="e">
        <f t="shared" si="256"/>
        <v>#N/A</v>
      </c>
      <c r="BA112" s="3" t="e">
        <f t="shared" si="256"/>
        <v>#N/A</v>
      </c>
    </row>
    <row r="113" spans="3:54" x14ac:dyDescent="0.2">
      <c r="C113" s="1"/>
      <c r="W113" s="1"/>
      <c r="Y113" s="3">
        <v>21</v>
      </c>
      <c r="Z113" s="3" t="e">
        <f t="shared" si="252"/>
        <v>#N/A</v>
      </c>
      <c r="AA113" s="3" t="e">
        <f t="shared" si="252"/>
        <v>#N/A</v>
      </c>
      <c r="AE113" s="3" t="e">
        <f t="shared" si="257"/>
        <v>#N/A</v>
      </c>
      <c r="AF113" s="3" t="e">
        <f t="shared" si="257"/>
        <v>#N/A</v>
      </c>
      <c r="AJ113" s="3" t="e">
        <f t="shared" si="253"/>
        <v>#N/A</v>
      </c>
      <c r="AK113" s="3" t="e">
        <f t="shared" si="253"/>
        <v>#N/A</v>
      </c>
      <c r="AO113" s="3" t="e">
        <f t="shared" si="254"/>
        <v>#N/A</v>
      </c>
      <c r="AP113" s="3" t="e">
        <f t="shared" si="254"/>
        <v>#N/A</v>
      </c>
      <c r="AT113" s="3" t="e">
        <f t="shared" si="255"/>
        <v>#N/A</v>
      </c>
      <c r="AU113" s="3" t="e">
        <f t="shared" si="255"/>
        <v>#N/A</v>
      </c>
      <c r="AZ113" s="3" t="e">
        <f t="shared" si="256"/>
        <v>#N/A</v>
      </c>
      <c r="BA113" s="3" t="e">
        <f t="shared" si="256"/>
        <v>#N/A</v>
      </c>
    </row>
    <row r="114" spans="3:54" x14ac:dyDescent="0.2">
      <c r="C114" s="1"/>
      <c r="W114" s="1"/>
      <c r="Y114" s="3">
        <v>22</v>
      </c>
      <c r="Z114" s="3" t="e">
        <f t="shared" si="252"/>
        <v>#N/A</v>
      </c>
      <c r="AA114" s="3" t="e">
        <f t="shared" si="252"/>
        <v>#N/A</v>
      </c>
      <c r="AE114" s="3" t="e">
        <f t="shared" si="257"/>
        <v>#N/A</v>
      </c>
      <c r="AF114" s="3" t="e">
        <f t="shared" si="257"/>
        <v>#N/A</v>
      </c>
      <c r="AJ114" s="3" t="e">
        <f t="shared" si="253"/>
        <v>#N/A</v>
      </c>
      <c r="AK114" s="3" t="e">
        <f t="shared" si="253"/>
        <v>#N/A</v>
      </c>
      <c r="AO114" s="3" t="e">
        <f t="shared" si="254"/>
        <v>#N/A</v>
      </c>
      <c r="AP114" s="3" t="e">
        <f t="shared" si="254"/>
        <v>#N/A</v>
      </c>
      <c r="AT114" s="3" t="e">
        <f t="shared" si="255"/>
        <v>#N/A</v>
      </c>
      <c r="AU114" s="3" t="e">
        <f t="shared" si="255"/>
        <v>#N/A</v>
      </c>
      <c r="AZ114" s="3" t="e">
        <f t="shared" si="256"/>
        <v>#N/A</v>
      </c>
      <c r="BA114" s="3" t="e">
        <f t="shared" si="256"/>
        <v>#N/A</v>
      </c>
    </row>
    <row r="115" spans="3:54" x14ac:dyDescent="0.2">
      <c r="C115" s="1"/>
      <c r="W115" s="1"/>
      <c r="Y115" s="3">
        <v>23</v>
      </c>
      <c r="Z115" s="3" t="e">
        <f t="shared" si="252"/>
        <v>#N/A</v>
      </c>
      <c r="AA115" s="3" t="e">
        <f t="shared" si="252"/>
        <v>#N/A</v>
      </c>
      <c r="AE115" s="3" t="e">
        <f t="shared" si="257"/>
        <v>#N/A</v>
      </c>
      <c r="AF115" s="3" t="e">
        <f t="shared" si="257"/>
        <v>#N/A</v>
      </c>
      <c r="AJ115" s="3" t="e">
        <f t="shared" si="253"/>
        <v>#N/A</v>
      </c>
      <c r="AK115" s="3" t="e">
        <f t="shared" si="253"/>
        <v>#N/A</v>
      </c>
      <c r="AO115" s="3" t="e">
        <f t="shared" si="254"/>
        <v>#N/A</v>
      </c>
      <c r="AP115" s="3" t="e">
        <f t="shared" si="254"/>
        <v>#N/A</v>
      </c>
      <c r="AT115" s="3" t="e">
        <f t="shared" si="255"/>
        <v>#N/A</v>
      </c>
      <c r="AU115" s="3" t="e">
        <f t="shared" si="255"/>
        <v>#N/A</v>
      </c>
      <c r="AZ115" s="3" t="e">
        <f t="shared" si="256"/>
        <v>#N/A</v>
      </c>
      <c r="BA115" s="3" t="e">
        <f t="shared" si="256"/>
        <v>#N/A</v>
      </c>
    </row>
    <row r="116" spans="3:54" x14ac:dyDescent="0.2">
      <c r="C116" s="1"/>
      <c r="W116" s="1"/>
      <c r="Y116" s="3">
        <v>24</v>
      </c>
      <c r="Z116" s="3" t="e">
        <f t="shared" ref="Z116:AA116" si="258">IF(Z77=0,NA(),Z77)</f>
        <v>#N/A</v>
      </c>
      <c r="AA116" s="3" t="e">
        <f t="shared" si="258"/>
        <v>#N/A</v>
      </c>
      <c r="AE116" s="3" t="e">
        <f t="shared" ref="AE116:AF116" si="259">IF(AE77=0,NA(),AE77)</f>
        <v>#N/A</v>
      </c>
      <c r="AF116" s="3" t="e">
        <f t="shared" si="259"/>
        <v>#N/A</v>
      </c>
      <c r="AJ116" s="3" t="e">
        <f t="shared" ref="AJ116:AK116" si="260">IF(AJ77=0,NA(),AJ77)</f>
        <v>#N/A</v>
      </c>
      <c r="AK116" s="3" t="e">
        <f t="shared" si="260"/>
        <v>#N/A</v>
      </c>
      <c r="AO116" s="3" t="e">
        <f t="shared" ref="AO116:AP116" si="261">IF(AO77=0,NA(),AO77)</f>
        <v>#N/A</v>
      </c>
      <c r="AP116" s="3" t="e">
        <f t="shared" si="261"/>
        <v>#N/A</v>
      </c>
      <c r="AT116" s="3" t="e">
        <f t="shared" ref="AT116:AU116" si="262">IF(AT77=0,NA(),AT77)</f>
        <v>#N/A</v>
      </c>
      <c r="AU116" s="3" t="e">
        <f t="shared" si="262"/>
        <v>#N/A</v>
      </c>
      <c r="AZ116" s="3" t="e">
        <f t="shared" ref="AZ116:BA116" si="263">IF(AZ77=0,NA(),AZ77)</f>
        <v>#N/A</v>
      </c>
      <c r="BA116" s="3" t="e">
        <f t="shared" si="263"/>
        <v>#N/A</v>
      </c>
    </row>
    <row r="117" spans="3:54" x14ac:dyDescent="0.2">
      <c r="C117" s="1"/>
      <c r="W117" s="1"/>
      <c r="Y117" s="3">
        <v>25</v>
      </c>
      <c r="Z117" s="3" t="e">
        <f t="shared" ref="Z117:AA117" si="264">IF(Z78=0,NA(),Z78)</f>
        <v>#N/A</v>
      </c>
      <c r="AA117" s="3" t="e">
        <f t="shared" si="264"/>
        <v>#N/A</v>
      </c>
      <c r="AE117" s="3" t="e">
        <f t="shared" ref="AE117:AF117" si="265">IF(AE78=0,NA(),AE78)</f>
        <v>#N/A</v>
      </c>
      <c r="AF117" s="3" t="e">
        <f t="shared" si="265"/>
        <v>#N/A</v>
      </c>
      <c r="AJ117" s="3" t="e">
        <f t="shared" ref="AJ117:AK117" si="266">IF(AJ78=0,NA(),AJ78)</f>
        <v>#N/A</v>
      </c>
      <c r="AK117" s="3" t="e">
        <f t="shared" si="266"/>
        <v>#N/A</v>
      </c>
      <c r="AO117" s="3" t="e">
        <f t="shared" ref="AO117:AP117" si="267">IF(AO78=0,NA(),AO78)</f>
        <v>#N/A</v>
      </c>
      <c r="AP117" s="3" t="e">
        <f t="shared" si="267"/>
        <v>#N/A</v>
      </c>
      <c r="AT117" s="3" t="e">
        <f t="shared" ref="AT117:AU117" si="268">IF(AT78=0,NA(),AT78)</f>
        <v>#N/A</v>
      </c>
      <c r="AU117" s="3" t="e">
        <f t="shared" si="268"/>
        <v>#N/A</v>
      </c>
      <c r="AZ117" s="3" t="e">
        <f t="shared" ref="AZ117:BA117" si="269">IF(AZ78=0,NA(),AZ78)</f>
        <v>#N/A</v>
      </c>
      <c r="BA117" s="3" t="e">
        <f t="shared" si="269"/>
        <v>#N/A</v>
      </c>
    </row>
    <row r="118" spans="3:54" x14ac:dyDescent="0.2">
      <c r="C118" s="1"/>
      <c r="W118" s="1"/>
      <c r="Y118" s="3">
        <v>26</v>
      </c>
      <c r="Z118" s="3" t="e">
        <f t="shared" ref="Z118:AA118" si="270">IF(Z79=0,NA(),Z79)</f>
        <v>#N/A</v>
      </c>
      <c r="AA118" s="3" t="e">
        <f t="shared" si="270"/>
        <v>#N/A</v>
      </c>
      <c r="AE118" s="3" t="e">
        <f t="shared" ref="AE118:AF118" si="271">IF(AE79=0,NA(),AE79)</f>
        <v>#N/A</v>
      </c>
      <c r="AF118" s="3" t="e">
        <f t="shared" si="271"/>
        <v>#N/A</v>
      </c>
      <c r="AJ118" s="3" t="e">
        <f t="shared" ref="AJ118:AK118" si="272">IF(AJ79=0,NA(),AJ79)</f>
        <v>#N/A</v>
      </c>
      <c r="AK118" s="3" t="e">
        <f t="shared" si="272"/>
        <v>#N/A</v>
      </c>
      <c r="AO118" s="3" t="e">
        <f t="shared" ref="AO118:AP118" si="273">IF(AO79=0,NA(),AO79)</f>
        <v>#N/A</v>
      </c>
      <c r="AP118" s="3" t="e">
        <f t="shared" si="273"/>
        <v>#N/A</v>
      </c>
      <c r="AT118" s="3" t="e">
        <f t="shared" ref="AT118:AU118" si="274">IF(AT79=0,NA(),AT79)</f>
        <v>#N/A</v>
      </c>
      <c r="AU118" s="3" t="e">
        <f t="shared" si="274"/>
        <v>#N/A</v>
      </c>
      <c r="AZ118" s="3" t="e">
        <f t="shared" ref="AZ118:BA118" si="275">IF(AZ79=0,NA(),AZ79)</f>
        <v>#N/A</v>
      </c>
      <c r="BA118" s="3" t="e">
        <f t="shared" si="275"/>
        <v>#N/A</v>
      </c>
    </row>
    <row r="119" spans="3:54" x14ac:dyDescent="0.2">
      <c r="C119" s="1"/>
      <c r="W119" s="1"/>
      <c r="Y119" s="3">
        <v>27</v>
      </c>
      <c r="Z119" s="3" t="e">
        <f t="shared" ref="Z119:AA119" si="276">IF(Z80=0,NA(),Z80)</f>
        <v>#N/A</v>
      </c>
      <c r="AA119" s="3" t="e">
        <f t="shared" si="276"/>
        <v>#N/A</v>
      </c>
      <c r="AE119" s="3" t="e">
        <f t="shared" ref="AE119:AF119" si="277">IF(AE80=0,NA(),AE80)</f>
        <v>#N/A</v>
      </c>
      <c r="AF119" s="3" t="e">
        <f t="shared" si="277"/>
        <v>#N/A</v>
      </c>
      <c r="AJ119" s="3" t="e">
        <f t="shared" ref="AJ119:AK119" si="278">IF(AJ80=0,NA(),AJ80)</f>
        <v>#N/A</v>
      </c>
      <c r="AK119" s="3" t="e">
        <f t="shared" si="278"/>
        <v>#N/A</v>
      </c>
      <c r="AO119" s="3" t="e">
        <f t="shared" ref="AO119:AP119" si="279">IF(AO80=0,NA(),AO80)</f>
        <v>#N/A</v>
      </c>
      <c r="AP119" s="3" t="e">
        <f t="shared" si="279"/>
        <v>#N/A</v>
      </c>
      <c r="AT119" s="3" t="e">
        <f t="shared" ref="AT119:AU119" si="280">IF(AT80=0,NA(),AT80)</f>
        <v>#N/A</v>
      </c>
      <c r="AU119" s="3" t="e">
        <f t="shared" si="280"/>
        <v>#N/A</v>
      </c>
      <c r="AZ119" s="3" t="e">
        <f t="shared" ref="AZ119:BA119" si="281">IF(AZ80=0,NA(),AZ80)</f>
        <v>#N/A</v>
      </c>
      <c r="BA119" s="3" t="e">
        <f t="shared" si="281"/>
        <v>#N/A</v>
      </c>
    </row>
    <row r="120" spans="3:54" x14ac:dyDescent="0.2">
      <c r="C120" s="1"/>
      <c r="W120" s="1"/>
      <c r="Y120" s="3">
        <v>28</v>
      </c>
      <c r="Z120" s="3" t="e">
        <f t="shared" ref="Z120:AA120" si="282">IF(Z81=0,NA(),Z81)</f>
        <v>#N/A</v>
      </c>
      <c r="AA120" s="3" t="e">
        <f t="shared" si="282"/>
        <v>#N/A</v>
      </c>
      <c r="AE120" s="3" t="e">
        <f t="shared" ref="AE120:AF120" si="283">IF(AE81=0,NA(),AE81)</f>
        <v>#N/A</v>
      </c>
      <c r="AF120" s="3" t="e">
        <f t="shared" si="283"/>
        <v>#N/A</v>
      </c>
      <c r="AJ120" s="3" t="e">
        <f t="shared" ref="AJ120:AK120" si="284">IF(AJ81=0,NA(),AJ81)</f>
        <v>#N/A</v>
      </c>
      <c r="AK120" s="3" t="e">
        <f t="shared" si="284"/>
        <v>#N/A</v>
      </c>
      <c r="AO120" s="3" t="e">
        <f t="shared" ref="AO120:AP120" si="285">IF(AO81=0,NA(),AO81)</f>
        <v>#N/A</v>
      </c>
      <c r="AP120" s="3" t="e">
        <f t="shared" si="285"/>
        <v>#N/A</v>
      </c>
      <c r="AT120" s="3" t="e">
        <f t="shared" ref="AT120:AU120" si="286">IF(AT81=0,NA(),AT81)</f>
        <v>#N/A</v>
      </c>
      <c r="AU120" s="3" t="e">
        <f t="shared" si="286"/>
        <v>#N/A</v>
      </c>
      <c r="AZ120" s="3" t="e">
        <f t="shared" ref="AZ120:BA120" si="287">IF(AZ81=0,NA(),AZ81)</f>
        <v>#N/A</v>
      </c>
      <c r="BA120" s="3" t="e">
        <f t="shared" si="287"/>
        <v>#N/A</v>
      </c>
    </row>
    <row r="121" spans="3:54" x14ac:dyDescent="0.2">
      <c r="C121" s="1"/>
      <c r="W121" s="1"/>
      <c r="Y121" s="3">
        <v>29</v>
      </c>
      <c r="Z121" s="3" t="e">
        <f>IF(Z82=0,NA(),Z82)</f>
        <v>#N/A</v>
      </c>
      <c r="AA121" s="3" t="e">
        <f>IF(AA82=0,NA(),AA82)</f>
        <v>#N/A</v>
      </c>
      <c r="AE121" s="3" t="e">
        <f>IF(AE82=0,NA(),AE82)</f>
        <v>#N/A</v>
      </c>
      <c r="AF121" s="3" t="e">
        <f>IF(AF82=0,NA(),AF82)</f>
        <v>#N/A</v>
      </c>
      <c r="AJ121" s="3" t="e">
        <f>IF(AJ82=0,NA(),AJ82)</f>
        <v>#N/A</v>
      </c>
      <c r="AK121" s="3" t="e">
        <f>IF(AK82=0,NA(),AK82)</f>
        <v>#N/A</v>
      </c>
      <c r="AO121" s="3" t="e">
        <f>IF(AO82=0,NA(),AO82)</f>
        <v>#N/A</v>
      </c>
      <c r="AP121" s="3" t="e">
        <f>IF(AP82=0,NA(),AP82)</f>
        <v>#N/A</v>
      </c>
      <c r="AT121" s="3" t="e">
        <f>IF(AT82=0,NA(),AT82)</f>
        <v>#N/A</v>
      </c>
      <c r="AU121" s="3" t="e">
        <f>IF(AU82=0,NA(),AU82)</f>
        <v>#N/A</v>
      </c>
      <c r="AZ121" s="3" t="e">
        <f>IF(AZ82=0,NA(),AZ82)</f>
        <v>#N/A</v>
      </c>
      <c r="BA121" s="3" t="e">
        <f>IF(BA82=0,NA(),BA82)</f>
        <v>#N/A</v>
      </c>
    </row>
    <row r="122" spans="3:54" x14ac:dyDescent="0.2">
      <c r="C122" s="1"/>
      <c r="W122" s="1"/>
      <c r="Y122" s="3">
        <v>30</v>
      </c>
      <c r="Z122" s="3" t="e">
        <f t="shared" ref="Z122:AA122" si="288">IF(Z83=0,NA(),Z83)</f>
        <v>#N/A</v>
      </c>
      <c r="AA122" s="3" t="e">
        <f t="shared" si="288"/>
        <v>#N/A</v>
      </c>
      <c r="AE122" s="3" t="e">
        <f t="shared" ref="AE122:AF122" si="289">IF(AE83=0,NA(),AE83)</f>
        <v>#N/A</v>
      </c>
      <c r="AF122" s="3" t="e">
        <f t="shared" si="289"/>
        <v>#N/A</v>
      </c>
      <c r="AJ122" s="3" t="e">
        <f t="shared" ref="AJ122:AK122" si="290">IF(AJ83=0,NA(),AJ83)</f>
        <v>#N/A</v>
      </c>
      <c r="AK122" s="3" t="e">
        <f t="shared" si="290"/>
        <v>#N/A</v>
      </c>
      <c r="AO122" s="3" t="e">
        <f t="shared" ref="AO122:AP122" si="291">IF(AO83=0,NA(),AO83)</f>
        <v>#N/A</v>
      </c>
      <c r="AP122" s="3" t="e">
        <f t="shared" si="291"/>
        <v>#N/A</v>
      </c>
      <c r="AT122" s="3" t="e">
        <f t="shared" ref="AT122:AU122" si="292">IF(AT83=0,NA(),AT83)</f>
        <v>#N/A</v>
      </c>
      <c r="AU122" s="3" t="e">
        <f t="shared" si="292"/>
        <v>#N/A</v>
      </c>
      <c r="AZ122" s="3" t="e">
        <f t="shared" ref="AZ122:BA122" si="293">IF(AZ83=0,NA(),AZ83)</f>
        <v>#N/A</v>
      </c>
      <c r="BA122" s="3" t="e">
        <f t="shared" si="293"/>
        <v>#N/A</v>
      </c>
    </row>
    <row r="124" spans="3:54" x14ac:dyDescent="0.2">
      <c r="Z124" s="3" t="s">
        <v>15</v>
      </c>
      <c r="AA124" s="3" t="s">
        <v>16</v>
      </c>
      <c r="AB124" s="3" t="s">
        <v>71</v>
      </c>
      <c r="AE124" s="3" t="s">
        <v>15</v>
      </c>
      <c r="AF124" s="3" t="s">
        <v>16</v>
      </c>
      <c r="AG124" s="3" t="s">
        <v>71</v>
      </c>
      <c r="AJ124" s="3" t="s">
        <v>15</v>
      </c>
      <c r="AK124" s="3" t="s">
        <v>16</v>
      </c>
      <c r="AL124" s="3" t="s">
        <v>71</v>
      </c>
      <c r="AO124" s="3" t="s">
        <v>15</v>
      </c>
      <c r="AP124" s="3" t="s">
        <v>16</v>
      </c>
      <c r="AQ124" s="3" t="s">
        <v>71</v>
      </c>
      <c r="AT124" s="3" t="s">
        <v>15</v>
      </c>
      <c r="AU124" s="3" t="s">
        <v>16</v>
      </c>
      <c r="AV124" s="3" t="s">
        <v>71</v>
      </c>
      <c r="AZ124" s="3" t="s">
        <v>15</v>
      </c>
      <c r="BA124" s="3" t="s">
        <v>16</v>
      </c>
      <c r="BB124" s="3" t="s">
        <v>71</v>
      </c>
    </row>
    <row r="125" spans="3:54" x14ac:dyDescent="0.2">
      <c r="Y125" s="3">
        <v>1</v>
      </c>
      <c r="Z125" s="3">
        <f>IF(Z54=0," ",Z54)</f>
        <v>22.662546249999998</v>
      </c>
      <c r="AA125" s="3">
        <f>IF(AA54=0,0,AA54)</f>
        <v>12.90282175822845</v>
      </c>
      <c r="AB125" s="3">
        <f>IF(Z125=0," ",Z125)</f>
        <v>22.662546249999998</v>
      </c>
      <c r="AE125" s="3">
        <f>IF($AH$89=0,0,AE54)</f>
        <v>0</v>
      </c>
      <c r="AF125" s="3">
        <f>IF($AH$89=0,0,AF54)</f>
        <v>0</v>
      </c>
      <c r="AG125" s="3" t="str">
        <f>IF(AE125=0," ",AE125)</f>
        <v xml:space="preserve"> </v>
      </c>
      <c r="AJ125" s="3">
        <f>IF($AM$89=0,0,AJ54)</f>
        <v>0</v>
      </c>
      <c r="AK125" s="3">
        <f>IF($AM$89=0,0,AK54)</f>
        <v>0</v>
      </c>
      <c r="AL125" s="3" t="str">
        <f>IF(AJ125=0," ",AJ125)</f>
        <v xml:space="preserve"> </v>
      </c>
      <c r="AO125" s="3">
        <f>IF($AR$89=0,0,AO54)</f>
        <v>0</v>
      </c>
      <c r="AP125" s="3">
        <f>IF($AM$89=0,0,AP54)</f>
        <v>0</v>
      </c>
      <c r="AQ125" s="3" t="str">
        <f>IF(AO125=0," ",AO125)</f>
        <v xml:space="preserve"> </v>
      </c>
      <c r="AT125" s="3">
        <f>IF($AW$89=0,0,AT54)</f>
        <v>0</v>
      </c>
      <c r="AU125" s="3">
        <f>IF($AW$89=0,0,AU54)</f>
        <v>0</v>
      </c>
      <c r="AV125" s="3" t="str">
        <f>IF(AT125=0," ",AT125)</f>
        <v xml:space="preserve"> </v>
      </c>
      <c r="AZ125" s="3">
        <f>IF($BC$89=0,0,AZ54)</f>
        <v>0</v>
      </c>
      <c r="BA125" s="3">
        <f>IF($BC$89=0,0,BA54)</f>
        <v>0</v>
      </c>
      <c r="BB125" s="3" t="str">
        <f>IF(AZ125=0," ",AZ125)</f>
        <v xml:space="preserve"> </v>
      </c>
    </row>
    <row r="126" spans="3:54" x14ac:dyDescent="0.2">
      <c r="Y126" s="3">
        <v>2</v>
      </c>
      <c r="Z126" s="3">
        <f t="shared" ref="Z126:AA147" si="294">Z55</f>
        <v>0</v>
      </c>
      <c r="AA126" s="3">
        <f t="shared" si="294"/>
        <v>0</v>
      </c>
      <c r="AB126" s="3" t="str">
        <f t="shared" ref="AB126:AB147" si="295">IF(Z126=0," ",Z126)</f>
        <v xml:space="preserve"> </v>
      </c>
      <c r="AE126" s="3">
        <f t="shared" ref="AE126:AF147" si="296">AE55</f>
        <v>58.792749999999998</v>
      </c>
      <c r="AF126" s="3">
        <f t="shared" si="296"/>
        <v>25.125989135609316</v>
      </c>
      <c r="AG126" s="3">
        <f>IF(AE126=0," ",AE126)</f>
        <v>58.792749999999998</v>
      </c>
      <c r="AJ126" s="3">
        <f t="shared" ref="AJ126:AK147" si="297">AJ55</f>
        <v>0</v>
      </c>
      <c r="AK126" s="3">
        <f t="shared" si="297"/>
        <v>0</v>
      </c>
      <c r="AL126" s="3" t="str">
        <f>IF(AJ126=0," ",AJ126)</f>
        <v xml:space="preserve"> </v>
      </c>
      <c r="AO126" s="3">
        <f t="shared" ref="AO126:AP147" si="298">AO55</f>
        <v>0</v>
      </c>
      <c r="AP126" s="3">
        <f t="shared" si="298"/>
        <v>0</v>
      </c>
      <c r="AQ126" s="3" t="str">
        <f>IF(AO126=0," ",AO126)</f>
        <v xml:space="preserve"> </v>
      </c>
      <c r="AT126" s="3">
        <f t="shared" ref="AT126:AU147" si="299">AT55</f>
        <v>0</v>
      </c>
      <c r="AU126" s="3">
        <f t="shared" si="299"/>
        <v>0</v>
      </c>
      <c r="AV126" s="3" t="str">
        <f>IF(AT126=0," ",AT126)</f>
        <v xml:space="preserve"> </v>
      </c>
      <c r="AZ126" s="3">
        <f t="shared" ref="AZ126:BA147" si="300">AZ55</f>
        <v>0</v>
      </c>
      <c r="BA126" s="3">
        <f t="shared" si="300"/>
        <v>0</v>
      </c>
      <c r="BB126" s="3" t="str">
        <f>IF(AZ126=0," ",AZ126)</f>
        <v xml:space="preserve"> </v>
      </c>
    </row>
    <row r="127" spans="3:54" x14ac:dyDescent="0.2">
      <c r="Y127" s="3">
        <v>3</v>
      </c>
      <c r="Z127" s="3">
        <f t="shared" si="294"/>
        <v>0</v>
      </c>
      <c r="AA127" s="3">
        <f t="shared" si="294"/>
        <v>0</v>
      </c>
      <c r="AB127" s="3" t="str">
        <f t="shared" si="295"/>
        <v xml:space="preserve"> </v>
      </c>
      <c r="AE127" s="3">
        <f t="shared" si="296"/>
        <v>68.982749999999996</v>
      </c>
      <c r="AF127" s="3">
        <f t="shared" si="296"/>
        <v>32.48149170590721</v>
      </c>
      <c r="AG127" s="3">
        <f t="shared" ref="AG127:AG147" si="301">IF(AE127=0," ",AE127)</f>
        <v>68.982749999999996</v>
      </c>
      <c r="AJ127" s="3">
        <f t="shared" si="297"/>
        <v>0</v>
      </c>
      <c r="AK127" s="3">
        <f t="shared" si="297"/>
        <v>0</v>
      </c>
      <c r="AL127" s="3" t="str">
        <f t="shared" ref="AL127:AL147" si="302">IF(AJ127=0," ",AJ127)</f>
        <v xml:space="preserve"> </v>
      </c>
      <c r="AO127" s="3">
        <f t="shared" si="298"/>
        <v>0</v>
      </c>
      <c r="AP127" s="3">
        <f t="shared" si="298"/>
        <v>0</v>
      </c>
      <c r="AQ127" s="3" t="str">
        <f t="shared" ref="AQ127:AQ147" si="303">IF(AO127=0," ",AO127)</f>
        <v xml:space="preserve"> </v>
      </c>
      <c r="AT127" s="3">
        <f t="shared" si="299"/>
        <v>0</v>
      </c>
      <c r="AU127" s="3">
        <f t="shared" si="299"/>
        <v>0</v>
      </c>
      <c r="AV127" s="3" t="str">
        <f t="shared" ref="AV127:AV147" si="304">IF(AT127=0," ",AT127)</f>
        <v xml:space="preserve"> </v>
      </c>
      <c r="AZ127" s="3">
        <f t="shared" si="300"/>
        <v>0</v>
      </c>
      <c r="BA127" s="3">
        <f t="shared" si="300"/>
        <v>0</v>
      </c>
      <c r="BB127" s="3" t="str">
        <f t="shared" ref="BB127:BB147" si="305">IF(AZ127=0," ",AZ127)</f>
        <v xml:space="preserve"> </v>
      </c>
    </row>
    <row r="128" spans="3:54" x14ac:dyDescent="0.2">
      <c r="Y128" s="3">
        <v>4</v>
      </c>
      <c r="Z128" s="3">
        <f t="shared" si="294"/>
        <v>0</v>
      </c>
      <c r="AA128" s="3">
        <f t="shared" si="294"/>
        <v>0</v>
      </c>
      <c r="AB128" s="3" t="str">
        <f t="shared" si="295"/>
        <v xml:space="preserve"> </v>
      </c>
      <c r="AE128" s="3">
        <f t="shared" si="296"/>
        <v>0</v>
      </c>
      <c r="AF128" s="3">
        <f t="shared" si="296"/>
        <v>0</v>
      </c>
      <c r="AG128" s="3" t="str">
        <f t="shared" si="301"/>
        <v xml:space="preserve"> </v>
      </c>
      <c r="AJ128" s="3">
        <f t="shared" si="297"/>
        <v>76.460249999999988</v>
      </c>
      <c r="AK128" s="3">
        <f t="shared" si="297"/>
        <v>60.451899428613352</v>
      </c>
      <c r="AL128" s="3">
        <f t="shared" si="302"/>
        <v>76.460249999999988</v>
      </c>
      <c r="AO128" s="3">
        <f t="shared" si="298"/>
        <v>0</v>
      </c>
      <c r="AP128" s="3">
        <f t="shared" si="298"/>
        <v>0</v>
      </c>
      <c r="AQ128" s="3" t="str">
        <f t="shared" si="303"/>
        <v xml:space="preserve"> </v>
      </c>
      <c r="AT128" s="3">
        <f t="shared" si="299"/>
        <v>0</v>
      </c>
      <c r="AU128" s="3">
        <f t="shared" si="299"/>
        <v>0</v>
      </c>
      <c r="AV128" s="3" t="str">
        <f t="shared" si="304"/>
        <v xml:space="preserve"> </v>
      </c>
      <c r="AZ128" s="3">
        <f t="shared" si="300"/>
        <v>0</v>
      </c>
      <c r="BA128" s="3">
        <f t="shared" si="300"/>
        <v>0</v>
      </c>
      <c r="BB128" s="3" t="str">
        <f t="shared" si="305"/>
        <v xml:space="preserve"> </v>
      </c>
    </row>
    <row r="129" spans="25:54" x14ac:dyDescent="0.2">
      <c r="Y129" s="3">
        <v>5</v>
      </c>
      <c r="Z129" s="3">
        <f t="shared" si="294"/>
        <v>0</v>
      </c>
      <c r="AA129" s="3">
        <f t="shared" si="294"/>
        <v>0</v>
      </c>
      <c r="AB129" s="3" t="str">
        <f t="shared" si="295"/>
        <v xml:space="preserve"> </v>
      </c>
      <c r="AE129" s="3">
        <f t="shared" si="296"/>
        <v>0</v>
      </c>
      <c r="AF129" s="3">
        <f t="shared" si="296"/>
        <v>0</v>
      </c>
      <c r="AG129" s="3" t="str">
        <f t="shared" si="301"/>
        <v xml:space="preserve"> </v>
      </c>
      <c r="AJ129" s="3">
        <f t="shared" si="297"/>
        <v>83.150249999999986</v>
      </c>
      <c r="AK129" s="3">
        <f t="shared" si="297"/>
        <v>105.80350933923712</v>
      </c>
      <c r="AL129" s="3">
        <f t="shared" si="302"/>
        <v>83.150249999999986</v>
      </c>
      <c r="AO129" s="3">
        <f t="shared" si="298"/>
        <v>0</v>
      </c>
      <c r="AP129" s="3">
        <f t="shared" si="298"/>
        <v>0</v>
      </c>
      <c r="AQ129" s="3" t="str">
        <f t="shared" si="303"/>
        <v xml:space="preserve"> </v>
      </c>
      <c r="AT129" s="3">
        <f t="shared" si="299"/>
        <v>0</v>
      </c>
      <c r="AU129" s="3">
        <f t="shared" si="299"/>
        <v>0</v>
      </c>
      <c r="AV129" s="3" t="str">
        <f t="shared" si="304"/>
        <v xml:space="preserve"> </v>
      </c>
      <c r="AZ129" s="3">
        <f t="shared" si="300"/>
        <v>0</v>
      </c>
      <c r="BA129" s="3">
        <f t="shared" si="300"/>
        <v>0</v>
      </c>
      <c r="BB129" s="3" t="str">
        <f t="shared" si="305"/>
        <v xml:space="preserve"> </v>
      </c>
    </row>
    <row r="130" spans="25:54" x14ac:dyDescent="0.2">
      <c r="Y130" s="3">
        <v>6</v>
      </c>
      <c r="Z130" s="3">
        <f t="shared" si="294"/>
        <v>0</v>
      </c>
      <c r="AA130" s="3">
        <f t="shared" si="294"/>
        <v>0</v>
      </c>
      <c r="AB130" s="3" t="str">
        <f t="shared" si="295"/>
        <v xml:space="preserve"> </v>
      </c>
      <c r="AE130" s="3">
        <f t="shared" si="296"/>
        <v>0</v>
      </c>
      <c r="AF130" s="3">
        <f t="shared" si="296"/>
        <v>0</v>
      </c>
      <c r="AG130" s="3" t="str">
        <f t="shared" si="301"/>
        <v xml:space="preserve"> </v>
      </c>
      <c r="AJ130" s="3">
        <f t="shared" si="297"/>
        <v>0</v>
      </c>
      <c r="AK130" s="3">
        <f t="shared" si="297"/>
        <v>0</v>
      </c>
      <c r="AL130" s="3" t="str">
        <f t="shared" si="302"/>
        <v xml:space="preserve"> </v>
      </c>
      <c r="AO130" s="3">
        <f t="shared" si="298"/>
        <v>0</v>
      </c>
      <c r="AP130" s="3">
        <f t="shared" si="298"/>
        <v>0</v>
      </c>
      <c r="AQ130" s="3" t="str">
        <f t="shared" si="303"/>
        <v xml:space="preserve"> </v>
      </c>
      <c r="AT130" s="3">
        <f t="shared" si="299"/>
        <v>0</v>
      </c>
      <c r="AU130" s="3">
        <f t="shared" si="299"/>
        <v>0</v>
      </c>
      <c r="AV130" s="3" t="str">
        <f t="shared" si="304"/>
        <v xml:space="preserve"> </v>
      </c>
      <c r="AZ130" s="3">
        <f t="shared" si="300"/>
        <v>0</v>
      </c>
      <c r="BA130" s="3">
        <f t="shared" si="300"/>
        <v>0</v>
      </c>
      <c r="BB130" s="3" t="str">
        <f t="shared" si="305"/>
        <v xml:space="preserve"> </v>
      </c>
    </row>
    <row r="131" spans="25:54" x14ac:dyDescent="0.2">
      <c r="Y131" s="3">
        <v>7</v>
      </c>
      <c r="Z131" s="3">
        <f t="shared" si="294"/>
        <v>0</v>
      </c>
      <c r="AA131" s="3">
        <f t="shared" si="294"/>
        <v>0</v>
      </c>
      <c r="AB131" s="3" t="str">
        <f t="shared" si="295"/>
        <v xml:space="preserve"> </v>
      </c>
      <c r="AE131" s="3">
        <f t="shared" si="296"/>
        <v>0</v>
      </c>
      <c r="AF131" s="3">
        <f t="shared" si="296"/>
        <v>0</v>
      </c>
      <c r="AG131" s="3" t="str">
        <f t="shared" si="301"/>
        <v xml:space="preserve"> </v>
      </c>
      <c r="AJ131" s="3">
        <f t="shared" si="297"/>
        <v>0</v>
      </c>
      <c r="AK131" s="3">
        <f t="shared" si="297"/>
        <v>0</v>
      </c>
      <c r="AL131" s="3" t="str">
        <f t="shared" si="302"/>
        <v xml:space="preserve"> </v>
      </c>
      <c r="AO131" s="3">
        <f t="shared" si="298"/>
        <v>0</v>
      </c>
      <c r="AP131" s="3">
        <f t="shared" si="298"/>
        <v>0</v>
      </c>
      <c r="AQ131" s="3" t="str">
        <f t="shared" si="303"/>
        <v xml:space="preserve"> </v>
      </c>
      <c r="AT131" s="3">
        <f t="shared" si="299"/>
        <v>0</v>
      </c>
      <c r="AU131" s="3">
        <f t="shared" si="299"/>
        <v>0</v>
      </c>
      <c r="AV131" s="3" t="str">
        <f t="shared" si="304"/>
        <v xml:space="preserve"> </v>
      </c>
      <c r="AZ131" s="3">
        <f t="shared" si="300"/>
        <v>0</v>
      </c>
      <c r="BA131" s="3">
        <f t="shared" si="300"/>
        <v>0</v>
      </c>
      <c r="BB131" s="3" t="str">
        <f t="shared" si="305"/>
        <v xml:space="preserve"> </v>
      </c>
    </row>
    <row r="132" spans="25:54" x14ac:dyDescent="0.2">
      <c r="Y132" s="3">
        <v>8</v>
      </c>
      <c r="Z132" s="3">
        <f t="shared" si="294"/>
        <v>0</v>
      </c>
      <c r="AA132" s="3">
        <f t="shared" si="294"/>
        <v>0</v>
      </c>
      <c r="AB132" s="3" t="str">
        <f t="shared" si="295"/>
        <v xml:space="preserve"> </v>
      </c>
      <c r="AE132" s="3">
        <f t="shared" si="296"/>
        <v>0</v>
      </c>
      <c r="AF132" s="3">
        <f t="shared" si="296"/>
        <v>0</v>
      </c>
      <c r="AG132" s="3" t="str">
        <f t="shared" si="301"/>
        <v xml:space="preserve"> </v>
      </c>
      <c r="AJ132" s="3">
        <f t="shared" si="297"/>
        <v>0</v>
      </c>
      <c r="AK132" s="3">
        <f t="shared" si="297"/>
        <v>0</v>
      </c>
      <c r="AL132" s="3" t="str">
        <f t="shared" si="302"/>
        <v xml:space="preserve"> </v>
      </c>
      <c r="AO132" s="3">
        <f t="shared" si="298"/>
        <v>0</v>
      </c>
      <c r="AP132" s="3">
        <f t="shared" si="298"/>
        <v>0</v>
      </c>
      <c r="AQ132" s="3" t="str">
        <f t="shared" si="303"/>
        <v xml:space="preserve"> </v>
      </c>
      <c r="AT132" s="3">
        <f t="shared" si="299"/>
        <v>0</v>
      </c>
      <c r="AU132" s="3">
        <f t="shared" si="299"/>
        <v>0</v>
      </c>
      <c r="AV132" s="3" t="str">
        <f t="shared" si="304"/>
        <v xml:space="preserve"> </v>
      </c>
      <c r="AZ132" s="3">
        <f t="shared" si="300"/>
        <v>0</v>
      </c>
      <c r="BA132" s="3">
        <f t="shared" si="300"/>
        <v>0</v>
      </c>
      <c r="BB132" s="3" t="str">
        <f t="shared" si="305"/>
        <v xml:space="preserve"> </v>
      </c>
    </row>
    <row r="133" spans="25:54" x14ac:dyDescent="0.2">
      <c r="Y133" s="3">
        <v>9</v>
      </c>
      <c r="Z133" s="3">
        <f t="shared" si="294"/>
        <v>0</v>
      </c>
      <c r="AA133" s="3">
        <f t="shared" si="294"/>
        <v>0</v>
      </c>
      <c r="AB133" s="3" t="str">
        <f t="shared" si="295"/>
        <v xml:space="preserve"> </v>
      </c>
      <c r="AE133" s="3">
        <f t="shared" si="296"/>
        <v>0</v>
      </c>
      <c r="AF133" s="3">
        <f t="shared" si="296"/>
        <v>0</v>
      </c>
      <c r="AG133" s="3" t="str">
        <f t="shared" si="301"/>
        <v xml:space="preserve"> </v>
      </c>
      <c r="AJ133" s="3">
        <f t="shared" si="297"/>
        <v>0</v>
      </c>
      <c r="AK133" s="3">
        <f t="shared" si="297"/>
        <v>0</v>
      </c>
      <c r="AL133" s="3" t="str">
        <f t="shared" si="302"/>
        <v xml:space="preserve"> </v>
      </c>
      <c r="AO133" s="3">
        <f t="shared" si="298"/>
        <v>0</v>
      </c>
      <c r="AP133" s="3">
        <f t="shared" si="298"/>
        <v>0</v>
      </c>
      <c r="AQ133" s="3" t="str">
        <f t="shared" si="303"/>
        <v xml:space="preserve"> </v>
      </c>
      <c r="AT133" s="3">
        <f t="shared" si="299"/>
        <v>0</v>
      </c>
      <c r="AU133" s="3">
        <f t="shared" si="299"/>
        <v>0</v>
      </c>
      <c r="AV133" s="3" t="str">
        <f t="shared" si="304"/>
        <v xml:space="preserve"> </v>
      </c>
      <c r="AZ133" s="3">
        <f t="shared" si="300"/>
        <v>0</v>
      </c>
      <c r="BA133" s="3">
        <f t="shared" si="300"/>
        <v>0</v>
      </c>
      <c r="BB133" s="3" t="str">
        <f t="shared" si="305"/>
        <v xml:space="preserve"> </v>
      </c>
    </row>
    <row r="134" spans="25:54" x14ac:dyDescent="0.2">
      <c r="Y134" s="3">
        <v>10</v>
      </c>
      <c r="Z134" s="3">
        <f t="shared" si="294"/>
        <v>0</v>
      </c>
      <c r="AA134" s="3">
        <f t="shared" si="294"/>
        <v>0</v>
      </c>
      <c r="AB134" s="3" t="str">
        <f t="shared" si="295"/>
        <v xml:space="preserve"> </v>
      </c>
      <c r="AE134" s="3">
        <f t="shared" si="296"/>
        <v>0</v>
      </c>
      <c r="AF134" s="3">
        <f t="shared" si="296"/>
        <v>0</v>
      </c>
      <c r="AG134" s="3" t="str">
        <f t="shared" si="301"/>
        <v xml:space="preserve"> </v>
      </c>
      <c r="AJ134" s="3">
        <f t="shared" si="297"/>
        <v>0</v>
      </c>
      <c r="AK134" s="3">
        <f t="shared" si="297"/>
        <v>0</v>
      </c>
      <c r="AL134" s="3" t="str">
        <f t="shared" si="302"/>
        <v xml:space="preserve"> </v>
      </c>
      <c r="AO134" s="3">
        <f t="shared" si="298"/>
        <v>0</v>
      </c>
      <c r="AP134" s="3">
        <f t="shared" si="298"/>
        <v>0</v>
      </c>
      <c r="AQ134" s="3" t="str">
        <f t="shared" si="303"/>
        <v xml:space="preserve"> </v>
      </c>
      <c r="AT134" s="3">
        <f t="shared" si="299"/>
        <v>0</v>
      </c>
      <c r="AU134" s="3">
        <f t="shared" si="299"/>
        <v>0</v>
      </c>
      <c r="AV134" s="3" t="str">
        <f t="shared" si="304"/>
        <v xml:space="preserve"> </v>
      </c>
      <c r="AZ134" s="3">
        <f t="shared" si="300"/>
        <v>0</v>
      </c>
      <c r="BA134" s="3">
        <f t="shared" si="300"/>
        <v>0</v>
      </c>
      <c r="BB134" s="3" t="str">
        <f t="shared" si="305"/>
        <v xml:space="preserve"> </v>
      </c>
    </row>
    <row r="135" spans="25:54" x14ac:dyDescent="0.2">
      <c r="Y135" s="3">
        <v>11</v>
      </c>
      <c r="Z135" s="3">
        <f t="shared" si="294"/>
        <v>0</v>
      </c>
      <c r="AA135" s="3">
        <f t="shared" si="294"/>
        <v>0</v>
      </c>
      <c r="AB135" s="3" t="str">
        <f t="shared" si="295"/>
        <v xml:space="preserve"> </v>
      </c>
      <c r="AE135" s="3">
        <f t="shared" si="296"/>
        <v>0</v>
      </c>
      <c r="AF135" s="3">
        <f t="shared" si="296"/>
        <v>0</v>
      </c>
      <c r="AG135" s="3" t="str">
        <f t="shared" si="301"/>
        <v xml:space="preserve"> </v>
      </c>
      <c r="AJ135" s="3">
        <f t="shared" si="297"/>
        <v>0</v>
      </c>
      <c r="AK135" s="3">
        <f t="shared" si="297"/>
        <v>0</v>
      </c>
      <c r="AL135" s="3" t="str">
        <f t="shared" si="302"/>
        <v xml:space="preserve"> </v>
      </c>
      <c r="AO135" s="3">
        <f t="shared" si="298"/>
        <v>0</v>
      </c>
      <c r="AP135" s="3">
        <f t="shared" si="298"/>
        <v>0</v>
      </c>
      <c r="AQ135" s="3" t="str">
        <f t="shared" si="303"/>
        <v xml:space="preserve"> </v>
      </c>
      <c r="AT135" s="3">
        <f t="shared" si="299"/>
        <v>0</v>
      </c>
      <c r="AU135" s="3">
        <f t="shared" si="299"/>
        <v>0</v>
      </c>
      <c r="AV135" s="3" t="str">
        <f t="shared" si="304"/>
        <v xml:space="preserve"> </v>
      </c>
      <c r="AZ135" s="3">
        <f t="shared" si="300"/>
        <v>0</v>
      </c>
      <c r="BA135" s="3">
        <f t="shared" si="300"/>
        <v>0</v>
      </c>
      <c r="BB135" s="3" t="str">
        <f t="shared" si="305"/>
        <v xml:space="preserve"> </v>
      </c>
    </row>
    <row r="136" spans="25:54" x14ac:dyDescent="0.2">
      <c r="Y136" s="3">
        <v>12</v>
      </c>
      <c r="Z136" s="3">
        <f t="shared" si="294"/>
        <v>0</v>
      </c>
      <c r="AA136" s="3">
        <f t="shared" si="294"/>
        <v>0</v>
      </c>
      <c r="AB136" s="3" t="str">
        <f t="shared" si="295"/>
        <v xml:space="preserve"> </v>
      </c>
      <c r="AE136" s="3">
        <f t="shared" si="296"/>
        <v>0</v>
      </c>
      <c r="AF136" s="3">
        <f t="shared" si="296"/>
        <v>0</v>
      </c>
      <c r="AG136" s="3" t="str">
        <f t="shared" si="301"/>
        <v xml:space="preserve"> </v>
      </c>
      <c r="AJ136" s="3">
        <f t="shared" si="297"/>
        <v>0</v>
      </c>
      <c r="AK136" s="3">
        <f t="shared" si="297"/>
        <v>0</v>
      </c>
      <c r="AL136" s="3" t="str">
        <f t="shared" si="302"/>
        <v xml:space="preserve"> </v>
      </c>
      <c r="AO136" s="3">
        <f t="shared" si="298"/>
        <v>0</v>
      </c>
      <c r="AP136" s="3">
        <f t="shared" si="298"/>
        <v>0</v>
      </c>
      <c r="AQ136" s="3" t="str">
        <f t="shared" si="303"/>
        <v xml:space="preserve"> </v>
      </c>
      <c r="AT136" s="3">
        <f t="shared" si="299"/>
        <v>0</v>
      </c>
      <c r="AU136" s="3">
        <f t="shared" si="299"/>
        <v>0</v>
      </c>
      <c r="AV136" s="3" t="str">
        <f t="shared" si="304"/>
        <v xml:space="preserve"> </v>
      </c>
      <c r="AZ136" s="3">
        <f t="shared" si="300"/>
        <v>0</v>
      </c>
      <c r="BA136" s="3">
        <f t="shared" si="300"/>
        <v>0</v>
      </c>
      <c r="BB136" s="3" t="str">
        <f t="shared" si="305"/>
        <v xml:space="preserve"> </v>
      </c>
    </row>
    <row r="137" spans="25:54" x14ac:dyDescent="0.2">
      <c r="Y137" s="3">
        <v>13</v>
      </c>
      <c r="Z137" s="3">
        <f t="shared" si="294"/>
        <v>0</v>
      </c>
      <c r="AA137" s="3">
        <f t="shared" si="294"/>
        <v>0</v>
      </c>
      <c r="AB137" s="3" t="str">
        <f t="shared" si="295"/>
        <v xml:space="preserve"> </v>
      </c>
      <c r="AE137" s="3">
        <f t="shared" si="296"/>
        <v>0</v>
      </c>
      <c r="AF137" s="3">
        <f t="shared" si="296"/>
        <v>0</v>
      </c>
      <c r="AG137" s="3" t="str">
        <f t="shared" si="301"/>
        <v xml:space="preserve"> </v>
      </c>
      <c r="AJ137" s="3">
        <f t="shared" si="297"/>
        <v>0</v>
      </c>
      <c r="AK137" s="3">
        <f t="shared" si="297"/>
        <v>0</v>
      </c>
      <c r="AL137" s="3" t="str">
        <f t="shared" si="302"/>
        <v xml:space="preserve"> </v>
      </c>
      <c r="AO137" s="3">
        <f t="shared" si="298"/>
        <v>0</v>
      </c>
      <c r="AP137" s="3">
        <f t="shared" si="298"/>
        <v>0</v>
      </c>
      <c r="AQ137" s="3" t="str">
        <f t="shared" si="303"/>
        <v xml:space="preserve"> </v>
      </c>
      <c r="AT137" s="3">
        <f t="shared" si="299"/>
        <v>0</v>
      </c>
      <c r="AU137" s="3">
        <f t="shared" si="299"/>
        <v>0</v>
      </c>
      <c r="AV137" s="3" t="str">
        <f t="shared" si="304"/>
        <v xml:space="preserve"> </v>
      </c>
      <c r="AZ137" s="3">
        <f t="shared" si="300"/>
        <v>0</v>
      </c>
      <c r="BA137" s="3">
        <f t="shared" si="300"/>
        <v>0</v>
      </c>
      <c r="BB137" s="3" t="str">
        <f t="shared" si="305"/>
        <v xml:space="preserve"> </v>
      </c>
    </row>
    <row r="138" spans="25:54" x14ac:dyDescent="0.2">
      <c r="Y138" s="3">
        <v>14</v>
      </c>
      <c r="Z138" s="3">
        <f t="shared" si="294"/>
        <v>0</v>
      </c>
      <c r="AA138" s="3">
        <f t="shared" si="294"/>
        <v>0</v>
      </c>
      <c r="AB138" s="3" t="str">
        <f t="shared" si="295"/>
        <v xml:space="preserve"> </v>
      </c>
      <c r="AE138" s="3">
        <f t="shared" si="296"/>
        <v>0</v>
      </c>
      <c r="AF138" s="3">
        <f t="shared" si="296"/>
        <v>0</v>
      </c>
      <c r="AG138" s="3" t="str">
        <f t="shared" si="301"/>
        <v xml:space="preserve"> </v>
      </c>
      <c r="AJ138" s="3">
        <f t="shared" si="297"/>
        <v>0</v>
      </c>
      <c r="AK138" s="3">
        <f t="shared" si="297"/>
        <v>0</v>
      </c>
      <c r="AL138" s="3" t="str">
        <f t="shared" si="302"/>
        <v xml:space="preserve"> </v>
      </c>
      <c r="AO138" s="3">
        <f t="shared" si="298"/>
        <v>0</v>
      </c>
      <c r="AP138" s="3">
        <f t="shared" si="298"/>
        <v>0</v>
      </c>
      <c r="AQ138" s="3" t="str">
        <f t="shared" si="303"/>
        <v xml:space="preserve"> </v>
      </c>
      <c r="AT138" s="3">
        <f t="shared" si="299"/>
        <v>0</v>
      </c>
      <c r="AU138" s="3">
        <f t="shared" si="299"/>
        <v>0</v>
      </c>
      <c r="AV138" s="3" t="str">
        <f t="shared" si="304"/>
        <v xml:space="preserve"> </v>
      </c>
      <c r="AZ138" s="3">
        <f t="shared" si="300"/>
        <v>0</v>
      </c>
      <c r="BA138" s="3">
        <f t="shared" si="300"/>
        <v>0</v>
      </c>
      <c r="BB138" s="3" t="str">
        <f t="shared" si="305"/>
        <v xml:space="preserve"> </v>
      </c>
    </row>
    <row r="139" spans="25:54" x14ac:dyDescent="0.2">
      <c r="Y139" s="3">
        <v>15</v>
      </c>
      <c r="Z139" s="3">
        <f t="shared" si="294"/>
        <v>0</v>
      </c>
      <c r="AA139" s="3">
        <f t="shared" si="294"/>
        <v>0</v>
      </c>
      <c r="AB139" s="3" t="str">
        <f t="shared" si="295"/>
        <v xml:space="preserve"> </v>
      </c>
      <c r="AE139" s="3">
        <f t="shared" si="296"/>
        <v>0</v>
      </c>
      <c r="AF139" s="3">
        <f t="shared" si="296"/>
        <v>0</v>
      </c>
      <c r="AG139" s="3" t="str">
        <f t="shared" si="301"/>
        <v xml:space="preserve"> </v>
      </c>
      <c r="AJ139" s="3">
        <f t="shared" si="297"/>
        <v>0</v>
      </c>
      <c r="AK139" s="3">
        <f t="shared" si="297"/>
        <v>0</v>
      </c>
      <c r="AL139" s="3" t="str">
        <f t="shared" si="302"/>
        <v xml:space="preserve"> </v>
      </c>
      <c r="AO139" s="3">
        <f t="shared" si="298"/>
        <v>0</v>
      </c>
      <c r="AP139" s="3">
        <f t="shared" si="298"/>
        <v>0</v>
      </c>
      <c r="AQ139" s="3" t="str">
        <f t="shared" si="303"/>
        <v xml:space="preserve"> </v>
      </c>
      <c r="AT139" s="3">
        <f t="shared" si="299"/>
        <v>0</v>
      </c>
      <c r="AU139" s="3">
        <f t="shared" si="299"/>
        <v>0</v>
      </c>
      <c r="AV139" s="3" t="str">
        <f t="shared" si="304"/>
        <v xml:space="preserve"> </v>
      </c>
      <c r="AZ139" s="3">
        <f t="shared" si="300"/>
        <v>0</v>
      </c>
      <c r="BA139" s="3">
        <f t="shared" si="300"/>
        <v>0</v>
      </c>
      <c r="BB139" s="3" t="str">
        <f t="shared" si="305"/>
        <v xml:space="preserve"> </v>
      </c>
    </row>
    <row r="140" spans="25:54" x14ac:dyDescent="0.2">
      <c r="Y140" s="3">
        <v>16</v>
      </c>
      <c r="Z140" s="3">
        <f t="shared" si="294"/>
        <v>0</v>
      </c>
      <c r="AA140" s="3">
        <f t="shared" si="294"/>
        <v>0</v>
      </c>
      <c r="AB140" s="3" t="str">
        <f t="shared" si="295"/>
        <v xml:space="preserve"> </v>
      </c>
      <c r="AE140" s="3">
        <f t="shared" si="296"/>
        <v>0</v>
      </c>
      <c r="AF140" s="3">
        <f t="shared" si="296"/>
        <v>0</v>
      </c>
      <c r="AG140" s="3" t="str">
        <f t="shared" si="301"/>
        <v xml:space="preserve"> </v>
      </c>
      <c r="AJ140" s="3">
        <f t="shared" si="297"/>
        <v>0</v>
      </c>
      <c r="AK140" s="3">
        <f t="shared" si="297"/>
        <v>0</v>
      </c>
      <c r="AL140" s="3" t="str">
        <f t="shared" si="302"/>
        <v xml:space="preserve"> </v>
      </c>
      <c r="AO140" s="3">
        <f t="shared" si="298"/>
        <v>0</v>
      </c>
      <c r="AP140" s="3">
        <f t="shared" si="298"/>
        <v>0</v>
      </c>
      <c r="AQ140" s="3" t="str">
        <f t="shared" si="303"/>
        <v xml:space="preserve"> </v>
      </c>
      <c r="AT140" s="3">
        <f t="shared" si="299"/>
        <v>0</v>
      </c>
      <c r="AU140" s="3">
        <f t="shared" si="299"/>
        <v>0</v>
      </c>
      <c r="AV140" s="3" t="str">
        <f t="shared" si="304"/>
        <v xml:space="preserve"> </v>
      </c>
      <c r="AZ140" s="3">
        <f t="shared" si="300"/>
        <v>0</v>
      </c>
      <c r="BA140" s="3">
        <f t="shared" si="300"/>
        <v>0</v>
      </c>
      <c r="BB140" s="3" t="str">
        <f t="shared" si="305"/>
        <v xml:space="preserve"> </v>
      </c>
    </row>
    <row r="141" spans="25:54" x14ac:dyDescent="0.2">
      <c r="Y141" s="3">
        <v>17</v>
      </c>
      <c r="Z141" s="3">
        <f t="shared" si="294"/>
        <v>0</v>
      </c>
      <c r="AA141" s="3">
        <f t="shared" si="294"/>
        <v>0</v>
      </c>
      <c r="AB141" s="3" t="str">
        <f t="shared" si="295"/>
        <v xml:space="preserve"> </v>
      </c>
      <c r="AE141" s="3">
        <f t="shared" si="296"/>
        <v>0</v>
      </c>
      <c r="AF141" s="3">
        <f t="shared" si="296"/>
        <v>0</v>
      </c>
      <c r="AG141" s="3" t="str">
        <f t="shared" si="301"/>
        <v xml:space="preserve"> </v>
      </c>
      <c r="AJ141" s="3">
        <f t="shared" si="297"/>
        <v>0</v>
      </c>
      <c r="AK141" s="3">
        <f t="shared" si="297"/>
        <v>0</v>
      </c>
      <c r="AL141" s="3" t="str">
        <f t="shared" si="302"/>
        <v xml:space="preserve"> </v>
      </c>
      <c r="AO141" s="3">
        <f t="shared" si="298"/>
        <v>0</v>
      </c>
      <c r="AP141" s="3">
        <f t="shared" si="298"/>
        <v>0</v>
      </c>
      <c r="AQ141" s="3" t="str">
        <f t="shared" si="303"/>
        <v xml:space="preserve"> </v>
      </c>
      <c r="AT141" s="3">
        <f t="shared" si="299"/>
        <v>0</v>
      </c>
      <c r="AU141" s="3">
        <f t="shared" si="299"/>
        <v>0</v>
      </c>
      <c r="AV141" s="3" t="str">
        <f t="shared" si="304"/>
        <v xml:space="preserve"> </v>
      </c>
      <c r="AZ141" s="3">
        <f t="shared" si="300"/>
        <v>0</v>
      </c>
      <c r="BA141" s="3">
        <f t="shared" si="300"/>
        <v>0</v>
      </c>
      <c r="BB141" s="3" t="str">
        <f t="shared" si="305"/>
        <v xml:space="preserve"> </v>
      </c>
    </row>
    <row r="142" spans="25:54" x14ac:dyDescent="0.2">
      <c r="Y142" s="3">
        <v>18</v>
      </c>
      <c r="Z142" s="3">
        <f t="shared" si="294"/>
        <v>0</v>
      </c>
      <c r="AA142" s="3">
        <f t="shared" si="294"/>
        <v>0</v>
      </c>
      <c r="AB142" s="3" t="str">
        <f t="shared" si="295"/>
        <v xml:space="preserve"> </v>
      </c>
      <c r="AE142" s="3">
        <f t="shared" si="296"/>
        <v>0</v>
      </c>
      <c r="AF142" s="3">
        <f t="shared" si="296"/>
        <v>0</v>
      </c>
      <c r="AG142" s="3" t="str">
        <f t="shared" si="301"/>
        <v xml:space="preserve"> </v>
      </c>
      <c r="AJ142" s="3">
        <f t="shared" si="297"/>
        <v>0</v>
      </c>
      <c r="AK142" s="3">
        <f t="shared" si="297"/>
        <v>0</v>
      </c>
      <c r="AL142" s="3" t="str">
        <f t="shared" si="302"/>
        <v xml:space="preserve"> </v>
      </c>
      <c r="AO142" s="3">
        <f t="shared" si="298"/>
        <v>0</v>
      </c>
      <c r="AP142" s="3">
        <f t="shared" si="298"/>
        <v>0</v>
      </c>
      <c r="AQ142" s="3" t="str">
        <f t="shared" si="303"/>
        <v xml:space="preserve"> </v>
      </c>
      <c r="AT142" s="3">
        <f t="shared" si="299"/>
        <v>0</v>
      </c>
      <c r="AU142" s="3">
        <f t="shared" si="299"/>
        <v>0</v>
      </c>
      <c r="AV142" s="3" t="str">
        <f t="shared" si="304"/>
        <v xml:space="preserve"> </v>
      </c>
      <c r="AZ142" s="3">
        <f t="shared" si="300"/>
        <v>0</v>
      </c>
      <c r="BA142" s="3">
        <f t="shared" si="300"/>
        <v>0</v>
      </c>
      <c r="BB142" s="3" t="str">
        <f t="shared" si="305"/>
        <v xml:space="preserve"> </v>
      </c>
    </row>
    <row r="143" spans="25:54" x14ac:dyDescent="0.2">
      <c r="Y143" s="3">
        <v>19</v>
      </c>
      <c r="Z143" s="3">
        <f t="shared" si="294"/>
        <v>0</v>
      </c>
      <c r="AA143" s="3">
        <f t="shared" si="294"/>
        <v>0</v>
      </c>
      <c r="AB143" s="3" t="str">
        <f t="shared" si="295"/>
        <v xml:space="preserve"> </v>
      </c>
      <c r="AE143" s="3">
        <f t="shared" si="296"/>
        <v>0</v>
      </c>
      <c r="AF143" s="3">
        <f t="shared" si="296"/>
        <v>0</v>
      </c>
      <c r="AG143" s="3" t="str">
        <f t="shared" si="301"/>
        <v xml:space="preserve"> </v>
      </c>
      <c r="AJ143" s="3">
        <f t="shared" si="297"/>
        <v>0</v>
      </c>
      <c r="AK143" s="3">
        <f t="shared" si="297"/>
        <v>0</v>
      </c>
      <c r="AL143" s="3" t="str">
        <f t="shared" si="302"/>
        <v xml:space="preserve"> </v>
      </c>
      <c r="AO143" s="3">
        <f t="shared" si="298"/>
        <v>0</v>
      </c>
      <c r="AP143" s="3">
        <f t="shared" si="298"/>
        <v>0</v>
      </c>
      <c r="AQ143" s="3" t="str">
        <f t="shared" si="303"/>
        <v xml:space="preserve"> </v>
      </c>
      <c r="AT143" s="3">
        <f t="shared" si="299"/>
        <v>0</v>
      </c>
      <c r="AU143" s="3">
        <f t="shared" si="299"/>
        <v>0</v>
      </c>
      <c r="AV143" s="3" t="str">
        <f t="shared" si="304"/>
        <v xml:space="preserve"> </v>
      </c>
      <c r="AZ143" s="3">
        <f t="shared" si="300"/>
        <v>0</v>
      </c>
      <c r="BA143" s="3">
        <f t="shared" si="300"/>
        <v>0</v>
      </c>
      <c r="BB143" s="3" t="str">
        <f t="shared" si="305"/>
        <v xml:space="preserve"> </v>
      </c>
    </row>
    <row r="144" spans="25:54" x14ac:dyDescent="0.2">
      <c r="Y144" s="3">
        <v>20</v>
      </c>
      <c r="Z144" s="3">
        <f t="shared" si="294"/>
        <v>0</v>
      </c>
      <c r="AA144" s="3">
        <f t="shared" si="294"/>
        <v>0</v>
      </c>
      <c r="AB144" s="3" t="str">
        <f t="shared" si="295"/>
        <v xml:space="preserve"> </v>
      </c>
      <c r="AE144" s="3">
        <f t="shared" si="296"/>
        <v>0</v>
      </c>
      <c r="AF144" s="3">
        <f t="shared" si="296"/>
        <v>0</v>
      </c>
      <c r="AG144" s="3" t="str">
        <f t="shared" si="301"/>
        <v xml:space="preserve"> </v>
      </c>
      <c r="AJ144" s="3">
        <f t="shared" si="297"/>
        <v>0</v>
      </c>
      <c r="AK144" s="3">
        <f t="shared" si="297"/>
        <v>0</v>
      </c>
      <c r="AL144" s="3" t="str">
        <f t="shared" si="302"/>
        <v xml:space="preserve"> </v>
      </c>
      <c r="AO144" s="3">
        <f t="shared" si="298"/>
        <v>0</v>
      </c>
      <c r="AP144" s="3">
        <f t="shared" si="298"/>
        <v>0</v>
      </c>
      <c r="AQ144" s="3" t="str">
        <f t="shared" si="303"/>
        <v xml:space="preserve"> </v>
      </c>
      <c r="AT144" s="3">
        <f t="shared" si="299"/>
        <v>0</v>
      </c>
      <c r="AU144" s="3">
        <f t="shared" si="299"/>
        <v>0</v>
      </c>
      <c r="AV144" s="3" t="str">
        <f t="shared" si="304"/>
        <v xml:space="preserve"> </v>
      </c>
      <c r="AZ144" s="3">
        <f t="shared" si="300"/>
        <v>0</v>
      </c>
      <c r="BA144" s="3">
        <f t="shared" si="300"/>
        <v>0</v>
      </c>
      <c r="BB144" s="3" t="str">
        <f t="shared" si="305"/>
        <v xml:space="preserve"> </v>
      </c>
    </row>
    <row r="145" spans="25:55" x14ac:dyDescent="0.2">
      <c r="Y145" s="3">
        <v>21</v>
      </c>
      <c r="Z145" s="3">
        <f t="shared" si="294"/>
        <v>0</v>
      </c>
      <c r="AA145" s="3">
        <f t="shared" si="294"/>
        <v>0</v>
      </c>
      <c r="AB145" s="3" t="str">
        <f t="shared" si="295"/>
        <v xml:space="preserve"> </v>
      </c>
      <c r="AE145" s="3">
        <f t="shared" si="296"/>
        <v>0</v>
      </c>
      <c r="AF145" s="3">
        <f t="shared" si="296"/>
        <v>0</v>
      </c>
      <c r="AG145" s="3" t="str">
        <f t="shared" si="301"/>
        <v xml:space="preserve"> </v>
      </c>
      <c r="AJ145" s="3">
        <f t="shared" si="297"/>
        <v>0</v>
      </c>
      <c r="AK145" s="3">
        <f t="shared" si="297"/>
        <v>0</v>
      </c>
      <c r="AL145" s="3" t="str">
        <f t="shared" si="302"/>
        <v xml:space="preserve"> </v>
      </c>
      <c r="AO145" s="3">
        <f t="shared" si="298"/>
        <v>0</v>
      </c>
      <c r="AP145" s="3">
        <f t="shared" si="298"/>
        <v>0</v>
      </c>
      <c r="AQ145" s="3" t="str">
        <f t="shared" si="303"/>
        <v xml:space="preserve"> </v>
      </c>
      <c r="AT145" s="3">
        <f t="shared" si="299"/>
        <v>0</v>
      </c>
      <c r="AU145" s="3">
        <f t="shared" si="299"/>
        <v>0</v>
      </c>
      <c r="AV145" s="3" t="str">
        <f t="shared" si="304"/>
        <v xml:space="preserve"> </v>
      </c>
      <c r="AZ145" s="3">
        <f t="shared" si="300"/>
        <v>0</v>
      </c>
      <c r="BA145" s="3">
        <f t="shared" si="300"/>
        <v>0</v>
      </c>
      <c r="BB145" s="3" t="str">
        <f t="shared" si="305"/>
        <v xml:space="preserve"> </v>
      </c>
    </row>
    <row r="146" spans="25:55" x14ac:dyDescent="0.2">
      <c r="Y146" s="3">
        <v>22</v>
      </c>
      <c r="Z146" s="3">
        <f t="shared" si="294"/>
        <v>0</v>
      </c>
      <c r="AA146" s="3">
        <f t="shared" si="294"/>
        <v>0</v>
      </c>
      <c r="AB146" s="3" t="str">
        <f t="shared" si="295"/>
        <v xml:space="preserve"> </v>
      </c>
      <c r="AE146" s="3">
        <f t="shared" si="296"/>
        <v>0</v>
      </c>
      <c r="AF146" s="3">
        <f t="shared" si="296"/>
        <v>0</v>
      </c>
      <c r="AG146" s="3" t="str">
        <f t="shared" si="301"/>
        <v xml:space="preserve"> </v>
      </c>
      <c r="AJ146" s="3">
        <f t="shared" si="297"/>
        <v>0</v>
      </c>
      <c r="AK146" s="3">
        <f t="shared" si="297"/>
        <v>0</v>
      </c>
      <c r="AL146" s="3" t="str">
        <f t="shared" si="302"/>
        <v xml:space="preserve"> </v>
      </c>
      <c r="AO146" s="3">
        <f t="shared" si="298"/>
        <v>0</v>
      </c>
      <c r="AP146" s="3">
        <f t="shared" si="298"/>
        <v>0</v>
      </c>
      <c r="AQ146" s="3" t="str">
        <f t="shared" si="303"/>
        <v xml:space="preserve"> </v>
      </c>
      <c r="AT146" s="3">
        <f t="shared" si="299"/>
        <v>0</v>
      </c>
      <c r="AU146" s="3">
        <f t="shared" si="299"/>
        <v>0</v>
      </c>
      <c r="AV146" s="3" t="str">
        <f t="shared" si="304"/>
        <v xml:space="preserve"> </v>
      </c>
      <c r="AZ146" s="3">
        <f t="shared" si="300"/>
        <v>0</v>
      </c>
      <c r="BA146" s="3">
        <f t="shared" si="300"/>
        <v>0</v>
      </c>
      <c r="BB146" s="3" t="str">
        <f t="shared" si="305"/>
        <v xml:space="preserve"> </v>
      </c>
    </row>
    <row r="147" spans="25:55" x14ac:dyDescent="0.2">
      <c r="Y147" s="3">
        <v>23</v>
      </c>
      <c r="Z147" s="3">
        <f t="shared" si="294"/>
        <v>0</v>
      </c>
      <c r="AA147" s="3">
        <f t="shared" si="294"/>
        <v>0</v>
      </c>
      <c r="AB147" s="3" t="str">
        <f t="shared" si="295"/>
        <v xml:space="preserve"> </v>
      </c>
      <c r="AE147" s="3">
        <f t="shared" si="296"/>
        <v>0</v>
      </c>
      <c r="AF147" s="3">
        <f t="shared" si="296"/>
        <v>0</v>
      </c>
      <c r="AG147" s="3" t="str">
        <f t="shared" si="301"/>
        <v xml:space="preserve"> </v>
      </c>
      <c r="AJ147" s="3">
        <f t="shared" si="297"/>
        <v>0</v>
      </c>
      <c r="AK147" s="3">
        <f t="shared" si="297"/>
        <v>0</v>
      </c>
      <c r="AL147" s="3" t="str">
        <f t="shared" si="302"/>
        <v xml:space="preserve"> </v>
      </c>
      <c r="AO147" s="3">
        <f t="shared" si="298"/>
        <v>0</v>
      </c>
      <c r="AP147" s="3">
        <f t="shared" si="298"/>
        <v>0</v>
      </c>
      <c r="AQ147" s="3" t="str">
        <f t="shared" si="303"/>
        <v xml:space="preserve"> </v>
      </c>
      <c r="AT147" s="3">
        <f t="shared" si="299"/>
        <v>0</v>
      </c>
      <c r="AU147" s="3">
        <f t="shared" si="299"/>
        <v>0</v>
      </c>
      <c r="AV147" s="3" t="str">
        <f t="shared" si="304"/>
        <v xml:space="preserve"> </v>
      </c>
      <c r="AZ147" s="3">
        <f t="shared" si="300"/>
        <v>0</v>
      </c>
      <c r="BA147" s="3">
        <f t="shared" si="300"/>
        <v>0</v>
      </c>
      <c r="BB147" s="3" t="str">
        <f t="shared" si="305"/>
        <v xml:space="preserve"> </v>
      </c>
    </row>
    <row r="148" spans="25:55" x14ac:dyDescent="0.2">
      <c r="Y148" s="3">
        <v>24</v>
      </c>
      <c r="Z148" s="3">
        <f t="shared" ref="Z148:AA148" si="306">Z77</f>
        <v>0</v>
      </c>
      <c r="AA148" s="3">
        <f t="shared" si="306"/>
        <v>0</v>
      </c>
      <c r="AB148" s="3" t="str">
        <f t="shared" ref="AB148:AB154" si="307">IF(Z148=0," ",Z148)</f>
        <v xml:space="preserve"> </v>
      </c>
      <c r="AE148" s="3">
        <f t="shared" ref="AE148:AF148" si="308">AE77</f>
        <v>0</v>
      </c>
      <c r="AF148" s="3">
        <f t="shared" si="308"/>
        <v>0</v>
      </c>
      <c r="AG148" s="3" t="str">
        <f t="shared" ref="AG148:AG154" si="309">IF(AE148=0," ",AE148)</f>
        <v xml:space="preserve"> </v>
      </c>
      <c r="AJ148" s="3">
        <f t="shared" ref="AJ148:AK148" si="310">AJ77</f>
        <v>0</v>
      </c>
      <c r="AK148" s="3">
        <f t="shared" si="310"/>
        <v>0</v>
      </c>
      <c r="AL148" s="3" t="str">
        <f t="shared" ref="AL148:AL154" si="311">IF(AJ148=0," ",AJ148)</f>
        <v xml:space="preserve"> </v>
      </c>
      <c r="AO148" s="3">
        <f t="shared" ref="AO148:AP148" si="312">AO77</f>
        <v>0</v>
      </c>
      <c r="AP148" s="3">
        <f t="shared" si="312"/>
        <v>0</v>
      </c>
      <c r="AQ148" s="3" t="str">
        <f t="shared" ref="AQ148:AQ154" si="313">IF(AO148=0," ",AO148)</f>
        <v xml:space="preserve"> </v>
      </c>
      <c r="AT148" s="3">
        <f t="shared" ref="AT148:AU148" si="314">AT77</f>
        <v>0</v>
      </c>
      <c r="AU148" s="3">
        <f t="shared" si="314"/>
        <v>0</v>
      </c>
      <c r="AV148" s="3" t="str">
        <f t="shared" ref="AV148:AV154" si="315">IF(AT148=0," ",AT148)</f>
        <v xml:space="preserve"> </v>
      </c>
      <c r="AZ148" s="3">
        <f t="shared" ref="AZ148:BA148" si="316">AZ77</f>
        <v>0</v>
      </c>
      <c r="BA148" s="3">
        <f t="shared" si="316"/>
        <v>0</v>
      </c>
    </row>
    <row r="149" spans="25:55" x14ac:dyDescent="0.2">
      <c r="Y149" s="3">
        <v>25</v>
      </c>
      <c r="Z149" s="3">
        <f t="shared" ref="Z149:AA149" si="317">Z78</f>
        <v>0</v>
      </c>
      <c r="AA149" s="3">
        <f t="shared" si="317"/>
        <v>0</v>
      </c>
      <c r="AB149" s="3" t="str">
        <f t="shared" si="307"/>
        <v xml:space="preserve"> </v>
      </c>
      <c r="AE149" s="3">
        <f t="shared" ref="AE149:AF149" si="318">AE78</f>
        <v>0</v>
      </c>
      <c r="AF149" s="3">
        <f t="shared" si="318"/>
        <v>0</v>
      </c>
      <c r="AG149" s="3" t="str">
        <f t="shared" si="309"/>
        <v xml:space="preserve"> </v>
      </c>
      <c r="AJ149" s="3">
        <f t="shared" ref="AJ149:AK149" si="319">AJ78</f>
        <v>0</v>
      </c>
      <c r="AK149" s="3">
        <f t="shared" si="319"/>
        <v>0</v>
      </c>
      <c r="AL149" s="3" t="str">
        <f t="shared" si="311"/>
        <v xml:space="preserve"> </v>
      </c>
      <c r="AO149" s="3">
        <f t="shared" ref="AO149:AP149" si="320">AO78</f>
        <v>0</v>
      </c>
      <c r="AP149" s="3">
        <f t="shared" si="320"/>
        <v>0</v>
      </c>
      <c r="AQ149" s="3" t="str">
        <f t="shared" si="313"/>
        <v xml:space="preserve"> </v>
      </c>
      <c r="AT149" s="3">
        <f t="shared" ref="AT149:AU149" si="321">AT78</f>
        <v>0</v>
      </c>
      <c r="AU149" s="3">
        <f t="shared" si="321"/>
        <v>0</v>
      </c>
      <c r="AV149" s="3" t="str">
        <f t="shared" si="315"/>
        <v xml:space="preserve"> </v>
      </c>
      <c r="AZ149" s="3">
        <f t="shared" ref="AZ149:BA149" si="322">AZ78</f>
        <v>0</v>
      </c>
      <c r="BA149" s="3">
        <f t="shared" si="322"/>
        <v>0</v>
      </c>
    </row>
    <row r="150" spans="25:55" x14ac:dyDescent="0.2">
      <c r="Y150" s="3">
        <v>26</v>
      </c>
      <c r="Z150" s="3">
        <f t="shared" ref="Z150:AA150" si="323">Z79</f>
        <v>0</v>
      </c>
      <c r="AA150" s="3">
        <f t="shared" si="323"/>
        <v>0</v>
      </c>
      <c r="AB150" s="3" t="str">
        <f t="shared" si="307"/>
        <v xml:space="preserve"> </v>
      </c>
      <c r="AE150" s="3">
        <f t="shared" ref="AE150:AF150" si="324">AE79</f>
        <v>0</v>
      </c>
      <c r="AF150" s="3">
        <f t="shared" si="324"/>
        <v>0</v>
      </c>
      <c r="AG150" s="3" t="str">
        <f t="shared" si="309"/>
        <v xml:space="preserve"> </v>
      </c>
      <c r="AJ150" s="3">
        <f t="shared" ref="AJ150:AK150" si="325">AJ79</f>
        <v>0</v>
      </c>
      <c r="AK150" s="3">
        <f t="shared" si="325"/>
        <v>0</v>
      </c>
      <c r="AL150" s="3" t="str">
        <f t="shared" si="311"/>
        <v xml:space="preserve"> </v>
      </c>
      <c r="AO150" s="3">
        <f t="shared" ref="AO150:AP150" si="326">AO79</f>
        <v>0</v>
      </c>
      <c r="AP150" s="3">
        <f t="shared" si="326"/>
        <v>0</v>
      </c>
      <c r="AQ150" s="3" t="str">
        <f t="shared" si="313"/>
        <v xml:space="preserve"> </v>
      </c>
      <c r="AT150" s="3">
        <f t="shared" ref="AT150:AU150" si="327">AT79</f>
        <v>0</v>
      </c>
      <c r="AU150" s="3">
        <f t="shared" si="327"/>
        <v>0</v>
      </c>
      <c r="AV150" s="3" t="str">
        <f t="shared" si="315"/>
        <v xml:space="preserve"> </v>
      </c>
      <c r="AZ150" s="3">
        <f t="shared" ref="AZ150:BA150" si="328">AZ79</f>
        <v>0</v>
      </c>
      <c r="BA150" s="3">
        <f t="shared" si="328"/>
        <v>0</v>
      </c>
    </row>
    <row r="151" spans="25:55" x14ac:dyDescent="0.2">
      <c r="Y151" s="3">
        <v>27</v>
      </c>
      <c r="Z151" s="3">
        <f t="shared" ref="Z151:AA151" si="329">Z80</f>
        <v>0</v>
      </c>
      <c r="AA151" s="3">
        <f t="shared" si="329"/>
        <v>0</v>
      </c>
      <c r="AB151" s="3" t="str">
        <f t="shared" si="307"/>
        <v xml:space="preserve"> </v>
      </c>
      <c r="AE151" s="3">
        <f t="shared" ref="AE151:AF151" si="330">AE80</f>
        <v>0</v>
      </c>
      <c r="AF151" s="3">
        <f t="shared" si="330"/>
        <v>0</v>
      </c>
      <c r="AG151" s="3" t="str">
        <f t="shared" si="309"/>
        <v xml:space="preserve"> </v>
      </c>
      <c r="AJ151" s="3">
        <f t="shared" ref="AJ151:AK151" si="331">AJ80</f>
        <v>0</v>
      </c>
      <c r="AK151" s="3">
        <f t="shared" si="331"/>
        <v>0</v>
      </c>
      <c r="AL151" s="3" t="str">
        <f t="shared" si="311"/>
        <v xml:space="preserve"> </v>
      </c>
      <c r="AO151" s="3">
        <f t="shared" ref="AO151:AP151" si="332">AO80</f>
        <v>0</v>
      </c>
      <c r="AP151" s="3">
        <f t="shared" si="332"/>
        <v>0</v>
      </c>
      <c r="AQ151" s="3" t="str">
        <f t="shared" si="313"/>
        <v xml:space="preserve"> </v>
      </c>
      <c r="AT151" s="3">
        <f t="shared" ref="AT151:AU151" si="333">AT80</f>
        <v>0</v>
      </c>
      <c r="AU151" s="3">
        <f t="shared" si="333"/>
        <v>0</v>
      </c>
      <c r="AV151" s="3" t="str">
        <f t="shared" si="315"/>
        <v xml:space="preserve"> </v>
      </c>
      <c r="AZ151" s="3">
        <f t="shared" ref="AZ151:BA151" si="334">AZ80</f>
        <v>0</v>
      </c>
      <c r="BA151" s="3">
        <f t="shared" si="334"/>
        <v>0</v>
      </c>
    </row>
    <row r="152" spans="25:55" x14ac:dyDescent="0.2">
      <c r="Y152" s="3">
        <v>28</v>
      </c>
      <c r="Z152" s="3">
        <f t="shared" ref="Z152:AA152" si="335">Z81</f>
        <v>0</v>
      </c>
      <c r="AA152" s="3">
        <f t="shared" si="335"/>
        <v>0</v>
      </c>
      <c r="AB152" s="3" t="str">
        <f t="shared" si="307"/>
        <v xml:space="preserve"> </v>
      </c>
      <c r="AE152" s="3">
        <f t="shared" ref="AE152:AF152" si="336">AE81</f>
        <v>0</v>
      </c>
      <c r="AF152" s="3">
        <f t="shared" si="336"/>
        <v>0</v>
      </c>
      <c r="AG152" s="3" t="str">
        <f t="shared" si="309"/>
        <v xml:space="preserve"> </v>
      </c>
      <c r="AJ152" s="3">
        <f t="shared" ref="AJ152:AK152" si="337">AJ81</f>
        <v>0</v>
      </c>
      <c r="AK152" s="3">
        <f t="shared" si="337"/>
        <v>0</v>
      </c>
      <c r="AL152" s="3" t="str">
        <f t="shared" si="311"/>
        <v xml:space="preserve"> </v>
      </c>
      <c r="AO152" s="3">
        <f t="shared" ref="AO152:AP152" si="338">AO81</f>
        <v>0</v>
      </c>
      <c r="AP152" s="3">
        <f t="shared" si="338"/>
        <v>0</v>
      </c>
      <c r="AQ152" s="3" t="str">
        <f t="shared" si="313"/>
        <v xml:space="preserve"> </v>
      </c>
      <c r="AT152" s="3">
        <f t="shared" ref="AT152:AU152" si="339">AT81</f>
        <v>0</v>
      </c>
      <c r="AU152" s="3">
        <f t="shared" si="339"/>
        <v>0</v>
      </c>
      <c r="AV152" s="3" t="str">
        <f t="shared" si="315"/>
        <v xml:space="preserve"> </v>
      </c>
      <c r="AZ152" s="3">
        <f t="shared" ref="AZ152:BA152" si="340">AZ81</f>
        <v>0</v>
      </c>
      <c r="BA152" s="3">
        <f t="shared" si="340"/>
        <v>0</v>
      </c>
    </row>
    <row r="153" spans="25:55" x14ac:dyDescent="0.2">
      <c r="Y153" s="3">
        <v>29</v>
      </c>
      <c r="Z153" s="3">
        <f t="shared" ref="Z153:AA153" si="341">Z82</f>
        <v>0</v>
      </c>
      <c r="AA153" s="3">
        <f t="shared" si="341"/>
        <v>0</v>
      </c>
      <c r="AB153" s="3" t="str">
        <f t="shared" si="307"/>
        <v xml:space="preserve"> </v>
      </c>
      <c r="AE153" s="3">
        <f t="shared" ref="AE153:AF153" si="342">AE82</f>
        <v>0</v>
      </c>
      <c r="AF153" s="3">
        <f t="shared" si="342"/>
        <v>0</v>
      </c>
      <c r="AG153" s="3" t="str">
        <f t="shared" si="309"/>
        <v xml:space="preserve"> </v>
      </c>
      <c r="AJ153" s="3">
        <f t="shared" ref="AJ153:AK153" si="343">AJ82</f>
        <v>0</v>
      </c>
      <c r="AK153" s="3">
        <f t="shared" si="343"/>
        <v>0</v>
      </c>
      <c r="AL153" s="3" t="str">
        <f t="shared" si="311"/>
        <v xml:space="preserve"> </v>
      </c>
      <c r="AO153" s="3">
        <f t="shared" ref="AO153:AP153" si="344">AO82</f>
        <v>0</v>
      </c>
      <c r="AP153" s="3">
        <f t="shared" si="344"/>
        <v>0</v>
      </c>
      <c r="AQ153" s="3" t="str">
        <f t="shared" si="313"/>
        <v xml:space="preserve"> </v>
      </c>
      <c r="AT153" s="3">
        <f t="shared" ref="AT153:AU153" si="345">AT82</f>
        <v>0</v>
      </c>
      <c r="AU153" s="3">
        <f t="shared" si="345"/>
        <v>0</v>
      </c>
      <c r="AV153" s="3" t="str">
        <f t="shared" si="315"/>
        <v xml:space="preserve"> </v>
      </c>
      <c r="AZ153" s="3">
        <f t="shared" ref="AZ153:BA153" si="346">AZ82</f>
        <v>0</v>
      </c>
      <c r="BA153" s="3">
        <f t="shared" si="346"/>
        <v>0</v>
      </c>
    </row>
    <row r="154" spans="25:55" x14ac:dyDescent="0.2">
      <c r="Y154" s="3">
        <v>30</v>
      </c>
      <c r="Z154" s="3">
        <f t="shared" ref="Z154:AA154" si="347">Z83</f>
        <v>0</v>
      </c>
      <c r="AA154" s="3">
        <f t="shared" si="347"/>
        <v>0</v>
      </c>
      <c r="AB154" s="3" t="str">
        <f t="shared" si="307"/>
        <v xml:space="preserve"> </v>
      </c>
      <c r="AE154" s="3">
        <f t="shared" ref="AE154:AF154" si="348">AE83</f>
        <v>0</v>
      </c>
      <c r="AF154" s="3">
        <f t="shared" si="348"/>
        <v>0</v>
      </c>
      <c r="AG154" s="3" t="str">
        <f t="shared" si="309"/>
        <v xml:space="preserve"> </v>
      </c>
      <c r="AJ154" s="3">
        <f t="shared" ref="AJ154:AK154" si="349">AJ83</f>
        <v>0</v>
      </c>
      <c r="AK154" s="3">
        <f t="shared" si="349"/>
        <v>0</v>
      </c>
      <c r="AL154" s="3" t="str">
        <f t="shared" si="311"/>
        <v xml:space="preserve"> </v>
      </c>
      <c r="AO154" s="3">
        <f t="shared" ref="AO154:AP154" si="350">AO83</f>
        <v>0</v>
      </c>
      <c r="AP154" s="3">
        <f t="shared" si="350"/>
        <v>0</v>
      </c>
      <c r="AQ154" s="3" t="str">
        <f t="shared" si="313"/>
        <v xml:space="preserve"> </v>
      </c>
      <c r="AT154" s="3">
        <f t="shared" ref="AT154:AU154" si="351">AT83</f>
        <v>0</v>
      </c>
      <c r="AU154" s="3">
        <f t="shared" si="351"/>
        <v>0</v>
      </c>
      <c r="AV154" s="3" t="str">
        <f t="shared" si="315"/>
        <v xml:space="preserve"> </v>
      </c>
      <c r="AZ154" s="3">
        <f t="shared" ref="AZ154:BA154" si="352">AZ83</f>
        <v>0</v>
      </c>
      <c r="BA154" s="3">
        <f t="shared" si="352"/>
        <v>0</v>
      </c>
    </row>
    <row r="155" spans="25:55" x14ac:dyDescent="0.2">
      <c r="Z155" s="3" t="s">
        <v>19</v>
      </c>
      <c r="AA155" s="3">
        <f>SLOPE(AA125:AA154,Z125:Z154)</f>
        <v>0.56934563380001857</v>
      </c>
      <c r="AE155" s="3" t="s">
        <v>19</v>
      </c>
      <c r="AF155" s="3">
        <f>SLOPE(AF125:AF154,AE125:AE154)</f>
        <v>0.45268325422754435</v>
      </c>
      <c r="AJ155" s="3" t="s">
        <v>19</v>
      </c>
      <c r="AK155" s="3">
        <f>SLOPE(AK125:AK154,AJ125:AJ154)</f>
        <v>1.052411305624106</v>
      </c>
      <c r="AO155" s="3" t="s">
        <v>19</v>
      </c>
      <c r="AP155" s="3" t="e">
        <f>SLOPE(AP125:AP154,AO125:AO154)</f>
        <v>#DIV/0!</v>
      </c>
      <c r="AT155" s="3" t="s">
        <v>19</v>
      </c>
      <c r="AU155" s="3" t="e">
        <f>SLOPE(AU125:AU154,AT125:AT154)</f>
        <v>#DIV/0!</v>
      </c>
      <c r="AZ155" s="3" t="s">
        <v>19</v>
      </c>
      <c r="BA155" s="3" t="e">
        <f>SLOPE(BA125:BA154,AZ125:AZ154)</f>
        <v>#DIV/0!</v>
      </c>
    </row>
    <row r="156" spans="25:55" x14ac:dyDescent="0.2">
      <c r="Z156" s="3" t="s">
        <v>20</v>
      </c>
      <c r="AA156" s="3">
        <f>ATAN(AA155)*180/PI()</f>
        <v>29.654833909680885</v>
      </c>
      <c r="AE156" s="3" t="s">
        <v>20</v>
      </c>
      <c r="AF156" s="3">
        <f>ATAN(AF155)*180/PI()</f>
        <v>24.35546645659916</v>
      </c>
      <c r="AJ156" s="3" t="s">
        <v>20</v>
      </c>
      <c r="AK156" s="3">
        <f>ATAN(AK155)*180/PI()</f>
        <v>46.462813085821793</v>
      </c>
      <c r="AO156" s="3" t="s">
        <v>20</v>
      </c>
      <c r="AP156" s="3" t="e">
        <f>ATAN(AP155)*180/PI()</f>
        <v>#DIV/0!</v>
      </c>
      <c r="AT156" s="3" t="s">
        <v>20</v>
      </c>
      <c r="AU156" s="3" t="e">
        <f>ATAN(AU155)*180/PI()</f>
        <v>#DIV/0!</v>
      </c>
      <c r="AZ156" s="3" t="s">
        <v>20</v>
      </c>
      <c r="BA156" s="3" t="e">
        <f>ATAN(BA155)*180/PI()</f>
        <v>#DIV/0!</v>
      </c>
    </row>
    <row r="157" spans="25:55" x14ac:dyDescent="0.2">
      <c r="Z157" s="3" t="s">
        <v>22</v>
      </c>
      <c r="AA157" s="3">
        <f>INTERCEPT(AA125:AA154,Z125:Z154)</f>
        <v>-1.1102230246251565E-15</v>
      </c>
      <c r="AB157" s="3" t="s">
        <v>21</v>
      </c>
      <c r="AC157" s="3">
        <f>IF(AA157&lt;2,0,AA157)</f>
        <v>0</v>
      </c>
      <c r="AE157" s="3" t="s">
        <v>22</v>
      </c>
      <c r="AF157" s="3">
        <f>INTERCEPT(AF125:AF154,AE125:AE154)</f>
        <v>-7.8116103011689475E-3</v>
      </c>
      <c r="AG157" s="3" t="s">
        <v>21</v>
      </c>
      <c r="AH157" s="3">
        <f>IF(AF157&lt;2,0,AF157)</f>
        <v>0</v>
      </c>
      <c r="AJ157" s="3" t="s">
        <v>22</v>
      </c>
      <c r="AK157" s="3">
        <f>INTERCEPT(AK125:AK154,AJ125:AJ154)</f>
        <v>-5.734953094886297E-2</v>
      </c>
      <c r="AL157" s="3" t="s">
        <v>21</v>
      </c>
      <c r="AM157" s="3">
        <f>IF(AK157&lt;2,0,AK157)</f>
        <v>0</v>
      </c>
      <c r="AO157" s="3" t="s">
        <v>22</v>
      </c>
      <c r="AP157" s="3" t="e">
        <f>INTERCEPT(AP125:AP154,AO125:AO154)</f>
        <v>#DIV/0!</v>
      </c>
      <c r="AQ157" s="3" t="s">
        <v>21</v>
      </c>
      <c r="AR157" s="3" t="e">
        <f>IF(AP157&lt;2,0,AP157)</f>
        <v>#DIV/0!</v>
      </c>
      <c r="AT157" s="3" t="s">
        <v>22</v>
      </c>
      <c r="AU157" s="3" t="e">
        <f>INTERCEPT(AU125:AU154,AT125:AT154)</f>
        <v>#DIV/0!</v>
      </c>
      <c r="AV157" s="3" t="s">
        <v>21</v>
      </c>
      <c r="AW157" s="3" t="e">
        <f>IF(AU157&lt;2,0,AU157)</f>
        <v>#DIV/0!</v>
      </c>
      <c r="AZ157" s="3" t="s">
        <v>22</v>
      </c>
      <c r="BA157" s="3" t="e">
        <f>INTERCEPT(BA125:BA154,AZ125:AZ154)</f>
        <v>#DIV/0!</v>
      </c>
      <c r="BB157" s="3" t="s">
        <v>21</v>
      </c>
      <c r="BC157" s="3" t="e">
        <f>IF(BA157&lt;2,0,BA157)</f>
        <v>#DIV/0!</v>
      </c>
    </row>
    <row r="166" spans="25:53" x14ac:dyDescent="0.2">
      <c r="Y166" s="3">
        <v>1</v>
      </c>
      <c r="Z166" s="3">
        <f>IF(Z125=0,NA(),Z125)</f>
        <v>22.662546249999998</v>
      </c>
      <c r="AA166" s="3">
        <f>IF(AA125=0,NA(),AA125)</f>
        <v>12.90282175822845</v>
      </c>
      <c r="AE166" s="3" t="e">
        <f>IF(AE125=0,NA(),AE125)</f>
        <v>#N/A</v>
      </c>
      <c r="AF166" s="3" t="e">
        <f>IF(AF125=0,NA(),AF125)</f>
        <v>#N/A</v>
      </c>
      <c r="AJ166" s="3" t="e">
        <f>IF(AJ125=0,NA(),AJ125)</f>
        <v>#N/A</v>
      </c>
      <c r="AK166" s="3" t="e">
        <f>IF(AK125=0,NA(),AK125)</f>
        <v>#N/A</v>
      </c>
      <c r="AO166" s="3" t="e">
        <f>IF(AO125=0,NA(),AO125)</f>
        <v>#N/A</v>
      </c>
      <c r="AP166" s="3" t="e">
        <f>IF(AP125=0,NA(),AP125)</f>
        <v>#N/A</v>
      </c>
      <c r="AT166" s="3" t="e">
        <f>IF(AT125=0,NA(),AT125)</f>
        <v>#N/A</v>
      </c>
      <c r="AU166" s="3" t="e">
        <f>IF(AU125=0,NA(),AU125)</f>
        <v>#N/A</v>
      </c>
      <c r="AZ166" s="3" t="e">
        <f>IF(AZ125=0,NA(),AZ125)</f>
        <v>#N/A</v>
      </c>
      <c r="BA166" s="3" t="e">
        <f>IF(BA125=0,NA(),BA125)</f>
        <v>#N/A</v>
      </c>
    </row>
    <row r="167" spans="25:53" x14ac:dyDescent="0.2">
      <c r="Y167" s="3">
        <v>2</v>
      </c>
      <c r="Z167" s="3" t="e">
        <f t="shared" ref="Z167:AA188" si="353">IF(Z126=0,NA(),Z126)</f>
        <v>#N/A</v>
      </c>
      <c r="AA167" s="3" t="e">
        <f t="shared" si="353"/>
        <v>#N/A</v>
      </c>
      <c r="AE167" s="3">
        <f t="shared" ref="AE167:AF188" si="354">IF(AE126=0,NA(),AE126)</f>
        <v>58.792749999999998</v>
      </c>
      <c r="AF167" s="3">
        <f t="shared" si="354"/>
        <v>25.125989135609316</v>
      </c>
      <c r="AJ167" s="3" t="e">
        <f t="shared" ref="AJ167:AK188" si="355">IF(AJ126=0,NA(),AJ126)</f>
        <v>#N/A</v>
      </c>
      <c r="AK167" s="3" t="e">
        <f t="shared" si="355"/>
        <v>#N/A</v>
      </c>
      <c r="AO167" s="3" t="e">
        <f t="shared" ref="AO167:AP188" si="356">IF(AO126=0,NA(),AO126)</f>
        <v>#N/A</v>
      </c>
      <c r="AP167" s="3" t="e">
        <f t="shared" si="356"/>
        <v>#N/A</v>
      </c>
      <c r="AT167" s="3" t="e">
        <f t="shared" ref="AT167:AU188" si="357">IF(AT126=0,NA(),AT126)</f>
        <v>#N/A</v>
      </c>
      <c r="AU167" s="3" t="e">
        <f t="shared" si="357"/>
        <v>#N/A</v>
      </c>
      <c r="AZ167" s="3" t="e">
        <f t="shared" ref="AZ167:BA167" si="358">IF(AZ126=0,NA(),AZ126)</f>
        <v>#N/A</v>
      </c>
      <c r="BA167" s="3" t="e">
        <f t="shared" si="358"/>
        <v>#N/A</v>
      </c>
    </row>
    <row r="168" spans="25:53" x14ac:dyDescent="0.2">
      <c r="Y168" s="3">
        <v>3</v>
      </c>
      <c r="Z168" s="3" t="e">
        <f t="shared" si="353"/>
        <v>#N/A</v>
      </c>
      <c r="AA168" s="3" t="e">
        <f t="shared" si="353"/>
        <v>#N/A</v>
      </c>
      <c r="AE168" s="3">
        <f t="shared" si="354"/>
        <v>68.982749999999996</v>
      </c>
      <c r="AF168" s="3">
        <f t="shared" si="354"/>
        <v>32.48149170590721</v>
      </c>
      <c r="AJ168" s="3" t="e">
        <f t="shared" si="355"/>
        <v>#N/A</v>
      </c>
      <c r="AK168" s="3" t="e">
        <f t="shared" si="355"/>
        <v>#N/A</v>
      </c>
      <c r="AO168" s="3" t="e">
        <f t="shared" si="356"/>
        <v>#N/A</v>
      </c>
      <c r="AP168" s="3" t="e">
        <f t="shared" si="356"/>
        <v>#N/A</v>
      </c>
      <c r="AT168" s="3" t="e">
        <f t="shared" si="357"/>
        <v>#N/A</v>
      </c>
      <c r="AU168" s="3" t="e">
        <f t="shared" si="357"/>
        <v>#N/A</v>
      </c>
      <c r="AZ168" s="3" t="e">
        <f t="shared" ref="AZ168:BA168" si="359">IF(AZ127=0,NA(),AZ127)</f>
        <v>#N/A</v>
      </c>
      <c r="BA168" s="3" t="e">
        <f t="shared" si="359"/>
        <v>#N/A</v>
      </c>
    </row>
    <row r="169" spans="25:53" x14ac:dyDescent="0.2">
      <c r="Y169" s="3">
        <v>4</v>
      </c>
      <c r="Z169" s="3" t="e">
        <f t="shared" si="353"/>
        <v>#N/A</v>
      </c>
      <c r="AA169" s="3" t="e">
        <f t="shared" si="353"/>
        <v>#N/A</v>
      </c>
      <c r="AE169" s="3" t="e">
        <f t="shared" si="354"/>
        <v>#N/A</v>
      </c>
      <c r="AF169" s="3" t="e">
        <f t="shared" si="354"/>
        <v>#N/A</v>
      </c>
      <c r="AJ169" s="3">
        <f t="shared" si="355"/>
        <v>76.460249999999988</v>
      </c>
      <c r="AK169" s="3">
        <f t="shared" si="355"/>
        <v>60.451899428613352</v>
      </c>
      <c r="AO169" s="3" t="e">
        <f t="shared" si="356"/>
        <v>#N/A</v>
      </c>
      <c r="AP169" s="3" t="e">
        <f t="shared" si="356"/>
        <v>#N/A</v>
      </c>
      <c r="AT169" s="3" t="e">
        <f t="shared" si="357"/>
        <v>#N/A</v>
      </c>
      <c r="AU169" s="3" t="e">
        <f t="shared" si="357"/>
        <v>#N/A</v>
      </c>
      <c r="AZ169" s="3" t="e">
        <f t="shared" ref="AZ169:BA169" si="360">IF(AZ128=0,NA(),AZ128)</f>
        <v>#N/A</v>
      </c>
      <c r="BA169" s="3" t="e">
        <f t="shared" si="360"/>
        <v>#N/A</v>
      </c>
    </row>
    <row r="170" spans="25:53" x14ac:dyDescent="0.2">
      <c r="Y170" s="3">
        <v>5</v>
      </c>
      <c r="Z170" s="3" t="e">
        <f t="shared" si="353"/>
        <v>#N/A</v>
      </c>
      <c r="AA170" s="3" t="e">
        <f t="shared" si="353"/>
        <v>#N/A</v>
      </c>
      <c r="AE170" s="3" t="e">
        <f t="shared" si="354"/>
        <v>#N/A</v>
      </c>
      <c r="AF170" s="3" t="e">
        <f t="shared" si="354"/>
        <v>#N/A</v>
      </c>
      <c r="AJ170" s="3">
        <f t="shared" si="355"/>
        <v>83.150249999999986</v>
      </c>
      <c r="AK170" s="3">
        <f t="shared" si="355"/>
        <v>105.80350933923712</v>
      </c>
      <c r="AO170" s="3" t="e">
        <f t="shared" si="356"/>
        <v>#N/A</v>
      </c>
      <c r="AP170" s="3" t="e">
        <f t="shared" si="356"/>
        <v>#N/A</v>
      </c>
      <c r="AT170" s="3" t="e">
        <f t="shared" si="357"/>
        <v>#N/A</v>
      </c>
      <c r="AU170" s="3" t="e">
        <f t="shared" si="357"/>
        <v>#N/A</v>
      </c>
      <c r="AZ170" s="3" t="e">
        <f t="shared" ref="AZ170:BA170" si="361">IF(AZ129=0,NA(),AZ129)</f>
        <v>#N/A</v>
      </c>
      <c r="BA170" s="3" t="e">
        <f t="shared" si="361"/>
        <v>#N/A</v>
      </c>
    </row>
    <row r="171" spans="25:53" x14ac:dyDescent="0.2">
      <c r="Y171" s="3">
        <v>6</v>
      </c>
      <c r="Z171" s="3" t="e">
        <f t="shared" si="353"/>
        <v>#N/A</v>
      </c>
      <c r="AA171" s="3" t="e">
        <f t="shared" si="353"/>
        <v>#N/A</v>
      </c>
      <c r="AE171" s="3" t="e">
        <f t="shared" si="354"/>
        <v>#N/A</v>
      </c>
      <c r="AF171" s="3" t="e">
        <f t="shared" si="354"/>
        <v>#N/A</v>
      </c>
      <c r="AJ171" s="3" t="e">
        <f t="shared" si="355"/>
        <v>#N/A</v>
      </c>
      <c r="AK171" s="3" t="e">
        <f t="shared" si="355"/>
        <v>#N/A</v>
      </c>
      <c r="AO171" s="3" t="e">
        <f t="shared" si="356"/>
        <v>#N/A</v>
      </c>
      <c r="AP171" s="3" t="e">
        <f t="shared" si="356"/>
        <v>#N/A</v>
      </c>
      <c r="AT171" s="3" t="e">
        <f t="shared" si="357"/>
        <v>#N/A</v>
      </c>
      <c r="AU171" s="3" t="e">
        <f t="shared" si="357"/>
        <v>#N/A</v>
      </c>
      <c r="AZ171" s="3" t="e">
        <f t="shared" ref="AZ171:BA171" si="362">IF(AZ130=0,NA(),AZ130)</f>
        <v>#N/A</v>
      </c>
      <c r="BA171" s="3" t="e">
        <f t="shared" si="362"/>
        <v>#N/A</v>
      </c>
    </row>
    <row r="172" spans="25:53" x14ac:dyDescent="0.2">
      <c r="Y172" s="3">
        <v>7</v>
      </c>
      <c r="Z172" s="3" t="e">
        <f t="shared" si="353"/>
        <v>#N/A</v>
      </c>
      <c r="AA172" s="3" t="e">
        <f t="shared" si="353"/>
        <v>#N/A</v>
      </c>
      <c r="AE172" s="3" t="e">
        <f t="shared" si="354"/>
        <v>#N/A</v>
      </c>
      <c r="AF172" s="3" t="e">
        <f t="shared" si="354"/>
        <v>#N/A</v>
      </c>
      <c r="AJ172" s="3" t="e">
        <f t="shared" si="355"/>
        <v>#N/A</v>
      </c>
      <c r="AK172" s="3" t="e">
        <f t="shared" si="355"/>
        <v>#N/A</v>
      </c>
      <c r="AO172" s="3" t="e">
        <f t="shared" si="356"/>
        <v>#N/A</v>
      </c>
      <c r="AP172" s="3" t="e">
        <f t="shared" si="356"/>
        <v>#N/A</v>
      </c>
      <c r="AT172" s="3" t="e">
        <f t="shared" si="357"/>
        <v>#N/A</v>
      </c>
      <c r="AU172" s="3" t="e">
        <f t="shared" si="357"/>
        <v>#N/A</v>
      </c>
      <c r="AZ172" s="3" t="e">
        <f t="shared" ref="AZ172:BA172" si="363">IF(AZ131=0,NA(),AZ131)</f>
        <v>#N/A</v>
      </c>
      <c r="BA172" s="3" t="e">
        <f t="shared" si="363"/>
        <v>#N/A</v>
      </c>
    </row>
    <row r="173" spans="25:53" x14ac:dyDescent="0.2">
      <c r="Y173" s="3">
        <v>8</v>
      </c>
      <c r="Z173" s="3" t="e">
        <f t="shared" si="353"/>
        <v>#N/A</v>
      </c>
      <c r="AA173" s="3" t="e">
        <f t="shared" si="353"/>
        <v>#N/A</v>
      </c>
      <c r="AE173" s="3" t="e">
        <f t="shared" si="354"/>
        <v>#N/A</v>
      </c>
      <c r="AF173" s="3" t="e">
        <f t="shared" si="354"/>
        <v>#N/A</v>
      </c>
      <c r="AJ173" s="3" t="e">
        <f t="shared" si="355"/>
        <v>#N/A</v>
      </c>
      <c r="AK173" s="3" t="e">
        <f t="shared" si="355"/>
        <v>#N/A</v>
      </c>
      <c r="AO173" s="3" t="e">
        <f t="shared" si="356"/>
        <v>#N/A</v>
      </c>
      <c r="AP173" s="3" t="e">
        <f t="shared" si="356"/>
        <v>#N/A</v>
      </c>
      <c r="AT173" s="3" t="e">
        <f t="shared" si="357"/>
        <v>#N/A</v>
      </c>
      <c r="AU173" s="3" t="e">
        <f t="shared" si="357"/>
        <v>#N/A</v>
      </c>
      <c r="AZ173" s="3" t="e">
        <f t="shared" ref="AZ173:BA173" si="364">IF(AZ132=0,NA(),AZ132)</f>
        <v>#N/A</v>
      </c>
      <c r="BA173" s="3" t="e">
        <f t="shared" si="364"/>
        <v>#N/A</v>
      </c>
    </row>
    <row r="174" spans="25:53" x14ac:dyDescent="0.2">
      <c r="Y174" s="3">
        <v>9</v>
      </c>
      <c r="Z174" s="3" t="e">
        <f t="shared" si="353"/>
        <v>#N/A</v>
      </c>
      <c r="AA174" s="3" t="e">
        <f t="shared" si="353"/>
        <v>#N/A</v>
      </c>
      <c r="AE174" s="3" t="e">
        <f t="shared" si="354"/>
        <v>#N/A</v>
      </c>
      <c r="AF174" s="3" t="e">
        <f t="shared" si="354"/>
        <v>#N/A</v>
      </c>
      <c r="AJ174" s="3" t="e">
        <f t="shared" si="355"/>
        <v>#N/A</v>
      </c>
      <c r="AK174" s="3" t="e">
        <f t="shared" si="355"/>
        <v>#N/A</v>
      </c>
      <c r="AO174" s="3" t="e">
        <f t="shared" si="356"/>
        <v>#N/A</v>
      </c>
      <c r="AP174" s="3" t="e">
        <f t="shared" si="356"/>
        <v>#N/A</v>
      </c>
      <c r="AT174" s="3" t="e">
        <f t="shared" si="357"/>
        <v>#N/A</v>
      </c>
      <c r="AU174" s="3" t="e">
        <f t="shared" si="357"/>
        <v>#N/A</v>
      </c>
      <c r="AZ174" s="3" t="e">
        <f t="shared" ref="AZ174:BA174" si="365">IF(AZ133=0,NA(),AZ133)</f>
        <v>#N/A</v>
      </c>
      <c r="BA174" s="3" t="e">
        <f t="shared" si="365"/>
        <v>#N/A</v>
      </c>
    </row>
    <row r="175" spans="25:53" x14ac:dyDescent="0.2">
      <c r="Y175" s="3">
        <v>10</v>
      </c>
      <c r="Z175" s="3" t="e">
        <f t="shared" si="353"/>
        <v>#N/A</v>
      </c>
      <c r="AA175" s="3" t="e">
        <f t="shared" si="353"/>
        <v>#N/A</v>
      </c>
      <c r="AE175" s="3" t="e">
        <f t="shared" si="354"/>
        <v>#N/A</v>
      </c>
      <c r="AF175" s="3" t="e">
        <f t="shared" si="354"/>
        <v>#N/A</v>
      </c>
      <c r="AJ175" s="3" t="e">
        <f t="shared" si="355"/>
        <v>#N/A</v>
      </c>
      <c r="AK175" s="3" t="e">
        <f t="shared" si="355"/>
        <v>#N/A</v>
      </c>
      <c r="AO175" s="3" t="e">
        <f t="shared" si="356"/>
        <v>#N/A</v>
      </c>
      <c r="AP175" s="3" t="e">
        <f t="shared" si="356"/>
        <v>#N/A</v>
      </c>
      <c r="AT175" s="3" t="e">
        <f t="shared" si="357"/>
        <v>#N/A</v>
      </c>
      <c r="AU175" s="3" t="e">
        <f t="shared" si="357"/>
        <v>#N/A</v>
      </c>
      <c r="AZ175" s="3" t="e">
        <f t="shared" ref="AZ175:BA175" si="366">IF(AZ134=0,NA(),AZ134)</f>
        <v>#N/A</v>
      </c>
      <c r="BA175" s="3" t="e">
        <f t="shared" si="366"/>
        <v>#N/A</v>
      </c>
    </row>
    <row r="176" spans="25:53" x14ac:dyDescent="0.2">
      <c r="Y176" s="3">
        <v>11</v>
      </c>
      <c r="Z176" s="3" t="e">
        <f t="shared" si="353"/>
        <v>#N/A</v>
      </c>
      <c r="AA176" s="3" t="e">
        <f t="shared" si="353"/>
        <v>#N/A</v>
      </c>
      <c r="AE176" s="3" t="e">
        <f t="shared" si="354"/>
        <v>#N/A</v>
      </c>
      <c r="AF176" s="3" t="e">
        <f t="shared" si="354"/>
        <v>#N/A</v>
      </c>
      <c r="AJ176" s="3" t="e">
        <f t="shared" si="355"/>
        <v>#N/A</v>
      </c>
      <c r="AK176" s="3" t="e">
        <f t="shared" si="355"/>
        <v>#N/A</v>
      </c>
      <c r="AO176" s="3" t="e">
        <f t="shared" si="356"/>
        <v>#N/A</v>
      </c>
      <c r="AP176" s="3" t="e">
        <f t="shared" si="356"/>
        <v>#N/A</v>
      </c>
      <c r="AT176" s="3" t="e">
        <f t="shared" si="357"/>
        <v>#N/A</v>
      </c>
      <c r="AU176" s="3" t="e">
        <f t="shared" si="357"/>
        <v>#N/A</v>
      </c>
      <c r="AZ176" s="3" t="e">
        <f t="shared" ref="AZ176:BA176" si="367">IF(AZ135=0,NA(),AZ135)</f>
        <v>#N/A</v>
      </c>
      <c r="BA176" s="3" t="e">
        <f t="shared" si="367"/>
        <v>#N/A</v>
      </c>
    </row>
    <row r="177" spans="25:53" x14ac:dyDescent="0.2">
      <c r="Y177" s="3">
        <v>12</v>
      </c>
      <c r="Z177" s="3" t="e">
        <f t="shared" si="353"/>
        <v>#N/A</v>
      </c>
      <c r="AA177" s="3" t="e">
        <f t="shared" si="353"/>
        <v>#N/A</v>
      </c>
      <c r="AE177" s="3" t="e">
        <f t="shared" si="354"/>
        <v>#N/A</v>
      </c>
      <c r="AF177" s="3" t="e">
        <f t="shared" si="354"/>
        <v>#N/A</v>
      </c>
      <c r="AJ177" s="3" t="e">
        <f t="shared" si="355"/>
        <v>#N/A</v>
      </c>
      <c r="AK177" s="3" t="e">
        <f t="shared" si="355"/>
        <v>#N/A</v>
      </c>
      <c r="AO177" s="3" t="e">
        <f t="shared" si="356"/>
        <v>#N/A</v>
      </c>
      <c r="AP177" s="3" t="e">
        <f t="shared" si="356"/>
        <v>#N/A</v>
      </c>
      <c r="AT177" s="3" t="e">
        <f t="shared" si="357"/>
        <v>#N/A</v>
      </c>
      <c r="AU177" s="3" t="e">
        <f t="shared" si="357"/>
        <v>#N/A</v>
      </c>
      <c r="AZ177" s="3" t="e">
        <f t="shared" ref="AZ177:BA177" si="368">IF(AZ136=0,NA(),AZ136)</f>
        <v>#N/A</v>
      </c>
      <c r="BA177" s="3" t="e">
        <f t="shared" si="368"/>
        <v>#N/A</v>
      </c>
    </row>
    <row r="178" spans="25:53" x14ac:dyDescent="0.2">
      <c r="Y178" s="3">
        <v>13</v>
      </c>
      <c r="Z178" s="3" t="e">
        <f t="shared" si="353"/>
        <v>#N/A</v>
      </c>
      <c r="AA178" s="3" t="e">
        <f t="shared" si="353"/>
        <v>#N/A</v>
      </c>
      <c r="AE178" s="3" t="e">
        <f t="shared" si="354"/>
        <v>#N/A</v>
      </c>
      <c r="AF178" s="3" t="e">
        <f t="shared" si="354"/>
        <v>#N/A</v>
      </c>
      <c r="AJ178" s="3" t="e">
        <f t="shared" si="355"/>
        <v>#N/A</v>
      </c>
      <c r="AK178" s="3" t="e">
        <f t="shared" si="355"/>
        <v>#N/A</v>
      </c>
      <c r="AO178" s="3" t="e">
        <f t="shared" si="356"/>
        <v>#N/A</v>
      </c>
      <c r="AP178" s="3" t="e">
        <f t="shared" si="356"/>
        <v>#N/A</v>
      </c>
      <c r="AT178" s="3" t="e">
        <f t="shared" si="357"/>
        <v>#N/A</v>
      </c>
      <c r="AU178" s="3" t="e">
        <f t="shared" si="357"/>
        <v>#N/A</v>
      </c>
      <c r="AZ178" s="3" t="e">
        <f t="shared" ref="AZ178:BA178" si="369">IF(AZ137=0,NA(),AZ137)</f>
        <v>#N/A</v>
      </c>
      <c r="BA178" s="3" t="e">
        <f t="shared" si="369"/>
        <v>#N/A</v>
      </c>
    </row>
    <row r="179" spans="25:53" x14ac:dyDescent="0.2">
      <c r="Y179" s="3">
        <v>14</v>
      </c>
      <c r="Z179" s="3" t="e">
        <f t="shared" si="353"/>
        <v>#N/A</v>
      </c>
      <c r="AA179" s="3" t="e">
        <f t="shared" si="353"/>
        <v>#N/A</v>
      </c>
      <c r="AE179" s="3" t="e">
        <f t="shared" si="354"/>
        <v>#N/A</v>
      </c>
      <c r="AF179" s="3" t="e">
        <f t="shared" si="354"/>
        <v>#N/A</v>
      </c>
      <c r="AJ179" s="3" t="e">
        <f t="shared" si="355"/>
        <v>#N/A</v>
      </c>
      <c r="AK179" s="3" t="e">
        <f t="shared" si="355"/>
        <v>#N/A</v>
      </c>
      <c r="AO179" s="3" t="e">
        <f t="shared" si="356"/>
        <v>#N/A</v>
      </c>
      <c r="AP179" s="3" t="e">
        <f t="shared" si="356"/>
        <v>#N/A</v>
      </c>
      <c r="AT179" s="3" t="e">
        <f t="shared" si="357"/>
        <v>#N/A</v>
      </c>
      <c r="AU179" s="3" t="e">
        <f t="shared" si="357"/>
        <v>#N/A</v>
      </c>
      <c r="AZ179" s="3" t="e">
        <f t="shared" ref="AZ179:BA179" si="370">IF(AZ138=0,NA(),AZ138)</f>
        <v>#N/A</v>
      </c>
      <c r="BA179" s="3" t="e">
        <f t="shared" si="370"/>
        <v>#N/A</v>
      </c>
    </row>
    <row r="180" spans="25:53" x14ac:dyDescent="0.2">
      <c r="Y180" s="3">
        <v>15</v>
      </c>
      <c r="Z180" s="3" t="e">
        <f t="shared" si="353"/>
        <v>#N/A</v>
      </c>
      <c r="AA180" s="3" t="e">
        <f t="shared" si="353"/>
        <v>#N/A</v>
      </c>
      <c r="AE180" s="3" t="e">
        <f t="shared" si="354"/>
        <v>#N/A</v>
      </c>
      <c r="AF180" s="3" t="e">
        <f t="shared" si="354"/>
        <v>#N/A</v>
      </c>
      <c r="AJ180" s="3" t="e">
        <f t="shared" si="355"/>
        <v>#N/A</v>
      </c>
      <c r="AK180" s="3" t="e">
        <f t="shared" si="355"/>
        <v>#N/A</v>
      </c>
      <c r="AO180" s="3" t="e">
        <f t="shared" si="356"/>
        <v>#N/A</v>
      </c>
      <c r="AP180" s="3" t="e">
        <f t="shared" si="356"/>
        <v>#N/A</v>
      </c>
      <c r="AT180" s="3" t="e">
        <f t="shared" si="357"/>
        <v>#N/A</v>
      </c>
      <c r="AU180" s="3" t="e">
        <f t="shared" si="357"/>
        <v>#N/A</v>
      </c>
      <c r="AZ180" s="3" t="e">
        <f t="shared" ref="AZ180:BA180" si="371">IF(AZ139=0,NA(),AZ139)</f>
        <v>#N/A</v>
      </c>
      <c r="BA180" s="3" t="e">
        <f t="shared" si="371"/>
        <v>#N/A</v>
      </c>
    </row>
    <row r="181" spans="25:53" x14ac:dyDescent="0.2">
      <c r="Y181" s="3">
        <v>16</v>
      </c>
      <c r="Z181" s="3" t="e">
        <f t="shared" si="353"/>
        <v>#N/A</v>
      </c>
      <c r="AA181" s="3" t="e">
        <f t="shared" si="353"/>
        <v>#N/A</v>
      </c>
      <c r="AE181" s="3" t="e">
        <f t="shared" si="354"/>
        <v>#N/A</v>
      </c>
      <c r="AF181" s="3" t="e">
        <f t="shared" si="354"/>
        <v>#N/A</v>
      </c>
      <c r="AJ181" s="3" t="e">
        <f t="shared" si="355"/>
        <v>#N/A</v>
      </c>
      <c r="AK181" s="3" t="e">
        <f t="shared" si="355"/>
        <v>#N/A</v>
      </c>
      <c r="AO181" s="3" t="e">
        <f t="shared" si="356"/>
        <v>#N/A</v>
      </c>
      <c r="AP181" s="3" t="e">
        <f t="shared" si="356"/>
        <v>#N/A</v>
      </c>
      <c r="AT181" s="3" t="e">
        <f t="shared" si="357"/>
        <v>#N/A</v>
      </c>
      <c r="AU181" s="3" t="e">
        <f t="shared" si="357"/>
        <v>#N/A</v>
      </c>
      <c r="AZ181" s="3" t="e">
        <f t="shared" ref="AZ181:BA181" si="372">IF(AZ140=0,NA(),AZ140)</f>
        <v>#N/A</v>
      </c>
      <c r="BA181" s="3" t="e">
        <f t="shared" si="372"/>
        <v>#N/A</v>
      </c>
    </row>
    <row r="182" spans="25:53" x14ac:dyDescent="0.2">
      <c r="Y182" s="3">
        <v>17</v>
      </c>
      <c r="Z182" s="3" t="e">
        <f t="shared" si="353"/>
        <v>#N/A</v>
      </c>
      <c r="AA182" s="3" t="e">
        <f t="shared" si="353"/>
        <v>#N/A</v>
      </c>
      <c r="AE182" s="3" t="e">
        <f t="shared" si="354"/>
        <v>#N/A</v>
      </c>
      <c r="AF182" s="3" t="e">
        <f t="shared" si="354"/>
        <v>#N/A</v>
      </c>
      <c r="AJ182" s="3" t="e">
        <f t="shared" si="355"/>
        <v>#N/A</v>
      </c>
      <c r="AK182" s="3" t="e">
        <f t="shared" si="355"/>
        <v>#N/A</v>
      </c>
      <c r="AO182" s="3" t="e">
        <f t="shared" si="356"/>
        <v>#N/A</v>
      </c>
      <c r="AP182" s="3" t="e">
        <f t="shared" si="356"/>
        <v>#N/A</v>
      </c>
      <c r="AT182" s="3" t="e">
        <f t="shared" si="357"/>
        <v>#N/A</v>
      </c>
      <c r="AU182" s="3" t="e">
        <f t="shared" si="357"/>
        <v>#N/A</v>
      </c>
      <c r="AZ182" s="3" t="e">
        <f t="shared" ref="AZ182:BA182" si="373">IF(AZ141=0,NA(),AZ141)</f>
        <v>#N/A</v>
      </c>
      <c r="BA182" s="3" t="e">
        <f t="shared" si="373"/>
        <v>#N/A</v>
      </c>
    </row>
    <row r="183" spans="25:53" x14ac:dyDescent="0.2">
      <c r="Y183" s="3">
        <v>18</v>
      </c>
      <c r="Z183" s="3" t="e">
        <f t="shared" si="353"/>
        <v>#N/A</v>
      </c>
      <c r="AA183" s="3" t="e">
        <f t="shared" si="353"/>
        <v>#N/A</v>
      </c>
      <c r="AE183" s="3" t="e">
        <f t="shared" si="354"/>
        <v>#N/A</v>
      </c>
      <c r="AF183" s="3" t="e">
        <f t="shared" si="354"/>
        <v>#N/A</v>
      </c>
      <c r="AJ183" s="3" t="e">
        <f t="shared" si="355"/>
        <v>#N/A</v>
      </c>
      <c r="AK183" s="3" t="e">
        <f t="shared" si="355"/>
        <v>#N/A</v>
      </c>
      <c r="AO183" s="3" t="e">
        <f t="shared" si="356"/>
        <v>#N/A</v>
      </c>
      <c r="AP183" s="3" t="e">
        <f t="shared" si="356"/>
        <v>#N/A</v>
      </c>
      <c r="AT183" s="3" t="e">
        <f t="shared" si="357"/>
        <v>#N/A</v>
      </c>
      <c r="AU183" s="3" t="e">
        <f t="shared" si="357"/>
        <v>#N/A</v>
      </c>
      <c r="AZ183" s="3" t="e">
        <f t="shared" ref="AZ183:BA183" si="374">IF(AZ142=0,NA(),AZ142)</f>
        <v>#N/A</v>
      </c>
      <c r="BA183" s="3" t="e">
        <f t="shared" si="374"/>
        <v>#N/A</v>
      </c>
    </row>
    <row r="184" spans="25:53" x14ac:dyDescent="0.2">
      <c r="Y184" s="3">
        <v>19</v>
      </c>
      <c r="Z184" s="3" t="e">
        <f t="shared" si="353"/>
        <v>#N/A</v>
      </c>
      <c r="AA184" s="3" t="e">
        <f t="shared" si="353"/>
        <v>#N/A</v>
      </c>
      <c r="AE184" s="3" t="e">
        <f t="shared" si="354"/>
        <v>#N/A</v>
      </c>
      <c r="AF184" s="3" t="e">
        <f t="shared" si="354"/>
        <v>#N/A</v>
      </c>
      <c r="AJ184" s="3" t="e">
        <f t="shared" si="355"/>
        <v>#N/A</v>
      </c>
      <c r="AK184" s="3" t="e">
        <f t="shared" si="355"/>
        <v>#N/A</v>
      </c>
      <c r="AO184" s="3" t="e">
        <f t="shared" si="356"/>
        <v>#N/A</v>
      </c>
      <c r="AP184" s="3" t="e">
        <f t="shared" si="356"/>
        <v>#N/A</v>
      </c>
      <c r="AT184" s="3" t="e">
        <f t="shared" si="357"/>
        <v>#N/A</v>
      </c>
      <c r="AU184" s="3" t="e">
        <f t="shared" si="357"/>
        <v>#N/A</v>
      </c>
      <c r="AZ184" s="3" t="e">
        <f t="shared" ref="AZ184:BA184" si="375">IF(AZ143=0,NA(),AZ143)</f>
        <v>#N/A</v>
      </c>
      <c r="BA184" s="3" t="e">
        <f t="shared" si="375"/>
        <v>#N/A</v>
      </c>
    </row>
    <row r="185" spans="25:53" x14ac:dyDescent="0.2">
      <c r="Y185" s="3">
        <v>20</v>
      </c>
      <c r="Z185" s="3" t="e">
        <f t="shared" si="353"/>
        <v>#N/A</v>
      </c>
      <c r="AA185" s="3" t="e">
        <f t="shared" si="353"/>
        <v>#N/A</v>
      </c>
      <c r="AE185" s="3" t="e">
        <f t="shared" si="354"/>
        <v>#N/A</v>
      </c>
      <c r="AF185" s="3" t="e">
        <f t="shared" si="354"/>
        <v>#N/A</v>
      </c>
      <c r="AJ185" s="3" t="e">
        <f t="shared" si="355"/>
        <v>#N/A</v>
      </c>
      <c r="AK185" s="3" t="e">
        <f t="shared" si="355"/>
        <v>#N/A</v>
      </c>
      <c r="AO185" s="3" t="e">
        <f t="shared" si="356"/>
        <v>#N/A</v>
      </c>
      <c r="AP185" s="3" t="e">
        <f t="shared" si="356"/>
        <v>#N/A</v>
      </c>
      <c r="AT185" s="3" t="e">
        <f t="shared" si="357"/>
        <v>#N/A</v>
      </c>
      <c r="AU185" s="3" t="e">
        <f t="shared" si="357"/>
        <v>#N/A</v>
      </c>
      <c r="AZ185" s="3" t="e">
        <f t="shared" ref="AZ185:BA185" si="376">IF(AZ144=0,NA(),AZ144)</f>
        <v>#N/A</v>
      </c>
      <c r="BA185" s="3" t="e">
        <f t="shared" si="376"/>
        <v>#N/A</v>
      </c>
    </row>
    <row r="186" spans="25:53" x14ac:dyDescent="0.2">
      <c r="Y186" s="3">
        <v>21</v>
      </c>
      <c r="Z186" s="3" t="e">
        <f t="shared" si="353"/>
        <v>#N/A</v>
      </c>
      <c r="AA186" s="3" t="e">
        <f t="shared" si="353"/>
        <v>#N/A</v>
      </c>
      <c r="AE186" s="3" t="e">
        <f t="shared" si="354"/>
        <v>#N/A</v>
      </c>
      <c r="AF186" s="3" t="e">
        <f t="shared" si="354"/>
        <v>#N/A</v>
      </c>
      <c r="AJ186" s="3" t="e">
        <f t="shared" si="355"/>
        <v>#N/A</v>
      </c>
      <c r="AK186" s="3" t="e">
        <f t="shared" si="355"/>
        <v>#N/A</v>
      </c>
      <c r="AO186" s="3" t="e">
        <f t="shared" si="356"/>
        <v>#N/A</v>
      </c>
      <c r="AP186" s="3" t="e">
        <f t="shared" si="356"/>
        <v>#N/A</v>
      </c>
      <c r="AT186" s="3" t="e">
        <f t="shared" si="357"/>
        <v>#N/A</v>
      </c>
      <c r="AU186" s="3" t="e">
        <f t="shared" si="357"/>
        <v>#N/A</v>
      </c>
      <c r="AZ186" s="3" t="e">
        <f t="shared" ref="AZ186:BA186" si="377">IF(AZ145=0,NA(),AZ145)</f>
        <v>#N/A</v>
      </c>
      <c r="BA186" s="3" t="e">
        <f t="shared" si="377"/>
        <v>#N/A</v>
      </c>
    </row>
    <row r="187" spans="25:53" x14ac:dyDescent="0.2">
      <c r="Y187" s="3">
        <v>22</v>
      </c>
      <c r="Z187" s="3" t="e">
        <f t="shared" si="353"/>
        <v>#N/A</v>
      </c>
      <c r="AA187" s="3" t="e">
        <f t="shared" si="353"/>
        <v>#N/A</v>
      </c>
      <c r="AE187" s="3" t="e">
        <f t="shared" si="354"/>
        <v>#N/A</v>
      </c>
      <c r="AF187" s="3" t="e">
        <f t="shared" si="354"/>
        <v>#N/A</v>
      </c>
      <c r="AJ187" s="3" t="e">
        <f t="shared" si="355"/>
        <v>#N/A</v>
      </c>
      <c r="AK187" s="3" t="e">
        <f t="shared" si="355"/>
        <v>#N/A</v>
      </c>
      <c r="AO187" s="3" t="e">
        <f t="shared" si="356"/>
        <v>#N/A</v>
      </c>
      <c r="AP187" s="3" t="e">
        <f t="shared" si="356"/>
        <v>#N/A</v>
      </c>
      <c r="AT187" s="3" t="e">
        <f t="shared" si="357"/>
        <v>#N/A</v>
      </c>
      <c r="AU187" s="3" t="e">
        <f t="shared" si="357"/>
        <v>#N/A</v>
      </c>
      <c r="AZ187" s="3" t="e">
        <f t="shared" ref="AZ187:BA187" si="378">IF(AZ146=0,NA(),AZ146)</f>
        <v>#N/A</v>
      </c>
      <c r="BA187" s="3" t="e">
        <f t="shared" si="378"/>
        <v>#N/A</v>
      </c>
    </row>
    <row r="188" spans="25:53" x14ac:dyDescent="0.2">
      <c r="Y188" s="3">
        <v>23</v>
      </c>
      <c r="Z188" s="3" t="e">
        <f t="shared" si="353"/>
        <v>#N/A</v>
      </c>
      <c r="AA188" s="3" t="e">
        <f t="shared" si="353"/>
        <v>#N/A</v>
      </c>
      <c r="AE188" s="3" t="e">
        <f t="shared" si="354"/>
        <v>#N/A</v>
      </c>
      <c r="AF188" s="3" t="e">
        <f t="shared" si="354"/>
        <v>#N/A</v>
      </c>
      <c r="AJ188" s="3" t="e">
        <f t="shared" si="355"/>
        <v>#N/A</v>
      </c>
      <c r="AK188" s="3" t="e">
        <f t="shared" si="355"/>
        <v>#N/A</v>
      </c>
      <c r="AO188" s="3" t="e">
        <f t="shared" si="356"/>
        <v>#N/A</v>
      </c>
      <c r="AP188" s="3" t="e">
        <f t="shared" si="356"/>
        <v>#N/A</v>
      </c>
      <c r="AT188" s="3" t="e">
        <f t="shared" si="357"/>
        <v>#N/A</v>
      </c>
      <c r="AU188" s="3" t="e">
        <f t="shared" si="357"/>
        <v>#N/A</v>
      </c>
      <c r="AZ188" s="3" t="e">
        <f t="shared" ref="AZ188:BA188" si="379">IF(AZ147=0,NA(),AZ147)</f>
        <v>#N/A</v>
      </c>
      <c r="BA188" s="3" t="e">
        <f t="shared" si="379"/>
        <v>#N/A</v>
      </c>
    </row>
    <row r="189" spans="25:53" x14ac:dyDescent="0.2">
      <c r="Y189" s="3">
        <v>24</v>
      </c>
      <c r="Z189" s="3" t="e">
        <f t="shared" ref="Z189:AA189" si="380">IF(Z148=0,NA(),Z148)</f>
        <v>#N/A</v>
      </c>
      <c r="AA189" s="3" t="e">
        <f t="shared" si="380"/>
        <v>#N/A</v>
      </c>
      <c r="AE189" s="3" t="e">
        <f t="shared" ref="AE189:AF189" si="381">IF(AE148=0,NA(),AE148)</f>
        <v>#N/A</v>
      </c>
      <c r="AF189" s="3" t="e">
        <f t="shared" si="381"/>
        <v>#N/A</v>
      </c>
      <c r="AJ189" s="3" t="e">
        <f t="shared" ref="AJ189:AK189" si="382">IF(AJ148=0,NA(),AJ148)</f>
        <v>#N/A</v>
      </c>
      <c r="AK189" s="3" t="e">
        <f t="shared" si="382"/>
        <v>#N/A</v>
      </c>
      <c r="AO189" s="3" t="e">
        <f t="shared" ref="AO189:AP189" si="383">IF(AO148=0,NA(),AO148)</f>
        <v>#N/A</v>
      </c>
      <c r="AP189" s="3" t="e">
        <f t="shared" si="383"/>
        <v>#N/A</v>
      </c>
      <c r="AT189" s="3" t="e">
        <f t="shared" ref="AT189:AU189" si="384">IF(AT148=0,NA(),AT148)</f>
        <v>#N/A</v>
      </c>
      <c r="AU189" s="3" t="e">
        <f t="shared" si="384"/>
        <v>#N/A</v>
      </c>
      <c r="AZ189" s="3" t="e">
        <f t="shared" ref="AZ189:BA189" si="385">IF(AZ148=0,NA(),AZ148)</f>
        <v>#N/A</v>
      </c>
      <c r="BA189" s="3" t="e">
        <f t="shared" si="385"/>
        <v>#N/A</v>
      </c>
    </row>
    <row r="190" spans="25:53" x14ac:dyDescent="0.2">
      <c r="Y190" s="3">
        <v>25</v>
      </c>
      <c r="Z190" s="3" t="e">
        <f t="shared" ref="Z190:AA190" si="386">IF(Z149=0,NA(),Z149)</f>
        <v>#N/A</v>
      </c>
      <c r="AA190" s="3" t="e">
        <f t="shared" si="386"/>
        <v>#N/A</v>
      </c>
      <c r="AE190" s="3" t="e">
        <f t="shared" ref="AE190:AF190" si="387">IF(AE149=0,NA(),AE149)</f>
        <v>#N/A</v>
      </c>
      <c r="AF190" s="3" t="e">
        <f t="shared" si="387"/>
        <v>#N/A</v>
      </c>
      <c r="AJ190" s="3" t="e">
        <f t="shared" ref="AJ190:AK190" si="388">IF(AJ149=0,NA(),AJ149)</f>
        <v>#N/A</v>
      </c>
      <c r="AK190" s="3" t="e">
        <f t="shared" si="388"/>
        <v>#N/A</v>
      </c>
      <c r="AO190" s="3" t="e">
        <f t="shared" ref="AO190:AP190" si="389">IF(AO149=0,NA(),AO149)</f>
        <v>#N/A</v>
      </c>
      <c r="AP190" s="3" t="e">
        <f t="shared" si="389"/>
        <v>#N/A</v>
      </c>
      <c r="AT190" s="3" t="e">
        <f t="shared" ref="AT190:AU190" si="390">IF(AT149=0,NA(),AT149)</f>
        <v>#N/A</v>
      </c>
      <c r="AU190" s="3" t="e">
        <f t="shared" si="390"/>
        <v>#N/A</v>
      </c>
      <c r="AZ190" s="3" t="e">
        <f t="shared" ref="AZ190:BA190" si="391">IF(AZ149=0,NA(),AZ149)</f>
        <v>#N/A</v>
      </c>
      <c r="BA190" s="3" t="e">
        <f t="shared" si="391"/>
        <v>#N/A</v>
      </c>
    </row>
    <row r="191" spans="25:53" x14ac:dyDescent="0.2">
      <c r="Y191" s="3">
        <v>26</v>
      </c>
      <c r="Z191" s="3" t="e">
        <f t="shared" ref="Z191:AA191" si="392">IF(Z150=0,NA(),Z150)</f>
        <v>#N/A</v>
      </c>
      <c r="AA191" s="3" t="e">
        <f t="shared" si="392"/>
        <v>#N/A</v>
      </c>
      <c r="AE191" s="3" t="e">
        <f t="shared" ref="AE191:AF191" si="393">IF(AE150=0,NA(),AE150)</f>
        <v>#N/A</v>
      </c>
      <c r="AF191" s="3" t="e">
        <f t="shared" si="393"/>
        <v>#N/A</v>
      </c>
      <c r="AJ191" s="3" t="e">
        <f t="shared" ref="AJ191:AK191" si="394">IF(AJ150=0,NA(),AJ150)</f>
        <v>#N/A</v>
      </c>
      <c r="AK191" s="3" t="e">
        <f t="shared" si="394"/>
        <v>#N/A</v>
      </c>
      <c r="AO191" s="3" t="e">
        <f t="shared" ref="AO191:AP191" si="395">IF(AO150=0,NA(),AO150)</f>
        <v>#N/A</v>
      </c>
      <c r="AP191" s="3" t="e">
        <f t="shared" si="395"/>
        <v>#N/A</v>
      </c>
      <c r="AT191" s="3" t="e">
        <f t="shared" ref="AT191:AU191" si="396">IF(AT150=0,NA(),AT150)</f>
        <v>#N/A</v>
      </c>
      <c r="AU191" s="3" t="e">
        <f t="shared" si="396"/>
        <v>#N/A</v>
      </c>
      <c r="AZ191" s="3" t="e">
        <f t="shared" ref="AZ191:BA191" si="397">IF(AZ150=0,NA(),AZ150)</f>
        <v>#N/A</v>
      </c>
      <c r="BA191" s="3" t="e">
        <f t="shared" si="397"/>
        <v>#N/A</v>
      </c>
    </row>
    <row r="192" spans="25:53" x14ac:dyDescent="0.2">
      <c r="Y192" s="3">
        <v>27</v>
      </c>
      <c r="Z192" s="3" t="e">
        <f t="shared" ref="Z192:AA192" si="398">IF(Z151=0,NA(),Z151)</f>
        <v>#N/A</v>
      </c>
      <c r="AA192" s="3" t="e">
        <f t="shared" si="398"/>
        <v>#N/A</v>
      </c>
      <c r="AE192" s="3" t="e">
        <f t="shared" ref="AE192:AF192" si="399">IF(AE151=0,NA(),AE151)</f>
        <v>#N/A</v>
      </c>
      <c r="AF192" s="3" t="e">
        <f t="shared" si="399"/>
        <v>#N/A</v>
      </c>
      <c r="AJ192" s="3" t="e">
        <f t="shared" ref="AJ192:AK192" si="400">IF(AJ151=0,NA(),AJ151)</f>
        <v>#N/A</v>
      </c>
      <c r="AK192" s="3" t="e">
        <f t="shared" si="400"/>
        <v>#N/A</v>
      </c>
      <c r="AO192" s="3" t="e">
        <f t="shared" ref="AO192:AP192" si="401">IF(AO151=0,NA(),AO151)</f>
        <v>#N/A</v>
      </c>
      <c r="AP192" s="3" t="e">
        <f t="shared" si="401"/>
        <v>#N/A</v>
      </c>
      <c r="AT192" s="3" t="e">
        <f t="shared" ref="AT192:AU192" si="402">IF(AT151=0,NA(),AT151)</f>
        <v>#N/A</v>
      </c>
      <c r="AU192" s="3" t="e">
        <f t="shared" si="402"/>
        <v>#N/A</v>
      </c>
      <c r="AZ192" s="3" t="e">
        <f t="shared" ref="AZ192:BA192" si="403">IF(AZ151=0,NA(),AZ151)</f>
        <v>#N/A</v>
      </c>
      <c r="BA192" s="3" t="e">
        <f t="shared" si="403"/>
        <v>#N/A</v>
      </c>
    </row>
    <row r="193" spans="25:53" x14ac:dyDescent="0.2">
      <c r="Y193" s="3">
        <v>28</v>
      </c>
      <c r="Z193" s="3" t="e">
        <f t="shared" ref="Z193:AA193" si="404">IF(Z152=0,NA(),Z152)</f>
        <v>#N/A</v>
      </c>
      <c r="AA193" s="3" t="e">
        <f t="shared" si="404"/>
        <v>#N/A</v>
      </c>
      <c r="AE193" s="3" t="e">
        <f t="shared" ref="AE193:AF193" si="405">IF(AE152=0,NA(),AE152)</f>
        <v>#N/A</v>
      </c>
      <c r="AF193" s="3" t="e">
        <f t="shared" si="405"/>
        <v>#N/A</v>
      </c>
      <c r="AJ193" s="3" t="e">
        <f t="shared" ref="AJ193:AK193" si="406">IF(AJ152=0,NA(),AJ152)</f>
        <v>#N/A</v>
      </c>
      <c r="AK193" s="3" t="e">
        <f t="shared" si="406"/>
        <v>#N/A</v>
      </c>
      <c r="AO193" s="3" t="e">
        <f t="shared" ref="AO193:AP193" si="407">IF(AO152=0,NA(),AO152)</f>
        <v>#N/A</v>
      </c>
      <c r="AP193" s="3" t="e">
        <f t="shared" si="407"/>
        <v>#N/A</v>
      </c>
      <c r="AT193" s="3" t="e">
        <f t="shared" ref="AT193:AU193" si="408">IF(AT152=0,NA(),AT152)</f>
        <v>#N/A</v>
      </c>
      <c r="AU193" s="3" t="e">
        <f t="shared" si="408"/>
        <v>#N/A</v>
      </c>
      <c r="AZ193" s="3" t="e">
        <f t="shared" ref="AZ193:BA193" si="409">IF(AZ152=0,NA(),AZ152)</f>
        <v>#N/A</v>
      </c>
      <c r="BA193" s="3" t="e">
        <f t="shared" si="409"/>
        <v>#N/A</v>
      </c>
    </row>
    <row r="194" spans="25:53" x14ac:dyDescent="0.2">
      <c r="Y194" s="3">
        <v>29</v>
      </c>
      <c r="Z194" s="3" t="e">
        <f t="shared" ref="Z194:AA194" si="410">IF(Z153=0,NA(),Z153)</f>
        <v>#N/A</v>
      </c>
      <c r="AA194" s="3" t="e">
        <f t="shared" si="410"/>
        <v>#N/A</v>
      </c>
      <c r="AE194" s="3" t="e">
        <f t="shared" ref="AE194:AF194" si="411">IF(AE153=0,NA(),AE153)</f>
        <v>#N/A</v>
      </c>
      <c r="AF194" s="3" t="e">
        <f t="shared" si="411"/>
        <v>#N/A</v>
      </c>
      <c r="AJ194" s="3" t="e">
        <f t="shared" ref="AJ194:AK194" si="412">IF(AJ153=0,NA(),AJ153)</f>
        <v>#N/A</v>
      </c>
      <c r="AK194" s="3" t="e">
        <f t="shared" si="412"/>
        <v>#N/A</v>
      </c>
      <c r="AO194" s="3" t="e">
        <f t="shared" ref="AO194:AP194" si="413">IF(AO153=0,NA(),AO153)</f>
        <v>#N/A</v>
      </c>
      <c r="AP194" s="3" t="e">
        <f t="shared" si="413"/>
        <v>#N/A</v>
      </c>
      <c r="AT194" s="3" t="e">
        <f t="shared" ref="AT194:AU194" si="414">IF(AT153=0,NA(),AT153)</f>
        <v>#N/A</v>
      </c>
      <c r="AU194" s="3" t="e">
        <f t="shared" si="414"/>
        <v>#N/A</v>
      </c>
      <c r="AZ194" s="3" t="e">
        <f t="shared" ref="AZ194:BA194" si="415">IF(AZ153=0,NA(),AZ153)</f>
        <v>#N/A</v>
      </c>
      <c r="BA194" s="3" t="e">
        <f t="shared" si="415"/>
        <v>#N/A</v>
      </c>
    </row>
    <row r="195" spans="25:53" x14ac:dyDescent="0.2">
      <c r="Y195" s="3">
        <v>30</v>
      </c>
      <c r="Z195" s="3" t="e">
        <f t="shared" ref="Z195:AA195" si="416">IF(Z154=0,NA(),Z154)</f>
        <v>#N/A</v>
      </c>
      <c r="AA195" s="3" t="e">
        <f t="shared" si="416"/>
        <v>#N/A</v>
      </c>
      <c r="AE195" s="3" t="e">
        <f t="shared" ref="AE195:AF195" si="417">IF(AE154=0,NA(),AE154)</f>
        <v>#N/A</v>
      </c>
      <c r="AF195" s="3" t="e">
        <f t="shared" si="417"/>
        <v>#N/A</v>
      </c>
      <c r="AJ195" s="3" t="e">
        <f t="shared" ref="AJ195:AK195" si="418">IF(AJ154=0,NA(),AJ154)</f>
        <v>#N/A</v>
      </c>
      <c r="AK195" s="3" t="e">
        <f t="shared" si="418"/>
        <v>#N/A</v>
      </c>
      <c r="AO195" s="3" t="e">
        <f t="shared" ref="AO195:AP195" si="419">IF(AO154=0,NA(),AO154)</f>
        <v>#N/A</v>
      </c>
      <c r="AP195" s="3" t="e">
        <f t="shared" si="419"/>
        <v>#N/A</v>
      </c>
      <c r="AT195" s="3" t="e">
        <f t="shared" ref="AT195:AU195" si="420">IF(AT154=0,NA(),AT154)</f>
        <v>#N/A</v>
      </c>
      <c r="AU195" s="3" t="e">
        <f t="shared" si="420"/>
        <v>#N/A</v>
      </c>
      <c r="AZ195" s="3" t="e">
        <f t="shared" ref="AZ195:BA195" si="421">IF(AZ154=0,NA(),AZ154)</f>
        <v>#N/A</v>
      </c>
      <c r="BA195" s="3" t="e">
        <f t="shared" si="421"/>
        <v>#N/A</v>
      </c>
    </row>
    <row r="196" spans="25:53" x14ac:dyDescent="0.2">
      <c r="Z196" s="3" t="s">
        <v>70</v>
      </c>
      <c r="AE196" s="3" t="s">
        <v>70</v>
      </c>
      <c r="AJ196" s="3" t="s">
        <v>70</v>
      </c>
      <c r="AO196" s="3" t="s">
        <v>70</v>
      </c>
      <c r="AT196" s="3" t="s">
        <v>70</v>
      </c>
      <c r="AZ196" s="3" t="s">
        <v>70</v>
      </c>
    </row>
    <row r="197" spans="25:53" x14ac:dyDescent="0.2">
      <c r="Z197" s="3">
        <f>MIN(AB125:AB154)</f>
        <v>22.662546249999998</v>
      </c>
      <c r="AE197" s="3">
        <f>MIN(AG125:AG154)</f>
        <v>58.792749999999998</v>
      </c>
      <c r="AJ197" s="3">
        <f>MIN(AL125:AL154)</f>
        <v>76.460249999999988</v>
      </c>
      <c r="AO197" s="3">
        <f>MIN(AQ125:AQ154)</f>
        <v>0</v>
      </c>
      <c r="AT197" s="3">
        <f>MIN(AV125:AV154)</f>
        <v>0</v>
      </c>
      <c r="AZ197" s="3">
        <f>MIN(BB125:BB154)</f>
        <v>0</v>
      </c>
    </row>
    <row r="200" spans="25:53" x14ac:dyDescent="0.2">
      <c r="Z200" s="3" t="s">
        <v>24</v>
      </c>
      <c r="AC200" s="3" t="s">
        <v>27</v>
      </c>
      <c r="AF200" s="3" t="s">
        <v>54</v>
      </c>
      <c r="AI200" s="3" t="s">
        <v>55</v>
      </c>
      <c r="AL200" s="3" t="s">
        <v>56</v>
      </c>
      <c r="AO200" s="3" t="s">
        <v>57</v>
      </c>
    </row>
    <row r="201" spans="25:53" x14ac:dyDescent="0.2">
      <c r="Z201" s="82" t="s">
        <v>23</v>
      </c>
      <c r="AA201" s="83" t="s">
        <v>49</v>
      </c>
      <c r="AC201" s="82" t="s">
        <v>23</v>
      </c>
      <c r="AD201" s="83" t="s">
        <v>49</v>
      </c>
      <c r="AF201" s="82" t="s">
        <v>23</v>
      </c>
      <c r="AG201" s="83" t="s">
        <v>49</v>
      </c>
      <c r="AI201" s="82" t="s">
        <v>23</v>
      </c>
      <c r="AJ201" s="83" t="s">
        <v>49</v>
      </c>
      <c r="AL201" s="82" t="s">
        <v>23</v>
      </c>
      <c r="AM201" s="83" t="s">
        <v>49</v>
      </c>
      <c r="AO201" s="82" t="s">
        <v>23</v>
      </c>
      <c r="AP201" s="83" t="s">
        <v>49</v>
      </c>
    </row>
    <row r="202" spans="25:53" x14ac:dyDescent="0.2">
      <c r="Y202" s="3">
        <v>1</v>
      </c>
      <c r="Z202" s="3">
        <f>IF(X16=1,S16," ")</f>
        <v>29.654833909680821</v>
      </c>
      <c r="AA202" s="3">
        <f>IF(X16=1,U16," ")</f>
        <v>3656.25</v>
      </c>
      <c r="AC202" s="3" t="str">
        <f>IF(X16=2,S16," ")</f>
        <v xml:space="preserve"> </v>
      </c>
      <c r="AD202" s="3" t="str">
        <f>IF(X16=2,U16," ")</f>
        <v xml:space="preserve"> </v>
      </c>
      <c r="AF202" s="3" t="str">
        <f>IF(X16=3,S16," ")</f>
        <v xml:space="preserve"> </v>
      </c>
      <c r="AG202" s="3" t="str">
        <f>IF(X16=3,U16," ")</f>
        <v xml:space="preserve"> </v>
      </c>
      <c r="AI202" s="3" t="str">
        <f>IF(X16=4,S16," ")</f>
        <v xml:space="preserve"> </v>
      </c>
      <c r="AJ202" s="3" t="str">
        <f>IF(X16=4,U16," ")</f>
        <v xml:space="preserve"> </v>
      </c>
      <c r="AL202" s="3" t="str">
        <f>IF(X16=5,S16," ")</f>
        <v xml:space="preserve"> </v>
      </c>
      <c r="AM202" s="3" t="str">
        <f>IF(X16=5,U16," ")</f>
        <v xml:space="preserve"> </v>
      </c>
      <c r="AO202" s="3" t="str">
        <f>IF(X16=6,S16," ")</f>
        <v xml:space="preserve"> </v>
      </c>
      <c r="AP202" s="3" t="str">
        <f>IF(X16=6,U16," ")</f>
        <v xml:space="preserve"> </v>
      </c>
    </row>
    <row r="203" spans="25:53" x14ac:dyDescent="0.2">
      <c r="Y203" s="3">
        <v>2</v>
      </c>
      <c r="Z203" s="3" t="str">
        <f t="shared" ref="Z203:Z231" si="422">IF(X17=1,S17," ")</f>
        <v xml:space="preserve"> </v>
      </c>
      <c r="AA203" s="3" t="str">
        <f t="shared" ref="AA203:AA231" si="423">IF(X17=1,U17," ")</f>
        <v xml:space="preserve"> </v>
      </c>
      <c r="AC203" s="3">
        <f t="shared" ref="AC203:AC231" si="424">IF(X17=2,S17," ")</f>
        <v>23.140188811906498</v>
      </c>
      <c r="AD203" s="3">
        <f t="shared" ref="AD203:AD231" si="425">IF(X17=2,U17," ")</f>
        <v>2625</v>
      </c>
      <c r="AF203" s="3" t="str">
        <f t="shared" ref="AF203:AF231" si="426">IF(X17=3,S17," ")</f>
        <v xml:space="preserve"> </v>
      </c>
      <c r="AG203" s="3" t="str">
        <f t="shared" ref="AG203:AG231" si="427">IF(X17=3,U17," ")</f>
        <v xml:space="preserve"> </v>
      </c>
      <c r="AI203" s="3" t="str">
        <f t="shared" ref="AI203:AI231" si="428">IF(X17=4,S17," ")</f>
        <v xml:space="preserve"> </v>
      </c>
      <c r="AJ203" s="3" t="str">
        <f t="shared" ref="AJ203:AJ231" si="429">IF(X17=4,U17," ")</f>
        <v xml:space="preserve"> </v>
      </c>
      <c r="AL203" s="3" t="str">
        <f t="shared" ref="AL203:AL231" si="430">IF(X17=5,S17," ")</f>
        <v xml:space="preserve"> </v>
      </c>
      <c r="AM203" s="3" t="str">
        <f t="shared" ref="AM203:AM231" si="431">IF(X17=5,U17," ")</f>
        <v xml:space="preserve"> </v>
      </c>
      <c r="AO203" s="3" t="str">
        <f t="shared" ref="AO203:AO231" si="432">IF(X17=6,S17," ")</f>
        <v xml:space="preserve"> </v>
      </c>
      <c r="AP203" s="3" t="str">
        <f t="shared" ref="AP203:AP231" si="433">IF(X17=6,U17," ")</f>
        <v xml:space="preserve"> </v>
      </c>
    </row>
    <row r="204" spans="25:53" x14ac:dyDescent="0.2">
      <c r="Y204" s="3">
        <v>3</v>
      </c>
      <c r="Z204" s="3" t="str">
        <f t="shared" si="422"/>
        <v xml:space="preserve"> </v>
      </c>
      <c r="AA204" s="3" t="str">
        <f t="shared" si="423"/>
        <v xml:space="preserve"> </v>
      </c>
      <c r="AC204" s="3">
        <f t="shared" si="424"/>
        <v>25.214056522772609</v>
      </c>
      <c r="AD204" s="3">
        <f t="shared" si="425"/>
        <v>3389.4999999999995</v>
      </c>
      <c r="AF204" s="3" t="str">
        <f t="shared" si="426"/>
        <v xml:space="preserve"> </v>
      </c>
      <c r="AG204" s="3" t="str">
        <f t="shared" si="427"/>
        <v xml:space="preserve"> </v>
      </c>
      <c r="AI204" s="3" t="str">
        <f t="shared" si="428"/>
        <v xml:space="preserve"> </v>
      </c>
      <c r="AJ204" s="3" t="str">
        <f t="shared" si="429"/>
        <v xml:space="preserve"> </v>
      </c>
      <c r="AL204" s="3" t="str">
        <f t="shared" si="430"/>
        <v xml:space="preserve"> </v>
      </c>
      <c r="AM204" s="3" t="str">
        <f t="shared" si="431"/>
        <v xml:space="preserve"> </v>
      </c>
      <c r="AO204" s="3" t="str">
        <f t="shared" si="432"/>
        <v xml:space="preserve"> </v>
      </c>
      <c r="AP204" s="3" t="str">
        <f t="shared" si="433"/>
        <v xml:space="preserve"> </v>
      </c>
    </row>
    <row r="205" spans="25:53" x14ac:dyDescent="0.2">
      <c r="Y205" s="3">
        <v>4</v>
      </c>
      <c r="Z205" s="3" t="str">
        <f t="shared" si="422"/>
        <v xml:space="preserve"> </v>
      </c>
      <c r="AA205" s="3" t="str">
        <f t="shared" si="423"/>
        <v xml:space="preserve"> </v>
      </c>
      <c r="AC205" s="3" t="str">
        <f t="shared" si="424"/>
        <v xml:space="preserve"> </v>
      </c>
      <c r="AD205" s="3" t="str">
        <f t="shared" si="425"/>
        <v xml:space="preserve"> </v>
      </c>
      <c r="AF205" s="3">
        <f t="shared" si="426"/>
        <v>38.331015053591379</v>
      </c>
      <c r="AG205" s="3">
        <f t="shared" si="427"/>
        <v>10542.25</v>
      </c>
      <c r="AI205" s="3" t="str">
        <f t="shared" si="428"/>
        <v xml:space="preserve"> </v>
      </c>
      <c r="AJ205" s="3" t="str">
        <f t="shared" si="429"/>
        <v xml:space="preserve"> </v>
      </c>
      <c r="AL205" s="3" t="str">
        <f t="shared" si="430"/>
        <v xml:space="preserve"> </v>
      </c>
      <c r="AM205" s="3" t="str">
        <f t="shared" si="431"/>
        <v xml:space="preserve"> </v>
      </c>
      <c r="AO205" s="3" t="str">
        <f t="shared" si="432"/>
        <v xml:space="preserve"> </v>
      </c>
      <c r="AP205" s="3" t="str">
        <f t="shared" si="433"/>
        <v xml:space="preserve"> </v>
      </c>
    </row>
    <row r="206" spans="25:53" x14ac:dyDescent="0.2">
      <c r="Y206" s="3">
        <v>5</v>
      </c>
      <c r="Z206" s="3" t="str">
        <f t="shared" si="422"/>
        <v xml:space="preserve"> </v>
      </c>
      <c r="AA206" s="3" t="str">
        <f t="shared" si="423"/>
        <v xml:space="preserve"> </v>
      </c>
      <c r="AC206" s="3" t="str">
        <f t="shared" si="424"/>
        <v xml:space="preserve"> </v>
      </c>
      <c r="AD206" s="3" t="str">
        <f t="shared" si="425"/>
        <v xml:space="preserve"> </v>
      </c>
      <c r="AF206" s="3">
        <f t="shared" si="426"/>
        <v>51.836438639265019</v>
      </c>
      <c r="AG206" s="3">
        <f t="shared" si="427"/>
        <v>27280.583333333332</v>
      </c>
      <c r="AI206" s="3" t="str">
        <f t="shared" si="428"/>
        <v xml:space="preserve"> </v>
      </c>
      <c r="AJ206" s="3" t="str">
        <f t="shared" si="429"/>
        <v xml:space="preserve"> </v>
      </c>
      <c r="AL206" s="3" t="str">
        <f t="shared" si="430"/>
        <v xml:space="preserve"> </v>
      </c>
      <c r="AM206" s="3" t="str">
        <f t="shared" si="431"/>
        <v xml:space="preserve"> </v>
      </c>
      <c r="AO206" s="3" t="str">
        <f t="shared" si="432"/>
        <v xml:space="preserve"> </v>
      </c>
      <c r="AP206" s="3" t="str">
        <f t="shared" si="433"/>
        <v xml:space="preserve"> </v>
      </c>
    </row>
    <row r="207" spans="25:53" x14ac:dyDescent="0.2">
      <c r="Y207" s="3">
        <v>6</v>
      </c>
      <c r="Z207" s="3" t="str">
        <f t="shared" si="422"/>
        <v xml:space="preserve"> </v>
      </c>
      <c r="AA207" s="3" t="str">
        <f t="shared" si="423"/>
        <v xml:space="preserve"> </v>
      </c>
      <c r="AC207" s="3" t="str">
        <f t="shared" si="424"/>
        <v xml:space="preserve"> </v>
      </c>
      <c r="AD207" s="3" t="str">
        <f t="shared" si="425"/>
        <v xml:space="preserve"> </v>
      </c>
      <c r="AF207" s="3" t="str">
        <f t="shared" si="426"/>
        <v xml:space="preserve"> </v>
      </c>
      <c r="AG207" s="3" t="str">
        <f t="shared" si="427"/>
        <v xml:space="preserve"> </v>
      </c>
      <c r="AI207" s="3" t="str">
        <f t="shared" si="428"/>
        <v xml:space="preserve"> </v>
      </c>
      <c r="AJ207" s="3" t="str">
        <f t="shared" si="429"/>
        <v xml:space="preserve"> </v>
      </c>
      <c r="AL207" s="3" t="str">
        <f t="shared" si="430"/>
        <v xml:space="preserve"> </v>
      </c>
      <c r="AM207" s="3" t="str">
        <f t="shared" si="431"/>
        <v xml:space="preserve"> </v>
      </c>
      <c r="AO207" s="3" t="str">
        <f t="shared" si="432"/>
        <v xml:space="preserve"> </v>
      </c>
      <c r="AP207" s="3" t="str">
        <f t="shared" si="433"/>
        <v xml:space="preserve"> </v>
      </c>
    </row>
    <row r="208" spans="25:53" x14ac:dyDescent="0.2">
      <c r="Y208" s="3">
        <v>7</v>
      </c>
      <c r="Z208" s="3" t="str">
        <f t="shared" si="422"/>
        <v xml:space="preserve"> </v>
      </c>
      <c r="AA208" s="3" t="str">
        <f t="shared" si="423"/>
        <v xml:space="preserve"> </v>
      </c>
      <c r="AC208" s="3" t="str">
        <f t="shared" si="424"/>
        <v xml:space="preserve"> </v>
      </c>
      <c r="AD208" s="3" t="str">
        <f t="shared" si="425"/>
        <v xml:space="preserve"> </v>
      </c>
      <c r="AF208" s="3" t="str">
        <f t="shared" si="426"/>
        <v xml:space="preserve"> </v>
      </c>
      <c r="AG208" s="3" t="str">
        <f t="shared" si="427"/>
        <v xml:space="preserve"> </v>
      </c>
      <c r="AI208" s="3" t="str">
        <f t="shared" si="428"/>
        <v xml:space="preserve"> </v>
      </c>
      <c r="AJ208" s="3" t="str">
        <f t="shared" si="429"/>
        <v xml:space="preserve"> </v>
      </c>
      <c r="AL208" s="3" t="str">
        <f t="shared" si="430"/>
        <v xml:space="preserve"> </v>
      </c>
      <c r="AM208" s="3" t="str">
        <f t="shared" si="431"/>
        <v xml:space="preserve"> </v>
      </c>
      <c r="AO208" s="3" t="str">
        <f t="shared" si="432"/>
        <v xml:space="preserve"> </v>
      </c>
      <c r="AP208" s="3" t="str">
        <f t="shared" si="433"/>
        <v xml:space="preserve"> </v>
      </c>
    </row>
    <row r="209" spans="25:42" x14ac:dyDescent="0.2">
      <c r="Y209" s="3">
        <v>8</v>
      </c>
      <c r="Z209" s="3" t="str">
        <f t="shared" si="422"/>
        <v xml:space="preserve"> </v>
      </c>
      <c r="AA209" s="3" t="str">
        <f t="shared" si="423"/>
        <v xml:space="preserve"> </v>
      </c>
      <c r="AC209" s="3" t="str">
        <f t="shared" si="424"/>
        <v xml:space="preserve"> </v>
      </c>
      <c r="AD209" s="3" t="str">
        <f t="shared" si="425"/>
        <v xml:space="preserve"> </v>
      </c>
      <c r="AF209" s="3" t="str">
        <f t="shared" si="426"/>
        <v xml:space="preserve"> </v>
      </c>
      <c r="AG209" s="3" t="str">
        <f t="shared" si="427"/>
        <v xml:space="preserve"> </v>
      </c>
      <c r="AI209" s="3" t="str">
        <f t="shared" si="428"/>
        <v xml:space="preserve"> </v>
      </c>
      <c r="AJ209" s="3" t="str">
        <f t="shared" si="429"/>
        <v xml:space="preserve"> </v>
      </c>
      <c r="AL209" s="3" t="str">
        <f t="shared" si="430"/>
        <v xml:space="preserve"> </v>
      </c>
      <c r="AM209" s="3" t="str">
        <f t="shared" si="431"/>
        <v xml:space="preserve"> </v>
      </c>
      <c r="AO209" s="3" t="str">
        <f t="shared" si="432"/>
        <v xml:space="preserve"> </v>
      </c>
      <c r="AP209" s="3" t="str">
        <f t="shared" si="433"/>
        <v xml:space="preserve"> </v>
      </c>
    </row>
    <row r="210" spans="25:42" x14ac:dyDescent="0.2">
      <c r="Y210" s="3">
        <v>9</v>
      </c>
      <c r="Z210" s="3" t="str">
        <f t="shared" si="422"/>
        <v xml:space="preserve"> </v>
      </c>
      <c r="AA210" s="3" t="str">
        <f t="shared" si="423"/>
        <v xml:space="preserve"> </v>
      </c>
      <c r="AC210" s="3" t="str">
        <f t="shared" si="424"/>
        <v xml:space="preserve"> </v>
      </c>
      <c r="AD210" s="3" t="str">
        <f t="shared" si="425"/>
        <v xml:space="preserve"> </v>
      </c>
      <c r="AF210" s="3" t="str">
        <f t="shared" si="426"/>
        <v xml:space="preserve"> </v>
      </c>
      <c r="AG210" s="3" t="str">
        <f t="shared" si="427"/>
        <v xml:space="preserve"> </v>
      </c>
      <c r="AI210" s="3" t="str">
        <f t="shared" si="428"/>
        <v xml:space="preserve"> </v>
      </c>
      <c r="AJ210" s="3" t="str">
        <f t="shared" si="429"/>
        <v xml:space="preserve"> </v>
      </c>
      <c r="AL210" s="3" t="str">
        <f t="shared" si="430"/>
        <v xml:space="preserve"> </v>
      </c>
      <c r="AM210" s="3" t="str">
        <f t="shared" si="431"/>
        <v xml:space="preserve"> </v>
      </c>
      <c r="AO210" s="3" t="str">
        <f t="shared" si="432"/>
        <v xml:space="preserve"> </v>
      </c>
      <c r="AP210" s="3" t="str">
        <f t="shared" si="433"/>
        <v xml:space="preserve"> </v>
      </c>
    </row>
    <row r="211" spans="25:42" x14ac:dyDescent="0.2">
      <c r="Y211" s="3">
        <v>10</v>
      </c>
      <c r="Z211" s="3" t="str">
        <f t="shared" si="422"/>
        <v xml:space="preserve"> </v>
      </c>
      <c r="AA211" s="3" t="str">
        <f t="shared" si="423"/>
        <v xml:space="preserve"> </v>
      </c>
      <c r="AC211" s="3" t="str">
        <f t="shared" si="424"/>
        <v xml:space="preserve"> </v>
      </c>
      <c r="AD211" s="3" t="str">
        <f t="shared" si="425"/>
        <v xml:space="preserve"> </v>
      </c>
      <c r="AF211" s="3" t="str">
        <f t="shared" si="426"/>
        <v xml:space="preserve"> </v>
      </c>
      <c r="AG211" s="3" t="str">
        <f t="shared" si="427"/>
        <v xml:space="preserve"> </v>
      </c>
      <c r="AI211" s="3" t="str">
        <f t="shared" si="428"/>
        <v xml:space="preserve"> </v>
      </c>
      <c r="AJ211" s="3" t="str">
        <f t="shared" si="429"/>
        <v xml:space="preserve"> </v>
      </c>
      <c r="AL211" s="3" t="str">
        <f t="shared" si="430"/>
        <v xml:space="preserve"> </v>
      </c>
      <c r="AM211" s="3" t="str">
        <f t="shared" si="431"/>
        <v xml:space="preserve"> </v>
      </c>
      <c r="AO211" s="3" t="str">
        <f t="shared" si="432"/>
        <v xml:space="preserve"> </v>
      </c>
      <c r="AP211" s="3" t="str">
        <f t="shared" si="433"/>
        <v xml:space="preserve"> </v>
      </c>
    </row>
    <row r="212" spans="25:42" x14ac:dyDescent="0.2">
      <c r="Y212" s="3">
        <v>11</v>
      </c>
      <c r="Z212" s="3" t="str">
        <f t="shared" si="422"/>
        <v xml:space="preserve"> </v>
      </c>
      <c r="AA212" s="3" t="str">
        <f t="shared" si="423"/>
        <v xml:space="preserve"> </v>
      </c>
      <c r="AC212" s="3" t="str">
        <f t="shared" si="424"/>
        <v xml:space="preserve"> </v>
      </c>
      <c r="AD212" s="3" t="str">
        <f t="shared" si="425"/>
        <v xml:space="preserve"> </v>
      </c>
      <c r="AF212" s="3" t="str">
        <f t="shared" si="426"/>
        <v xml:space="preserve"> </v>
      </c>
      <c r="AG212" s="3" t="str">
        <f t="shared" si="427"/>
        <v xml:space="preserve"> </v>
      </c>
      <c r="AI212" s="3" t="str">
        <f t="shared" si="428"/>
        <v xml:space="preserve"> </v>
      </c>
      <c r="AJ212" s="3" t="str">
        <f t="shared" si="429"/>
        <v xml:space="preserve"> </v>
      </c>
      <c r="AL212" s="3" t="str">
        <f t="shared" si="430"/>
        <v xml:space="preserve"> </v>
      </c>
      <c r="AM212" s="3" t="str">
        <f t="shared" si="431"/>
        <v xml:space="preserve"> </v>
      </c>
      <c r="AO212" s="3" t="str">
        <f t="shared" si="432"/>
        <v xml:space="preserve"> </v>
      </c>
      <c r="AP212" s="3" t="str">
        <f t="shared" si="433"/>
        <v xml:space="preserve"> </v>
      </c>
    </row>
    <row r="213" spans="25:42" x14ac:dyDescent="0.2">
      <c r="Y213" s="3">
        <v>12</v>
      </c>
      <c r="Z213" s="3" t="str">
        <f t="shared" si="422"/>
        <v xml:space="preserve"> </v>
      </c>
      <c r="AA213" s="3" t="str">
        <f t="shared" si="423"/>
        <v xml:space="preserve"> </v>
      </c>
      <c r="AC213" s="3" t="str">
        <f t="shared" si="424"/>
        <v xml:space="preserve"> </v>
      </c>
      <c r="AD213" s="3" t="str">
        <f t="shared" si="425"/>
        <v xml:space="preserve"> </v>
      </c>
      <c r="AF213" s="3" t="str">
        <f t="shared" si="426"/>
        <v xml:space="preserve"> </v>
      </c>
      <c r="AG213" s="3" t="str">
        <f t="shared" si="427"/>
        <v xml:space="preserve"> </v>
      </c>
      <c r="AI213" s="3" t="str">
        <f t="shared" si="428"/>
        <v xml:space="preserve"> </v>
      </c>
      <c r="AJ213" s="3" t="str">
        <f t="shared" si="429"/>
        <v xml:space="preserve"> </v>
      </c>
      <c r="AL213" s="3" t="str">
        <f t="shared" si="430"/>
        <v xml:space="preserve"> </v>
      </c>
      <c r="AM213" s="3" t="str">
        <f t="shared" si="431"/>
        <v xml:space="preserve"> </v>
      </c>
      <c r="AO213" s="3" t="str">
        <f t="shared" si="432"/>
        <v xml:space="preserve"> </v>
      </c>
      <c r="AP213" s="3" t="str">
        <f t="shared" si="433"/>
        <v xml:space="preserve"> </v>
      </c>
    </row>
    <row r="214" spans="25:42" x14ac:dyDescent="0.2">
      <c r="Y214" s="3">
        <v>13</v>
      </c>
      <c r="Z214" s="3" t="str">
        <f t="shared" si="422"/>
        <v xml:space="preserve"> </v>
      </c>
      <c r="AA214" s="3" t="str">
        <f t="shared" si="423"/>
        <v xml:space="preserve"> </v>
      </c>
      <c r="AC214" s="3" t="str">
        <f t="shared" si="424"/>
        <v xml:space="preserve"> </v>
      </c>
      <c r="AD214" s="3" t="str">
        <f t="shared" si="425"/>
        <v xml:space="preserve"> </v>
      </c>
      <c r="AF214" s="3" t="str">
        <f t="shared" si="426"/>
        <v xml:space="preserve"> </v>
      </c>
      <c r="AG214" s="3" t="str">
        <f t="shared" si="427"/>
        <v xml:space="preserve"> </v>
      </c>
      <c r="AI214" s="3" t="str">
        <f t="shared" si="428"/>
        <v xml:space="preserve"> </v>
      </c>
      <c r="AJ214" s="3" t="str">
        <f t="shared" si="429"/>
        <v xml:space="preserve"> </v>
      </c>
      <c r="AL214" s="3" t="str">
        <f t="shared" si="430"/>
        <v xml:space="preserve"> </v>
      </c>
      <c r="AM214" s="3" t="str">
        <f t="shared" si="431"/>
        <v xml:space="preserve"> </v>
      </c>
      <c r="AO214" s="3" t="str">
        <f t="shared" si="432"/>
        <v xml:space="preserve"> </v>
      </c>
      <c r="AP214" s="3" t="str">
        <f t="shared" si="433"/>
        <v xml:space="preserve"> </v>
      </c>
    </row>
    <row r="215" spans="25:42" x14ac:dyDescent="0.2">
      <c r="Y215" s="3">
        <v>14</v>
      </c>
      <c r="Z215" s="3" t="str">
        <f t="shared" si="422"/>
        <v xml:space="preserve"> </v>
      </c>
      <c r="AA215" s="3" t="str">
        <f t="shared" si="423"/>
        <v xml:space="preserve"> </v>
      </c>
      <c r="AC215" s="3" t="str">
        <f t="shared" si="424"/>
        <v xml:space="preserve"> </v>
      </c>
      <c r="AD215" s="3" t="str">
        <f t="shared" si="425"/>
        <v xml:space="preserve"> </v>
      </c>
      <c r="AF215" s="3" t="str">
        <f t="shared" si="426"/>
        <v xml:space="preserve"> </v>
      </c>
      <c r="AG215" s="3" t="str">
        <f t="shared" si="427"/>
        <v xml:space="preserve"> </v>
      </c>
      <c r="AI215" s="3" t="str">
        <f t="shared" si="428"/>
        <v xml:space="preserve"> </v>
      </c>
      <c r="AJ215" s="3" t="str">
        <f t="shared" si="429"/>
        <v xml:space="preserve"> </v>
      </c>
      <c r="AL215" s="3" t="str">
        <f t="shared" si="430"/>
        <v xml:space="preserve"> </v>
      </c>
      <c r="AM215" s="3" t="str">
        <f t="shared" si="431"/>
        <v xml:space="preserve"> </v>
      </c>
      <c r="AO215" s="3" t="str">
        <f t="shared" si="432"/>
        <v xml:space="preserve"> </v>
      </c>
      <c r="AP215" s="3" t="str">
        <f t="shared" si="433"/>
        <v xml:space="preserve"> </v>
      </c>
    </row>
    <row r="216" spans="25:42" x14ac:dyDescent="0.2">
      <c r="Y216" s="3">
        <v>15</v>
      </c>
      <c r="Z216" s="3" t="str">
        <f t="shared" si="422"/>
        <v xml:space="preserve"> </v>
      </c>
      <c r="AA216" s="3" t="str">
        <f t="shared" si="423"/>
        <v xml:space="preserve"> </v>
      </c>
      <c r="AC216" s="3" t="str">
        <f t="shared" si="424"/>
        <v xml:space="preserve"> </v>
      </c>
      <c r="AD216" s="3" t="str">
        <f t="shared" si="425"/>
        <v xml:space="preserve"> </v>
      </c>
      <c r="AF216" s="3" t="str">
        <f t="shared" si="426"/>
        <v xml:space="preserve"> </v>
      </c>
      <c r="AG216" s="3" t="str">
        <f t="shared" si="427"/>
        <v xml:space="preserve"> </v>
      </c>
      <c r="AI216" s="3" t="str">
        <f t="shared" si="428"/>
        <v xml:space="preserve"> </v>
      </c>
      <c r="AJ216" s="3" t="str">
        <f t="shared" si="429"/>
        <v xml:space="preserve"> </v>
      </c>
      <c r="AL216" s="3" t="str">
        <f t="shared" si="430"/>
        <v xml:space="preserve"> </v>
      </c>
      <c r="AM216" s="3" t="str">
        <f t="shared" si="431"/>
        <v xml:space="preserve"> </v>
      </c>
      <c r="AO216" s="3" t="str">
        <f t="shared" si="432"/>
        <v xml:space="preserve"> </v>
      </c>
      <c r="AP216" s="3" t="str">
        <f t="shared" si="433"/>
        <v xml:space="preserve"> </v>
      </c>
    </row>
    <row r="217" spans="25:42" x14ac:dyDescent="0.2">
      <c r="Y217" s="3">
        <v>16</v>
      </c>
      <c r="Z217" s="3" t="str">
        <f t="shared" si="422"/>
        <v xml:space="preserve"> </v>
      </c>
      <c r="AA217" s="3" t="str">
        <f t="shared" si="423"/>
        <v xml:space="preserve"> </v>
      </c>
      <c r="AC217" s="3" t="str">
        <f t="shared" si="424"/>
        <v xml:space="preserve"> </v>
      </c>
      <c r="AD217" s="3" t="str">
        <f t="shared" si="425"/>
        <v xml:space="preserve"> </v>
      </c>
      <c r="AF217" s="3" t="str">
        <f t="shared" si="426"/>
        <v xml:space="preserve"> </v>
      </c>
      <c r="AG217" s="3" t="str">
        <f t="shared" si="427"/>
        <v xml:space="preserve"> </v>
      </c>
      <c r="AI217" s="3" t="str">
        <f t="shared" si="428"/>
        <v xml:space="preserve"> </v>
      </c>
      <c r="AJ217" s="3" t="str">
        <f t="shared" si="429"/>
        <v xml:space="preserve"> </v>
      </c>
      <c r="AL217" s="3" t="str">
        <f t="shared" si="430"/>
        <v xml:space="preserve"> </v>
      </c>
      <c r="AM217" s="3" t="str">
        <f t="shared" si="431"/>
        <v xml:space="preserve"> </v>
      </c>
      <c r="AO217" s="3" t="str">
        <f t="shared" si="432"/>
        <v xml:space="preserve"> </v>
      </c>
      <c r="AP217" s="3" t="str">
        <f t="shared" si="433"/>
        <v xml:space="preserve"> </v>
      </c>
    </row>
    <row r="218" spans="25:42" x14ac:dyDescent="0.2">
      <c r="Y218" s="3">
        <v>17</v>
      </c>
      <c r="Z218" s="3" t="str">
        <f t="shared" si="422"/>
        <v xml:space="preserve"> </v>
      </c>
      <c r="AA218" s="3" t="str">
        <f t="shared" si="423"/>
        <v xml:space="preserve"> </v>
      </c>
      <c r="AC218" s="3" t="str">
        <f t="shared" si="424"/>
        <v xml:space="preserve"> </v>
      </c>
      <c r="AD218" s="3" t="str">
        <f t="shared" si="425"/>
        <v xml:space="preserve"> </v>
      </c>
      <c r="AF218" s="3" t="str">
        <f t="shared" si="426"/>
        <v xml:space="preserve"> </v>
      </c>
      <c r="AG218" s="3" t="str">
        <f t="shared" si="427"/>
        <v xml:space="preserve"> </v>
      </c>
      <c r="AI218" s="3" t="str">
        <f t="shared" si="428"/>
        <v xml:space="preserve"> </v>
      </c>
      <c r="AJ218" s="3" t="str">
        <f t="shared" si="429"/>
        <v xml:space="preserve"> </v>
      </c>
      <c r="AL218" s="3" t="str">
        <f t="shared" si="430"/>
        <v xml:space="preserve"> </v>
      </c>
      <c r="AM218" s="3" t="str">
        <f t="shared" si="431"/>
        <v xml:space="preserve"> </v>
      </c>
      <c r="AO218" s="3" t="str">
        <f t="shared" si="432"/>
        <v xml:space="preserve"> </v>
      </c>
      <c r="AP218" s="3" t="str">
        <f t="shared" si="433"/>
        <v xml:space="preserve"> </v>
      </c>
    </row>
    <row r="219" spans="25:42" x14ac:dyDescent="0.2">
      <c r="Y219" s="3">
        <v>18</v>
      </c>
      <c r="Z219" s="3" t="str">
        <f t="shared" si="422"/>
        <v xml:space="preserve"> </v>
      </c>
      <c r="AA219" s="3" t="str">
        <f t="shared" si="423"/>
        <v xml:space="preserve"> </v>
      </c>
      <c r="AC219" s="3" t="str">
        <f t="shared" si="424"/>
        <v xml:space="preserve"> </v>
      </c>
      <c r="AD219" s="3" t="str">
        <f t="shared" si="425"/>
        <v xml:space="preserve"> </v>
      </c>
      <c r="AF219" s="3" t="str">
        <f t="shared" si="426"/>
        <v xml:space="preserve"> </v>
      </c>
      <c r="AG219" s="3" t="str">
        <f t="shared" si="427"/>
        <v xml:space="preserve"> </v>
      </c>
      <c r="AI219" s="3" t="str">
        <f t="shared" si="428"/>
        <v xml:space="preserve"> </v>
      </c>
      <c r="AJ219" s="3" t="str">
        <f t="shared" si="429"/>
        <v xml:space="preserve"> </v>
      </c>
      <c r="AL219" s="3" t="str">
        <f t="shared" si="430"/>
        <v xml:space="preserve"> </v>
      </c>
      <c r="AM219" s="3" t="str">
        <f t="shared" si="431"/>
        <v xml:space="preserve"> </v>
      </c>
      <c r="AO219" s="3" t="str">
        <f t="shared" si="432"/>
        <v xml:space="preserve"> </v>
      </c>
      <c r="AP219" s="3" t="str">
        <f t="shared" si="433"/>
        <v xml:space="preserve"> </v>
      </c>
    </row>
    <row r="220" spans="25:42" x14ac:dyDescent="0.2">
      <c r="Y220" s="3">
        <v>19</v>
      </c>
      <c r="Z220" s="3" t="str">
        <f t="shared" si="422"/>
        <v xml:space="preserve"> </v>
      </c>
      <c r="AA220" s="3" t="str">
        <f t="shared" si="423"/>
        <v xml:space="preserve"> </v>
      </c>
      <c r="AC220" s="3" t="str">
        <f t="shared" si="424"/>
        <v xml:space="preserve"> </v>
      </c>
      <c r="AD220" s="3" t="str">
        <f t="shared" si="425"/>
        <v xml:space="preserve"> </v>
      </c>
      <c r="AF220" s="3" t="str">
        <f t="shared" si="426"/>
        <v xml:space="preserve"> </v>
      </c>
      <c r="AG220" s="3" t="str">
        <f t="shared" si="427"/>
        <v xml:space="preserve"> </v>
      </c>
      <c r="AI220" s="3" t="str">
        <f t="shared" si="428"/>
        <v xml:space="preserve"> </v>
      </c>
      <c r="AJ220" s="3" t="str">
        <f t="shared" si="429"/>
        <v xml:space="preserve"> </v>
      </c>
      <c r="AL220" s="3" t="str">
        <f t="shared" si="430"/>
        <v xml:space="preserve"> </v>
      </c>
      <c r="AM220" s="3" t="str">
        <f t="shared" si="431"/>
        <v xml:space="preserve"> </v>
      </c>
      <c r="AO220" s="3" t="str">
        <f t="shared" si="432"/>
        <v xml:space="preserve"> </v>
      </c>
      <c r="AP220" s="3" t="str">
        <f t="shared" si="433"/>
        <v xml:space="preserve"> </v>
      </c>
    </row>
    <row r="221" spans="25:42" x14ac:dyDescent="0.2">
      <c r="Y221" s="3">
        <v>20</v>
      </c>
      <c r="Z221" s="3" t="str">
        <f t="shared" si="422"/>
        <v xml:space="preserve"> </v>
      </c>
      <c r="AA221" s="3" t="str">
        <f t="shared" si="423"/>
        <v xml:space="preserve"> </v>
      </c>
      <c r="AC221" s="3" t="str">
        <f t="shared" si="424"/>
        <v xml:space="preserve"> </v>
      </c>
      <c r="AD221" s="3" t="str">
        <f t="shared" si="425"/>
        <v xml:space="preserve"> </v>
      </c>
      <c r="AF221" s="3" t="str">
        <f t="shared" si="426"/>
        <v xml:space="preserve"> </v>
      </c>
      <c r="AG221" s="3" t="str">
        <f t="shared" si="427"/>
        <v xml:space="preserve"> </v>
      </c>
      <c r="AI221" s="3" t="str">
        <f t="shared" si="428"/>
        <v xml:space="preserve"> </v>
      </c>
      <c r="AJ221" s="3" t="str">
        <f t="shared" si="429"/>
        <v xml:space="preserve"> </v>
      </c>
      <c r="AL221" s="3" t="str">
        <f t="shared" si="430"/>
        <v xml:space="preserve"> </v>
      </c>
      <c r="AM221" s="3" t="str">
        <f t="shared" si="431"/>
        <v xml:space="preserve"> </v>
      </c>
      <c r="AO221" s="3" t="str">
        <f t="shared" si="432"/>
        <v xml:space="preserve"> </v>
      </c>
      <c r="AP221" s="3" t="str">
        <f t="shared" si="433"/>
        <v xml:space="preserve"> </v>
      </c>
    </row>
    <row r="222" spans="25:42" x14ac:dyDescent="0.2">
      <c r="Y222" s="3">
        <v>21</v>
      </c>
      <c r="Z222" s="3" t="str">
        <f t="shared" si="422"/>
        <v xml:space="preserve"> </v>
      </c>
      <c r="AA222" s="3" t="str">
        <f t="shared" si="423"/>
        <v xml:space="preserve"> </v>
      </c>
      <c r="AC222" s="3" t="str">
        <f t="shared" si="424"/>
        <v xml:space="preserve"> </v>
      </c>
      <c r="AD222" s="3" t="str">
        <f t="shared" si="425"/>
        <v xml:space="preserve"> </v>
      </c>
      <c r="AF222" s="3" t="str">
        <f t="shared" si="426"/>
        <v xml:space="preserve"> </v>
      </c>
      <c r="AG222" s="3" t="str">
        <f t="shared" si="427"/>
        <v xml:space="preserve"> </v>
      </c>
      <c r="AI222" s="3" t="str">
        <f t="shared" si="428"/>
        <v xml:space="preserve"> </v>
      </c>
      <c r="AJ222" s="3" t="str">
        <f t="shared" si="429"/>
        <v xml:space="preserve"> </v>
      </c>
      <c r="AL222" s="3" t="str">
        <f t="shared" si="430"/>
        <v xml:space="preserve"> </v>
      </c>
      <c r="AM222" s="3" t="str">
        <f t="shared" si="431"/>
        <v xml:space="preserve"> </v>
      </c>
      <c r="AO222" s="3" t="str">
        <f t="shared" si="432"/>
        <v xml:space="preserve"> </v>
      </c>
      <c r="AP222" s="3" t="str">
        <f t="shared" si="433"/>
        <v xml:space="preserve"> </v>
      </c>
    </row>
    <row r="223" spans="25:42" x14ac:dyDescent="0.2">
      <c r="Y223" s="3">
        <v>22</v>
      </c>
      <c r="Z223" s="3" t="str">
        <f t="shared" si="422"/>
        <v xml:space="preserve"> </v>
      </c>
      <c r="AA223" s="3" t="str">
        <f t="shared" si="423"/>
        <v xml:space="preserve"> </v>
      </c>
      <c r="AC223" s="3" t="str">
        <f t="shared" si="424"/>
        <v xml:space="preserve"> </v>
      </c>
      <c r="AD223" s="3" t="str">
        <f t="shared" si="425"/>
        <v xml:space="preserve"> </v>
      </c>
      <c r="AF223" s="3" t="str">
        <f t="shared" si="426"/>
        <v xml:space="preserve"> </v>
      </c>
      <c r="AG223" s="3" t="str">
        <f t="shared" si="427"/>
        <v xml:space="preserve"> </v>
      </c>
      <c r="AI223" s="3" t="str">
        <f t="shared" si="428"/>
        <v xml:space="preserve"> </v>
      </c>
      <c r="AJ223" s="3" t="str">
        <f t="shared" si="429"/>
        <v xml:space="preserve"> </v>
      </c>
      <c r="AL223" s="3" t="str">
        <f t="shared" si="430"/>
        <v xml:space="preserve"> </v>
      </c>
      <c r="AM223" s="3" t="str">
        <f t="shared" si="431"/>
        <v xml:space="preserve"> </v>
      </c>
      <c r="AO223" s="3" t="str">
        <f t="shared" si="432"/>
        <v xml:space="preserve"> </v>
      </c>
      <c r="AP223" s="3" t="str">
        <f t="shared" si="433"/>
        <v xml:space="preserve"> </v>
      </c>
    </row>
    <row r="224" spans="25:42" x14ac:dyDescent="0.2">
      <c r="Y224" s="3">
        <v>23</v>
      </c>
      <c r="Z224" s="3" t="str">
        <f t="shared" si="422"/>
        <v xml:space="preserve"> </v>
      </c>
      <c r="AA224" s="3" t="str">
        <f t="shared" si="423"/>
        <v xml:space="preserve"> </v>
      </c>
      <c r="AC224" s="3" t="str">
        <f t="shared" si="424"/>
        <v xml:space="preserve"> </v>
      </c>
      <c r="AD224" s="3" t="str">
        <f t="shared" si="425"/>
        <v xml:space="preserve"> </v>
      </c>
      <c r="AF224" s="3" t="str">
        <f t="shared" si="426"/>
        <v xml:space="preserve"> </v>
      </c>
      <c r="AG224" s="3" t="str">
        <f t="shared" si="427"/>
        <v xml:space="preserve"> </v>
      </c>
      <c r="AI224" s="3" t="str">
        <f t="shared" si="428"/>
        <v xml:space="preserve"> </v>
      </c>
      <c r="AJ224" s="3" t="str">
        <f t="shared" si="429"/>
        <v xml:space="preserve"> </v>
      </c>
      <c r="AL224" s="3" t="str">
        <f t="shared" si="430"/>
        <v xml:space="preserve"> </v>
      </c>
      <c r="AM224" s="3" t="str">
        <f t="shared" si="431"/>
        <v xml:space="preserve"> </v>
      </c>
      <c r="AO224" s="3" t="str">
        <f t="shared" si="432"/>
        <v xml:space="preserve"> </v>
      </c>
      <c r="AP224" s="3" t="str">
        <f t="shared" si="433"/>
        <v xml:space="preserve"> </v>
      </c>
    </row>
    <row r="225" spans="25:42" x14ac:dyDescent="0.2">
      <c r="Y225" s="3">
        <v>24</v>
      </c>
      <c r="Z225" s="3" t="str">
        <f t="shared" si="422"/>
        <v xml:space="preserve"> </v>
      </c>
      <c r="AA225" s="3" t="str">
        <f t="shared" si="423"/>
        <v xml:space="preserve"> </v>
      </c>
      <c r="AC225" s="3" t="str">
        <f t="shared" si="424"/>
        <v xml:space="preserve"> </v>
      </c>
      <c r="AD225" s="3" t="str">
        <f t="shared" si="425"/>
        <v xml:space="preserve"> </v>
      </c>
      <c r="AF225" s="3" t="str">
        <f t="shared" si="426"/>
        <v xml:space="preserve"> </v>
      </c>
      <c r="AG225" s="3" t="str">
        <f t="shared" si="427"/>
        <v xml:space="preserve"> </v>
      </c>
      <c r="AI225" s="3" t="str">
        <f t="shared" si="428"/>
        <v xml:space="preserve"> </v>
      </c>
      <c r="AJ225" s="3" t="str">
        <f t="shared" si="429"/>
        <v xml:space="preserve"> </v>
      </c>
      <c r="AL225" s="3" t="str">
        <f t="shared" si="430"/>
        <v xml:space="preserve"> </v>
      </c>
      <c r="AM225" s="3" t="str">
        <f t="shared" si="431"/>
        <v xml:space="preserve"> </v>
      </c>
      <c r="AO225" s="3" t="str">
        <f t="shared" si="432"/>
        <v xml:space="preserve"> </v>
      </c>
      <c r="AP225" s="3" t="str">
        <f t="shared" si="433"/>
        <v xml:space="preserve"> </v>
      </c>
    </row>
    <row r="226" spans="25:42" x14ac:dyDescent="0.2">
      <c r="Y226" s="3">
        <v>25</v>
      </c>
      <c r="Z226" s="3" t="str">
        <f t="shared" si="422"/>
        <v xml:space="preserve"> </v>
      </c>
      <c r="AA226" s="3" t="str">
        <f t="shared" si="423"/>
        <v xml:space="preserve"> </v>
      </c>
      <c r="AC226" s="3" t="str">
        <f t="shared" si="424"/>
        <v xml:space="preserve"> </v>
      </c>
      <c r="AD226" s="3" t="str">
        <f t="shared" si="425"/>
        <v xml:space="preserve"> </v>
      </c>
      <c r="AF226" s="3" t="str">
        <f t="shared" si="426"/>
        <v xml:space="preserve"> </v>
      </c>
      <c r="AG226" s="3" t="str">
        <f t="shared" si="427"/>
        <v xml:space="preserve"> </v>
      </c>
      <c r="AI226" s="3" t="str">
        <f t="shared" si="428"/>
        <v xml:space="preserve"> </v>
      </c>
      <c r="AJ226" s="3" t="str">
        <f t="shared" si="429"/>
        <v xml:space="preserve"> </v>
      </c>
      <c r="AL226" s="3" t="str">
        <f t="shared" si="430"/>
        <v xml:space="preserve"> </v>
      </c>
      <c r="AM226" s="3" t="str">
        <f t="shared" si="431"/>
        <v xml:space="preserve"> </v>
      </c>
      <c r="AO226" s="3" t="str">
        <f t="shared" si="432"/>
        <v xml:space="preserve"> </v>
      </c>
      <c r="AP226" s="3" t="str">
        <f t="shared" si="433"/>
        <v xml:space="preserve"> </v>
      </c>
    </row>
    <row r="227" spans="25:42" x14ac:dyDescent="0.2">
      <c r="Y227" s="3">
        <v>26</v>
      </c>
      <c r="Z227" s="3" t="str">
        <f t="shared" si="422"/>
        <v xml:space="preserve"> </v>
      </c>
      <c r="AA227" s="3" t="str">
        <f t="shared" si="423"/>
        <v xml:space="preserve"> </v>
      </c>
      <c r="AC227" s="3" t="str">
        <f t="shared" si="424"/>
        <v xml:space="preserve"> </v>
      </c>
      <c r="AD227" s="3" t="str">
        <f t="shared" si="425"/>
        <v xml:space="preserve"> </v>
      </c>
      <c r="AF227" s="3" t="str">
        <f t="shared" si="426"/>
        <v xml:space="preserve"> </v>
      </c>
      <c r="AG227" s="3" t="str">
        <f t="shared" si="427"/>
        <v xml:space="preserve"> </v>
      </c>
      <c r="AI227" s="3" t="str">
        <f t="shared" si="428"/>
        <v xml:space="preserve"> </v>
      </c>
      <c r="AJ227" s="3" t="str">
        <f t="shared" si="429"/>
        <v xml:space="preserve"> </v>
      </c>
      <c r="AL227" s="3" t="str">
        <f t="shared" si="430"/>
        <v xml:space="preserve"> </v>
      </c>
      <c r="AM227" s="3" t="str">
        <f t="shared" si="431"/>
        <v xml:space="preserve"> </v>
      </c>
      <c r="AO227" s="3" t="str">
        <f t="shared" si="432"/>
        <v xml:space="preserve"> </v>
      </c>
      <c r="AP227" s="3" t="str">
        <f t="shared" si="433"/>
        <v xml:space="preserve"> </v>
      </c>
    </row>
    <row r="228" spans="25:42" x14ac:dyDescent="0.2">
      <c r="Y228" s="3">
        <v>27</v>
      </c>
      <c r="Z228" s="3" t="str">
        <f t="shared" si="422"/>
        <v xml:space="preserve"> </v>
      </c>
      <c r="AA228" s="3" t="str">
        <f t="shared" si="423"/>
        <v xml:space="preserve"> </v>
      </c>
      <c r="AC228" s="3" t="str">
        <f t="shared" si="424"/>
        <v xml:space="preserve"> </v>
      </c>
      <c r="AD228" s="3" t="str">
        <f t="shared" si="425"/>
        <v xml:space="preserve"> </v>
      </c>
      <c r="AF228" s="3" t="str">
        <f t="shared" si="426"/>
        <v xml:space="preserve"> </v>
      </c>
      <c r="AG228" s="3" t="str">
        <f t="shared" si="427"/>
        <v xml:space="preserve"> </v>
      </c>
      <c r="AI228" s="3" t="str">
        <f t="shared" si="428"/>
        <v xml:space="preserve"> </v>
      </c>
      <c r="AJ228" s="3" t="str">
        <f t="shared" si="429"/>
        <v xml:space="preserve"> </v>
      </c>
      <c r="AL228" s="3" t="str">
        <f t="shared" si="430"/>
        <v xml:space="preserve"> </v>
      </c>
      <c r="AM228" s="3" t="str">
        <f t="shared" si="431"/>
        <v xml:space="preserve"> </v>
      </c>
      <c r="AO228" s="3" t="str">
        <f t="shared" si="432"/>
        <v xml:space="preserve"> </v>
      </c>
      <c r="AP228" s="3" t="str">
        <f t="shared" si="433"/>
        <v xml:space="preserve"> </v>
      </c>
    </row>
    <row r="229" spans="25:42" x14ac:dyDescent="0.2">
      <c r="Y229" s="3">
        <v>28</v>
      </c>
      <c r="Z229" s="3" t="str">
        <f t="shared" si="422"/>
        <v xml:space="preserve"> </v>
      </c>
      <c r="AA229" s="3" t="str">
        <f t="shared" si="423"/>
        <v xml:space="preserve"> </v>
      </c>
      <c r="AC229" s="3" t="str">
        <f t="shared" si="424"/>
        <v xml:space="preserve"> </v>
      </c>
      <c r="AD229" s="3" t="str">
        <f t="shared" si="425"/>
        <v xml:space="preserve"> </v>
      </c>
      <c r="AF229" s="3" t="str">
        <f t="shared" si="426"/>
        <v xml:space="preserve"> </v>
      </c>
      <c r="AG229" s="3" t="str">
        <f t="shared" si="427"/>
        <v xml:space="preserve"> </v>
      </c>
      <c r="AI229" s="3" t="str">
        <f t="shared" si="428"/>
        <v xml:space="preserve"> </v>
      </c>
      <c r="AJ229" s="3" t="str">
        <f t="shared" si="429"/>
        <v xml:space="preserve"> </v>
      </c>
      <c r="AL229" s="3" t="str">
        <f t="shared" si="430"/>
        <v xml:space="preserve"> </v>
      </c>
      <c r="AM229" s="3" t="str">
        <f t="shared" si="431"/>
        <v xml:space="preserve"> </v>
      </c>
      <c r="AO229" s="3" t="str">
        <f t="shared" si="432"/>
        <v xml:space="preserve"> </v>
      </c>
      <c r="AP229" s="3" t="str">
        <f t="shared" si="433"/>
        <v xml:space="preserve"> </v>
      </c>
    </row>
    <row r="230" spans="25:42" x14ac:dyDescent="0.2">
      <c r="Y230" s="3">
        <v>29</v>
      </c>
      <c r="Z230" s="3" t="str">
        <f t="shared" si="422"/>
        <v xml:space="preserve"> </v>
      </c>
      <c r="AA230" s="3" t="str">
        <f t="shared" si="423"/>
        <v xml:space="preserve"> </v>
      </c>
      <c r="AC230" s="3" t="str">
        <f t="shared" si="424"/>
        <v xml:space="preserve"> </v>
      </c>
      <c r="AD230" s="3" t="str">
        <f t="shared" si="425"/>
        <v xml:space="preserve"> </v>
      </c>
      <c r="AF230" s="3" t="str">
        <f t="shared" si="426"/>
        <v xml:space="preserve"> </v>
      </c>
      <c r="AG230" s="3" t="str">
        <f t="shared" si="427"/>
        <v xml:space="preserve"> </v>
      </c>
      <c r="AI230" s="3" t="str">
        <f t="shared" si="428"/>
        <v xml:space="preserve"> </v>
      </c>
      <c r="AJ230" s="3" t="str">
        <f t="shared" si="429"/>
        <v xml:space="preserve"> </v>
      </c>
      <c r="AL230" s="3" t="str">
        <f t="shared" si="430"/>
        <v xml:space="preserve"> </v>
      </c>
      <c r="AM230" s="3" t="str">
        <f t="shared" si="431"/>
        <v xml:space="preserve"> </v>
      </c>
      <c r="AO230" s="3" t="str">
        <f t="shared" si="432"/>
        <v xml:space="preserve"> </v>
      </c>
      <c r="AP230" s="3" t="str">
        <f t="shared" si="433"/>
        <v xml:space="preserve"> </v>
      </c>
    </row>
    <row r="231" spans="25:42" x14ac:dyDescent="0.2">
      <c r="Y231" s="3">
        <v>30</v>
      </c>
      <c r="Z231" s="3" t="str">
        <f t="shared" si="422"/>
        <v xml:space="preserve"> </v>
      </c>
      <c r="AA231" s="3" t="str">
        <f t="shared" si="423"/>
        <v xml:space="preserve"> </v>
      </c>
      <c r="AC231" s="3" t="str">
        <f t="shared" si="424"/>
        <v xml:space="preserve"> </v>
      </c>
      <c r="AD231" s="3" t="str">
        <f t="shared" si="425"/>
        <v xml:space="preserve"> </v>
      </c>
      <c r="AF231" s="3" t="str">
        <f t="shared" si="426"/>
        <v xml:space="preserve"> </v>
      </c>
      <c r="AG231" s="3" t="str">
        <f t="shared" si="427"/>
        <v xml:space="preserve"> </v>
      </c>
      <c r="AI231" s="3" t="str">
        <f t="shared" si="428"/>
        <v xml:space="preserve"> </v>
      </c>
      <c r="AJ231" s="3" t="str">
        <f t="shared" si="429"/>
        <v xml:space="preserve"> </v>
      </c>
      <c r="AL231" s="3" t="str">
        <f t="shared" si="430"/>
        <v xml:space="preserve"> </v>
      </c>
      <c r="AM231" s="3" t="str">
        <f t="shared" si="431"/>
        <v xml:space="preserve"> </v>
      </c>
      <c r="AO231" s="3" t="str">
        <f t="shared" si="432"/>
        <v xml:space="preserve"> </v>
      </c>
      <c r="AP231" s="3" t="str">
        <f t="shared" si="433"/>
        <v xml:space="preserve"> </v>
      </c>
    </row>
    <row r="234" spans="25:42" ht="15" x14ac:dyDescent="0.25">
      <c r="Z234" s="84" t="s">
        <v>15</v>
      </c>
      <c r="AA234" s="84" t="s">
        <v>16</v>
      </c>
      <c r="AB234" s="84"/>
      <c r="AC234" s="84"/>
      <c r="AD234" s="84"/>
      <c r="AE234" s="84"/>
      <c r="AF234" s="84"/>
      <c r="AG234" s="84"/>
      <c r="AH234" s="84"/>
    </row>
    <row r="235" spans="25:42" ht="15" x14ac:dyDescent="0.25">
      <c r="Z235" s="84">
        <v>13.900399999999999</v>
      </c>
      <c r="AA235" s="84">
        <v>6.8079200000000002</v>
      </c>
      <c r="AB235" s="84"/>
      <c r="AC235" s="84"/>
      <c r="AD235" s="84"/>
      <c r="AE235" s="84"/>
      <c r="AF235" s="84"/>
      <c r="AG235" s="84"/>
      <c r="AH235" s="84"/>
    </row>
    <row r="236" spans="25:42" ht="15" x14ac:dyDescent="0.25">
      <c r="Z236" s="84">
        <v>15.0433</v>
      </c>
      <c r="AA236" s="84">
        <v>6.3708799999999997</v>
      </c>
      <c r="AB236" s="84"/>
      <c r="AC236" s="84"/>
      <c r="AD236" s="84"/>
      <c r="AE236" s="84"/>
      <c r="AF236" s="84"/>
      <c r="AG236" s="84"/>
      <c r="AH236" s="84"/>
    </row>
    <row r="237" spans="25:42" ht="15" x14ac:dyDescent="0.25">
      <c r="Z237" s="84">
        <v>16.731200000000001</v>
      </c>
      <c r="AA237" s="84">
        <v>5.9421599999999994</v>
      </c>
      <c r="AB237" s="84"/>
      <c r="AC237" s="84"/>
      <c r="AD237" s="84"/>
      <c r="AE237" s="84"/>
      <c r="AF237" s="84"/>
      <c r="AG237" s="84"/>
      <c r="AH237" s="84"/>
    </row>
    <row r="238" spans="25:42" ht="15" x14ac:dyDescent="0.25">
      <c r="Z238" s="84">
        <v>18.824100000000001</v>
      </c>
      <c r="AA238" s="84">
        <v>5.4917199999999999</v>
      </c>
      <c r="AB238" s="84"/>
      <c r="AC238" s="84"/>
      <c r="AD238" s="84"/>
      <c r="AE238" s="84"/>
      <c r="AF238" s="84"/>
      <c r="AG238" s="84"/>
      <c r="AH238" s="84"/>
    </row>
    <row r="239" spans="25:42" ht="15" x14ac:dyDescent="0.25">
      <c r="Z239" s="84">
        <v>20.002099999999999</v>
      </c>
      <c r="AA239" s="84">
        <v>5.3195600000000001</v>
      </c>
      <c r="AB239" s="84"/>
      <c r="AC239" s="84"/>
      <c r="AD239" s="84"/>
      <c r="AE239" s="84"/>
      <c r="AF239" s="84"/>
      <c r="AG239" s="84"/>
      <c r="AH239" s="84"/>
    </row>
    <row r="240" spans="25:42" ht="15" x14ac:dyDescent="0.25">
      <c r="Z240" s="84">
        <v>22.2179</v>
      </c>
      <c r="AA240" s="84">
        <v>4.9783200000000001</v>
      </c>
      <c r="AB240" s="84"/>
      <c r="AC240" s="84"/>
      <c r="AD240" s="84"/>
      <c r="AE240" s="84"/>
      <c r="AF240" s="84"/>
      <c r="AG240" s="84"/>
      <c r="AH240" s="84"/>
    </row>
    <row r="241" spans="26:54" ht="15" x14ac:dyDescent="0.25">
      <c r="Z241" s="84">
        <v>24.344999999999999</v>
      </c>
      <c r="AA241" s="84">
        <v>4.8237399999999999</v>
      </c>
      <c r="AB241" s="84"/>
      <c r="AC241" s="84"/>
      <c r="AD241" s="84"/>
      <c r="AE241" s="84"/>
      <c r="AF241" s="84"/>
      <c r="AG241" s="84"/>
      <c r="AH241" s="84"/>
    </row>
    <row r="242" spans="26:54" ht="15" x14ac:dyDescent="0.25">
      <c r="Z242" s="84">
        <v>26.212199999999999</v>
      </c>
      <c r="AA242" s="84">
        <v>4.7000599999999997</v>
      </c>
      <c r="AB242" s="84"/>
      <c r="AC242" s="84"/>
      <c r="AD242" s="84"/>
      <c r="AE242" s="84"/>
      <c r="AF242" s="84"/>
      <c r="AG242" s="84"/>
      <c r="AH242" s="84"/>
    </row>
    <row r="243" spans="26:54" ht="15" x14ac:dyDescent="0.25">
      <c r="Z243" s="84">
        <v>28.040600000000001</v>
      </c>
      <c r="AA243" s="84">
        <v>4.6087000000000007</v>
      </c>
      <c r="AB243" s="84"/>
      <c r="AC243" s="84"/>
      <c r="AD243" s="84"/>
      <c r="AE243" s="84"/>
      <c r="AF243" s="84"/>
      <c r="AG243" s="84"/>
      <c r="AH243" s="84"/>
    </row>
    <row r="244" spans="26:54" ht="15" x14ac:dyDescent="0.25">
      <c r="Z244" s="84">
        <v>29.745699999999999</v>
      </c>
      <c r="AA244" s="84">
        <v>4.5454600000000003</v>
      </c>
      <c r="AB244" s="84"/>
      <c r="AC244" s="84"/>
      <c r="AD244" s="84"/>
      <c r="AE244" s="84"/>
      <c r="AF244" s="84"/>
      <c r="AG244" s="84"/>
      <c r="AH244" s="84"/>
    </row>
    <row r="245" spans="26:54" ht="15" x14ac:dyDescent="0.25">
      <c r="Z245" s="84">
        <v>31.139800000000001</v>
      </c>
      <c r="AA245" s="84">
        <v>4.4852800000000004</v>
      </c>
      <c r="AB245" s="84"/>
      <c r="AC245" s="84"/>
      <c r="AD245" s="84"/>
      <c r="AE245" s="84"/>
      <c r="AF245" s="84"/>
      <c r="AG245" s="84"/>
      <c r="AH245" s="84"/>
    </row>
    <row r="246" spans="26:54" ht="15" x14ac:dyDescent="0.25">
      <c r="Z246" s="84">
        <v>32.8977</v>
      </c>
      <c r="AA246" s="84">
        <v>4.4501399999999993</v>
      </c>
      <c r="AB246" s="84"/>
      <c r="AC246" s="84"/>
      <c r="AD246" s="84"/>
      <c r="AE246" s="84"/>
      <c r="AF246" s="84"/>
      <c r="AG246" s="84"/>
      <c r="AH246" s="84"/>
    </row>
    <row r="247" spans="26:54" ht="15" x14ac:dyDescent="0.25">
      <c r="Z247" s="84">
        <v>34.708599999999997</v>
      </c>
      <c r="AA247" s="84">
        <v>4.4219999999999997</v>
      </c>
      <c r="AB247" s="84"/>
      <c r="AC247" s="84"/>
      <c r="AD247" s="84"/>
      <c r="AE247" s="84"/>
      <c r="AF247" s="84"/>
      <c r="AG247" s="84"/>
      <c r="AH247" s="84"/>
    </row>
    <row r="248" spans="26:54" ht="15" x14ac:dyDescent="0.25">
      <c r="Z248" s="84">
        <v>36.3962</v>
      </c>
      <c r="AA248" s="84">
        <v>4.4079600000000001</v>
      </c>
      <c r="AB248" s="84"/>
      <c r="AC248" s="84"/>
      <c r="AD248" s="84"/>
      <c r="AE248" s="84"/>
      <c r="AF248" s="84"/>
      <c r="AG248" s="84"/>
      <c r="AH248" s="84"/>
    </row>
    <row r="249" spans="26:54" ht="15" x14ac:dyDescent="0.25">
      <c r="Z249" s="84">
        <v>38.508800000000001</v>
      </c>
      <c r="AA249" s="84">
        <v>4.3798399999999997</v>
      </c>
      <c r="AB249" s="84"/>
      <c r="AC249" s="84"/>
      <c r="AD249" s="84"/>
      <c r="AE249" s="84"/>
      <c r="AF249" s="84"/>
      <c r="AG249" s="84"/>
      <c r="AH249" s="84"/>
    </row>
    <row r="250" spans="26:54" ht="15" x14ac:dyDescent="0.25">
      <c r="Z250" s="84">
        <v>40.249299999999998</v>
      </c>
      <c r="AA250" s="84">
        <v>4.3762999999999996</v>
      </c>
      <c r="AB250" s="84"/>
      <c r="AC250" s="84"/>
      <c r="AD250" s="84"/>
      <c r="AE250" s="84"/>
      <c r="AF250" s="84"/>
      <c r="AG250" s="84"/>
      <c r="AH250" s="84"/>
    </row>
    <row r="251" spans="26:54" ht="15" x14ac:dyDescent="0.25">
      <c r="Z251" s="84">
        <v>42.024799999999999</v>
      </c>
      <c r="AA251" s="84">
        <v>4.3587400000000001</v>
      </c>
      <c r="AB251" s="84"/>
      <c r="AC251" s="84"/>
      <c r="AD251" s="84"/>
      <c r="AE251" s="84"/>
      <c r="AF251" s="84"/>
      <c r="AG251" s="84"/>
      <c r="AH251" s="84"/>
    </row>
    <row r="252" spans="26:54" ht="15" x14ac:dyDescent="0.25">
      <c r="Z252" s="84">
        <v>43.431100000000001</v>
      </c>
      <c r="AA252" s="84">
        <v>4.3692799999999998</v>
      </c>
      <c r="AB252" s="84"/>
      <c r="AC252" s="84"/>
      <c r="AD252" s="84"/>
      <c r="AE252" s="84"/>
      <c r="AF252" s="84"/>
      <c r="AG252" s="84"/>
      <c r="AH252" s="84"/>
    </row>
    <row r="253" spans="26:54" ht="15" x14ac:dyDescent="0.25">
      <c r="Z253" s="84">
        <v>45.013199999999998</v>
      </c>
      <c r="AA253" s="84">
        <v>4.3728199999999999</v>
      </c>
      <c r="AB253" s="84"/>
      <c r="AC253" s="84"/>
      <c r="AD253" s="84"/>
      <c r="AE253" s="84"/>
      <c r="AF253" s="84"/>
      <c r="AG253" s="84"/>
      <c r="AH253" s="84"/>
    </row>
    <row r="254" spans="26:54" ht="15" x14ac:dyDescent="0.25">
      <c r="Z254" s="84">
        <v>46.634500000000003</v>
      </c>
      <c r="AA254" s="84">
        <v>4.35534</v>
      </c>
      <c r="AB254" s="84"/>
      <c r="AC254" s="84"/>
      <c r="AD254" s="84"/>
      <c r="AE254" s="84"/>
      <c r="AF254" s="84"/>
      <c r="AG254" s="84"/>
      <c r="AH254" s="84"/>
    </row>
    <row r="255" spans="26:54" ht="15" x14ac:dyDescent="0.25">
      <c r="Z255" s="84">
        <v>48.392499999999998</v>
      </c>
      <c r="AA255" s="84">
        <v>4.34124</v>
      </c>
      <c r="AB255" s="84"/>
      <c r="AC255" s="84"/>
      <c r="AD255" s="84"/>
      <c r="AE255" s="84"/>
      <c r="AF255" s="166" t="s">
        <v>24</v>
      </c>
      <c r="AG255" s="166"/>
      <c r="AH255" s="166"/>
      <c r="AJ255" s="166" t="s">
        <v>27</v>
      </c>
      <c r="AK255" s="166"/>
      <c r="AL255" s="166"/>
      <c r="AN255" s="166" t="s">
        <v>54</v>
      </c>
      <c r="AO255" s="166"/>
      <c r="AP255" s="166"/>
      <c r="AR255" s="166" t="s">
        <v>55</v>
      </c>
      <c r="AS255" s="166"/>
      <c r="AT255" s="166"/>
      <c r="AV255" s="166" t="s">
        <v>56</v>
      </c>
      <c r="AW255" s="166"/>
      <c r="AX255" s="166"/>
      <c r="AZ255" s="166" t="s">
        <v>57</v>
      </c>
      <c r="BA255" s="166"/>
      <c r="BB255" s="166"/>
    </row>
    <row r="256" spans="26:54" ht="15" x14ac:dyDescent="0.25">
      <c r="Z256" s="84">
        <v>52.5276</v>
      </c>
      <c r="AA256" s="84">
        <v>4.3271999999999995</v>
      </c>
      <c r="AB256" s="84"/>
      <c r="AC256" s="84"/>
      <c r="AD256" s="84"/>
      <c r="AE256" s="84"/>
      <c r="AF256" s="84"/>
      <c r="AG256" s="84" t="s">
        <v>15</v>
      </c>
      <c r="AH256" s="84" t="s">
        <v>16</v>
      </c>
      <c r="AJ256" s="84"/>
      <c r="AK256" s="84" t="s">
        <v>15</v>
      </c>
      <c r="AL256" s="84" t="s">
        <v>16</v>
      </c>
      <c r="AN256" s="84"/>
      <c r="AO256" s="84" t="s">
        <v>15</v>
      </c>
      <c r="AP256" s="84" t="s">
        <v>16</v>
      </c>
      <c r="AR256" s="84"/>
      <c r="AS256" s="84" t="s">
        <v>15</v>
      </c>
      <c r="AT256" s="84" t="s">
        <v>16</v>
      </c>
      <c r="AV256" s="84"/>
      <c r="AW256" s="84" t="s">
        <v>15</v>
      </c>
      <c r="AX256" s="84" t="s">
        <v>16</v>
      </c>
      <c r="AZ256" s="84"/>
      <c r="BA256" s="84" t="s">
        <v>15</v>
      </c>
      <c r="BB256" s="84" t="s">
        <v>16</v>
      </c>
    </row>
    <row r="257" spans="26:54" ht="15" x14ac:dyDescent="0.25">
      <c r="Z257" s="84">
        <v>57.897799999999997</v>
      </c>
      <c r="AA257" s="84">
        <v>4.3271199999999999</v>
      </c>
      <c r="AB257" s="84"/>
      <c r="AC257" s="84"/>
      <c r="AD257" s="84"/>
      <c r="AE257" s="84"/>
      <c r="AF257" s="84" t="s">
        <v>155</v>
      </c>
      <c r="AG257" s="84">
        <f>+'Hoja base'!C11</f>
        <v>0</v>
      </c>
      <c r="AH257" s="84"/>
      <c r="AJ257" s="84" t="s">
        <v>155</v>
      </c>
      <c r="AK257" s="84">
        <f>+'Hoja base'!D11</f>
        <v>0</v>
      </c>
      <c r="AL257" s="84"/>
      <c r="AN257" s="84" t="s">
        <v>155</v>
      </c>
      <c r="AO257" s="84">
        <f>+'Hoja base'!E11</f>
        <v>0</v>
      </c>
      <c r="AP257" s="84"/>
      <c r="AR257" s="84" t="s">
        <v>155</v>
      </c>
      <c r="AS257" s="84">
        <f>+'Hoja base'!F11</f>
        <v>0</v>
      </c>
      <c r="AT257" s="84"/>
      <c r="AV257" s="84" t="s">
        <v>155</v>
      </c>
      <c r="AW257" s="84">
        <f>+'Hoja base'!G11</f>
        <v>0</v>
      </c>
      <c r="AX257" s="84"/>
      <c r="AZ257" s="84" t="s">
        <v>155</v>
      </c>
      <c r="BA257" s="84">
        <f>+'Hoja base'!H11</f>
        <v>0</v>
      </c>
      <c r="BB257" s="84"/>
    </row>
    <row r="258" spans="26:54" ht="15" x14ac:dyDescent="0.25">
      <c r="Z258" s="84">
        <v>64.578000000000003</v>
      </c>
      <c r="AA258" s="84">
        <v>4.3165999999999993</v>
      </c>
      <c r="AB258" s="84"/>
      <c r="AC258" s="84"/>
      <c r="AD258" s="84"/>
      <c r="AE258" s="84"/>
      <c r="AF258" s="84" t="s">
        <v>156</v>
      </c>
      <c r="AG258" s="85">
        <f t="array" ref="AG258">+MIN(IF($Z$235:$Z$259&gt;AG257,$Z$235:$Z$259))</f>
        <v>13.900399999999999</v>
      </c>
      <c r="AH258" s="85">
        <f>+SUMIF($Z$235:$Z$259,AG258,$AA$235:$AA$259)</f>
        <v>6.8079200000000002</v>
      </c>
      <c r="AJ258" s="84" t="s">
        <v>156</v>
      </c>
      <c r="AK258" s="85">
        <f t="array" ref="AK258">+MIN(IF($Z$235:$Z$259&gt;AK257,$Z$235:$Z$259))</f>
        <v>13.900399999999999</v>
      </c>
      <c r="AL258" s="85">
        <f>+SUMIF($Z$235:$Z$259,AK258,$AA$235:$AA$259)</f>
        <v>6.8079200000000002</v>
      </c>
      <c r="AN258" s="84" t="s">
        <v>156</v>
      </c>
      <c r="AO258" s="85">
        <f t="array" ref="AO258">+MIN(IF($Z$235:$Z$259&gt;AO257,$Z$235:$Z$259))</f>
        <v>13.900399999999999</v>
      </c>
      <c r="AP258" s="85">
        <f>+SUMIF($Z$235:$Z$259,AO258,$AA$235:$AA$259)</f>
        <v>6.8079200000000002</v>
      </c>
      <c r="AR258" s="84" t="s">
        <v>156</v>
      </c>
      <c r="AS258" s="85">
        <f t="array" ref="AS258">+MIN(IF($Z$235:$Z$259&gt;AS257,$Z$235:$Z$259))</f>
        <v>13.900399999999999</v>
      </c>
      <c r="AT258" s="85">
        <f>+SUMIF($Z$235:$Z$259,AS258,$AA$235:$AA$259)</f>
        <v>6.8079200000000002</v>
      </c>
      <c r="AV258" s="84" t="s">
        <v>156</v>
      </c>
      <c r="AW258" s="85">
        <f t="array" ref="AW258">+MIN(IF($Z$235:$Z$259&gt;AW257,$Z$235:$Z$259))</f>
        <v>13.900399999999999</v>
      </c>
      <c r="AX258" s="85">
        <f>+SUMIF($Z$235:$Z$259,AW258,$AA$235:$AA$259)</f>
        <v>6.8079200000000002</v>
      </c>
      <c r="AZ258" s="84" t="s">
        <v>156</v>
      </c>
      <c r="BA258" s="85">
        <f t="array" ref="BA258">+MIN(IF($Z$235:$Z$259&gt;BA257,$Z$235:$Z$259))</f>
        <v>13.900399999999999</v>
      </c>
      <c r="BB258" s="85">
        <f>+SUMIF($Z$235:$Z$259,BA258,$AA$235:$AA$259)</f>
        <v>6.8079200000000002</v>
      </c>
    </row>
    <row r="259" spans="26:54" ht="15" x14ac:dyDescent="0.25">
      <c r="Z259" s="84">
        <v>120</v>
      </c>
      <c r="AA259" s="84">
        <v>4.3166000000000002</v>
      </c>
      <c r="AB259" s="84"/>
      <c r="AC259" s="84"/>
      <c r="AD259" s="84"/>
      <c r="AE259" s="84"/>
      <c r="AF259" s="84" t="s">
        <v>157</v>
      </c>
      <c r="AG259" s="85">
        <f t="array" ref="AG259">+(MAX(IF($Z$235:$Z$259&lt;AG257,$Z$235:$Z$259)))</f>
        <v>0</v>
      </c>
      <c r="AH259" s="85">
        <f>+SUMIF($Z$235:$Z$259,AG259,$AA$235:$AA$259)</f>
        <v>0</v>
      </c>
      <c r="AJ259" s="84" t="s">
        <v>157</v>
      </c>
      <c r="AK259" s="85">
        <f t="array" ref="AK259">+(MAX(IF($Z$235:$Z$259&lt;AK257,$Z$235:$Z$259)))</f>
        <v>0</v>
      </c>
      <c r="AL259" s="85">
        <f>+SUMIF($Z$235:$Z$259,AK259,$AA$235:$AA$259)</f>
        <v>0</v>
      </c>
      <c r="AN259" s="84" t="s">
        <v>157</v>
      </c>
      <c r="AO259" s="85">
        <f t="array" ref="AO259">+(MAX(IF($Z$235:$Z$259&lt;AO257,$Z$235:$Z$259)))</f>
        <v>0</v>
      </c>
      <c r="AP259" s="85">
        <f>+SUMIF($Z$235:$Z$259,AO259,$AA$235:$AA$259)</f>
        <v>0</v>
      </c>
      <c r="AR259" s="84" t="s">
        <v>157</v>
      </c>
      <c r="AS259" s="85">
        <f t="array" ref="AS259">+(MAX(IF($Z$235:$Z$259&lt;AS257,$Z$235:$Z$259)))</f>
        <v>0</v>
      </c>
      <c r="AT259" s="85">
        <f>+SUMIF($Z$235:$Z$259,AS259,$AA$235:$AA$259)</f>
        <v>0</v>
      </c>
      <c r="AV259" s="84" t="s">
        <v>157</v>
      </c>
      <c r="AW259" s="85">
        <f t="array" ref="AW259">+(MAX(IF($Z$235:$Z$259&lt;AW257,$Z$235:$Z$259)))</f>
        <v>0</v>
      </c>
      <c r="AX259" s="85">
        <f>+SUMIF($Z$235:$Z$259,AW259,$AA$235:$AA$259)</f>
        <v>0</v>
      </c>
      <c r="AZ259" s="84" t="s">
        <v>157</v>
      </c>
      <c r="BA259" s="85">
        <f t="array" ref="BA259">+(MAX(IF($Z$235:$Z$259&lt;BA257,$Z$235:$Z$259)))</f>
        <v>0</v>
      </c>
      <c r="BB259" s="85">
        <f>+SUMIF($Z$235:$Z$259,BA259,$AA$235:$AA$259)</f>
        <v>0</v>
      </c>
    </row>
    <row r="260" spans="26:54" ht="15" x14ac:dyDescent="0.25">
      <c r="Z260" s="84"/>
      <c r="AA260" s="84"/>
      <c r="AB260" s="84"/>
      <c r="AC260" s="84"/>
      <c r="AD260" s="84"/>
      <c r="AE260" s="84"/>
      <c r="AF260" s="84" t="s">
        <v>158</v>
      </c>
      <c r="AG260" s="84"/>
      <c r="AH260" s="85">
        <f>+SLOPE(AH258:AH259,AG258:AG259)*AG257+INTERCEPT(AH258:AH259,AG258:AG259)</f>
        <v>0</v>
      </c>
      <c r="AJ260" s="84" t="s">
        <v>158</v>
      </c>
      <c r="AK260" s="84"/>
      <c r="AL260" s="85">
        <f>+SLOPE(AL258:AL259,AK258:AK259)*AK257+INTERCEPT(AL258:AL259,AK258:AK259)</f>
        <v>0</v>
      </c>
      <c r="AN260" s="84" t="s">
        <v>158</v>
      </c>
      <c r="AO260" s="84"/>
      <c r="AP260" s="85">
        <f>+SLOPE(AP258:AP259,AO258:AO259)*AO257+INTERCEPT(AP258:AP259,AO258:AO259)</f>
        <v>0</v>
      </c>
      <c r="AR260" s="84" t="s">
        <v>158</v>
      </c>
      <c r="AS260" s="84"/>
      <c r="AT260" s="85">
        <f>+SLOPE(AT258:AT259,AS258:AS259)*AS257+INTERCEPT(AT258:AT259,AS258:AS259)</f>
        <v>0</v>
      </c>
      <c r="AV260" s="84" t="s">
        <v>158</v>
      </c>
      <c r="AW260" s="84"/>
      <c r="AX260" s="85">
        <f>+SLOPE(AX258:AX259,AW258:AW259)*AW257+INTERCEPT(AX258:AX259,AW258:AW259)</f>
        <v>0</v>
      </c>
      <c r="AZ260" s="84" t="s">
        <v>158</v>
      </c>
      <c r="BA260" s="84"/>
      <c r="BB260" s="85">
        <f>+SLOPE(BB258:BB259,BA258:BA259)*BA257+INTERCEPT(BB258:BB259,BA258:BA259)</f>
        <v>0</v>
      </c>
    </row>
  </sheetData>
  <sheetProtection algorithmName="SHA-512" hashValue="Is7aAFylHz5cRos53bScesjEZcR6AP1Ybe8cYDPObybkerPDATuMfspAFsvlkaw/scXjA1cfJyB/bIPIu9oj/g==" saltValue="R2c75PNscSVFH0ZC1Z62WA==" spinCount="100000" sheet="1" objects="1" scenarios="1"/>
  <mergeCells count="212">
    <mergeCell ref="AF255:AH255"/>
    <mergeCell ref="AJ255:AL255"/>
    <mergeCell ref="AN255:AP255"/>
    <mergeCell ref="AR255:AT255"/>
    <mergeCell ref="AV255:AX255"/>
    <mergeCell ref="AZ255:BB255"/>
    <mergeCell ref="B44:E44"/>
    <mergeCell ref="S44:T44"/>
    <mergeCell ref="B45:E45"/>
    <mergeCell ref="S45:T45"/>
    <mergeCell ref="H54:I54"/>
    <mergeCell ref="J51:K51"/>
    <mergeCell ref="J52:K52"/>
    <mergeCell ref="J53:K53"/>
    <mergeCell ref="J54:K54"/>
    <mergeCell ref="L51:M51"/>
    <mergeCell ref="L52:M52"/>
    <mergeCell ref="L53:M53"/>
    <mergeCell ref="L54:M54"/>
    <mergeCell ref="B52:C52"/>
    <mergeCell ref="B53:C53"/>
    <mergeCell ref="B54:C54"/>
    <mergeCell ref="A47:E47"/>
    <mergeCell ref="F52:G52"/>
    <mergeCell ref="B39:E39"/>
    <mergeCell ref="S39:T39"/>
    <mergeCell ref="B40:E40"/>
    <mergeCell ref="S40:T40"/>
    <mergeCell ref="B41:E41"/>
    <mergeCell ref="S41:T41"/>
    <mergeCell ref="B42:E42"/>
    <mergeCell ref="S42:T42"/>
    <mergeCell ref="B43:E43"/>
    <mergeCell ref="S43:T43"/>
    <mergeCell ref="S18:T18"/>
    <mergeCell ref="S19:T19"/>
    <mergeCell ref="S20:T20"/>
    <mergeCell ref="S21:T21"/>
    <mergeCell ref="AS14:AZ14"/>
    <mergeCell ref="BA14:BJ14"/>
    <mergeCell ref="BK14:BT14"/>
    <mergeCell ref="BU14:CD14"/>
    <mergeCell ref="S35:T35"/>
    <mergeCell ref="S26:T26"/>
    <mergeCell ref="S27:T27"/>
    <mergeCell ref="S28:T28"/>
    <mergeCell ref="S29:T29"/>
    <mergeCell ref="S30:T30"/>
    <mergeCell ref="S31:T31"/>
    <mergeCell ref="S32:T32"/>
    <mergeCell ref="S33:T33"/>
    <mergeCell ref="S34:T34"/>
    <mergeCell ref="N11:O11"/>
    <mergeCell ref="N12:O12"/>
    <mergeCell ref="F8:G8"/>
    <mergeCell ref="K14:N14"/>
    <mergeCell ref="CE14:CN14"/>
    <mergeCell ref="CO14:CX14"/>
    <mergeCell ref="S15:T15"/>
    <mergeCell ref="S16:T16"/>
    <mergeCell ref="S17:T17"/>
    <mergeCell ref="J7:K7"/>
    <mergeCell ref="J8:K8"/>
    <mergeCell ref="J9:K9"/>
    <mergeCell ref="N7:O7"/>
    <mergeCell ref="F9:G9"/>
    <mergeCell ref="F7:G7"/>
    <mergeCell ref="H8:I8"/>
    <mergeCell ref="H9:I9"/>
    <mergeCell ref="L7:M7"/>
    <mergeCell ref="L8:M8"/>
    <mergeCell ref="L9:M9"/>
    <mergeCell ref="A2:B2"/>
    <mergeCell ref="A3:B3"/>
    <mergeCell ref="C2:G2"/>
    <mergeCell ref="A7:C7"/>
    <mergeCell ref="D8:E8"/>
    <mergeCell ref="D7:E7"/>
    <mergeCell ref="D9:E9"/>
    <mergeCell ref="B38:E38"/>
    <mergeCell ref="D10:E10"/>
    <mergeCell ref="B32:E32"/>
    <mergeCell ref="B33:E33"/>
    <mergeCell ref="B34:E34"/>
    <mergeCell ref="B35:E35"/>
    <mergeCell ref="B36:E36"/>
    <mergeCell ref="B37:E37"/>
    <mergeCell ref="B26:E26"/>
    <mergeCell ref="B27:E27"/>
    <mergeCell ref="B18:E18"/>
    <mergeCell ref="B19:E19"/>
    <mergeCell ref="B20:E20"/>
    <mergeCell ref="B29:E29"/>
    <mergeCell ref="B30:E30"/>
    <mergeCell ref="B31:E31"/>
    <mergeCell ref="B16:E16"/>
    <mergeCell ref="I5:J5"/>
    <mergeCell ref="C3:G3"/>
    <mergeCell ref="H2:I2"/>
    <mergeCell ref="H3:I3"/>
    <mergeCell ref="J2:N2"/>
    <mergeCell ref="J3:N3"/>
    <mergeCell ref="H12:I12"/>
    <mergeCell ref="J10:K10"/>
    <mergeCell ref="J11:K11"/>
    <mergeCell ref="J12:K12"/>
    <mergeCell ref="A8:C8"/>
    <mergeCell ref="A9:C9"/>
    <mergeCell ref="A10:C10"/>
    <mergeCell ref="D11:E11"/>
    <mergeCell ref="D12:E12"/>
    <mergeCell ref="F10:G10"/>
    <mergeCell ref="A11:C11"/>
    <mergeCell ref="A12:C12"/>
    <mergeCell ref="N9:O9"/>
    <mergeCell ref="N10:O10"/>
    <mergeCell ref="N8:O8"/>
    <mergeCell ref="H10:I10"/>
    <mergeCell ref="H11:I11"/>
    <mergeCell ref="L10:M10"/>
    <mergeCell ref="T2:U3"/>
    <mergeCell ref="V2:W3"/>
    <mergeCell ref="Q2:S2"/>
    <mergeCell ref="Q3:S3"/>
    <mergeCell ref="K5:L5"/>
    <mergeCell ref="O2:P2"/>
    <mergeCell ref="O3:P3"/>
    <mergeCell ref="Q5:R5"/>
    <mergeCell ref="T5:V5"/>
    <mergeCell ref="N5:P5"/>
    <mergeCell ref="E5:F5"/>
    <mergeCell ref="B5:C5"/>
    <mergeCell ref="P50:Q50"/>
    <mergeCell ref="R48:S48"/>
    <mergeCell ref="R49:S49"/>
    <mergeCell ref="R50:S50"/>
    <mergeCell ref="L50:M50"/>
    <mergeCell ref="N50:O50"/>
    <mergeCell ref="F50:G50"/>
    <mergeCell ref="H50:I50"/>
    <mergeCell ref="J50:K50"/>
    <mergeCell ref="N47:U47"/>
    <mergeCell ref="N48:O48"/>
    <mergeCell ref="N49:O49"/>
    <mergeCell ref="P48:Q48"/>
    <mergeCell ref="P49:Q49"/>
    <mergeCell ref="T48:U48"/>
    <mergeCell ref="T49:U49"/>
    <mergeCell ref="B17:E17"/>
    <mergeCell ref="T50:U50"/>
    <mergeCell ref="S22:T22"/>
    <mergeCell ref="S23:T23"/>
    <mergeCell ref="S24:T24"/>
    <mergeCell ref="S25:T25"/>
    <mergeCell ref="F53:G53"/>
    <mergeCell ref="F54:G54"/>
    <mergeCell ref="F51:G51"/>
    <mergeCell ref="B50:C50"/>
    <mergeCell ref="B51:C51"/>
    <mergeCell ref="B49:C49"/>
    <mergeCell ref="A48:C48"/>
    <mergeCell ref="F47:M47"/>
    <mergeCell ref="L48:M48"/>
    <mergeCell ref="F48:G48"/>
    <mergeCell ref="J48:K48"/>
    <mergeCell ref="H49:I49"/>
    <mergeCell ref="J49:K49"/>
    <mergeCell ref="L49:M49"/>
    <mergeCell ref="F49:G49"/>
    <mergeCell ref="H48:I48"/>
    <mergeCell ref="H51:I51"/>
    <mergeCell ref="H52:I52"/>
    <mergeCell ref="H53:I53"/>
    <mergeCell ref="T54:U54"/>
    <mergeCell ref="N51:O51"/>
    <mergeCell ref="N52:O52"/>
    <mergeCell ref="N53:O53"/>
    <mergeCell ref="N54:O54"/>
    <mergeCell ref="P51:Q51"/>
    <mergeCell ref="P52:Q52"/>
    <mergeCell ref="P53:Q53"/>
    <mergeCell ref="P54:Q54"/>
    <mergeCell ref="R51:S51"/>
    <mergeCell ref="R52:S52"/>
    <mergeCell ref="R53:S53"/>
    <mergeCell ref="R54:S54"/>
    <mergeCell ref="T51:U51"/>
    <mergeCell ref="T52:U52"/>
    <mergeCell ref="D6:E6"/>
    <mergeCell ref="F6:G6"/>
    <mergeCell ref="H6:I6"/>
    <mergeCell ref="J6:K6"/>
    <mergeCell ref="L6:M6"/>
    <mergeCell ref="N6:O6"/>
    <mergeCell ref="S36:T36"/>
    <mergeCell ref="S37:T37"/>
    <mergeCell ref="T53:U53"/>
    <mergeCell ref="S38:T38"/>
    <mergeCell ref="B21:E21"/>
    <mergeCell ref="B22:E22"/>
    <mergeCell ref="B23:E23"/>
    <mergeCell ref="B24:E24"/>
    <mergeCell ref="B25:E25"/>
    <mergeCell ref="B28:E28"/>
    <mergeCell ref="B15:E15"/>
    <mergeCell ref="F11:G11"/>
    <mergeCell ref="F12:G12"/>
    <mergeCell ref="F14:H14"/>
    <mergeCell ref="B46:E46"/>
    <mergeCell ref="L11:M11"/>
    <mergeCell ref="L12:M12"/>
    <mergeCell ref="H7:I7"/>
  </mergeCells>
  <conditionalFormatting sqref="I23:I45 G16:H45 V16:V45 Q16:S45 J16:N45 B16:E45">
    <cfRule type="cellIs" dxfId="23" priority="37" operator="equal">
      <formula>0</formula>
    </cfRule>
  </conditionalFormatting>
  <conditionalFormatting sqref="F17:F45">
    <cfRule type="cellIs" dxfId="22" priority="21" operator="equal">
      <formula>0</formula>
    </cfRule>
  </conditionalFormatting>
  <conditionalFormatting sqref="I16:I22">
    <cfRule type="cellIs" dxfId="21" priority="20" operator="equal">
      <formula>0</formula>
    </cfRule>
  </conditionalFormatting>
  <conditionalFormatting sqref="A16:A45">
    <cfRule type="cellIs" dxfId="20" priority="5" operator="equal">
      <formula>0</formula>
    </cfRule>
  </conditionalFormatting>
  <conditionalFormatting sqref="A49:U54">
    <cfRule type="containsErrors" dxfId="19" priority="4">
      <formula>ISERROR(A49)</formula>
    </cfRule>
  </conditionalFormatting>
  <conditionalFormatting sqref="A49:D54">
    <cfRule type="cellIs" dxfId="18" priority="3" operator="equal">
      <formula>0</formula>
    </cfRule>
  </conditionalFormatting>
  <conditionalFormatting sqref="F53:U54">
    <cfRule type="cellIs" dxfId="17" priority="2" operator="equal">
      <formula>0</formula>
    </cfRule>
  </conditionalFormatting>
  <conditionalFormatting sqref="W16:W45">
    <cfRule type="cellIs" dxfId="16" priority="1" operator="equal">
      <formula>0</formula>
    </cfRule>
  </conditionalFormatting>
  <dataValidations count="3">
    <dataValidation type="list" allowBlank="1" showInputMessage="1" showErrorMessage="1" sqref="Q5:R5" xr:uid="{00000000-0002-0000-0500-000000000000}">
      <formula1>$AB$3:$AB$5</formula1>
    </dataValidation>
    <dataValidation type="list" allowBlank="1" showInputMessage="1" showErrorMessage="1" sqref="K5:L5" xr:uid="{00000000-0002-0000-0500-000001000000}">
      <formula1>$AC$3:$AC$4</formula1>
    </dataValidation>
    <dataValidation type="list" allowBlank="1" showInputMessage="1" showErrorMessage="1" sqref="B16:E45" xr:uid="{00000000-0002-0000-0500-000002000000}">
      <formula1>$Z$2:$Z$7</formula1>
    </dataValidation>
  </dataValidations>
  <pageMargins left="0.70866141732283472" right="0.70866141732283472" top="0.74803149606299213" bottom="0.74803149606299213" header="0.31496062992125984" footer="0.31496062992125984"/>
  <pageSetup scale="88" orientation="landscape" errors="blank" r:id="rId1"/>
  <headerFooter>
    <oddHeader>&amp;L&amp;G&amp;C&amp;"Arial,Negrita"CORRELACIONES N&amp;YSPT&amp;R&amp;"Arial,Negrita"Memoria de cálculo</oddHeader>
    <oddFooter>&amp;R&amp;P</oddFooter>
  </headerFooter>
  <rowBreaks count="2" manualBreakCount="2">
    <brk id="45" min="1" max="22" man="1"/>
    <brk id="88" max="22" man="1"/>
  </rowBreaks>
  <ignoredErrors>
    <ignoredError sqref="H49 P49:Q52 H50:I50 H51:I51 H52:I52 H53:I53 H54:I54 M53 M54 P53:Q53 P54:Q54 U53 U54" evalError="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43" r:id="rId5" name="Button 19">
              <controlPr defaultSize="0" print="0" autoFill="0" autoPict="0" macro="[0]!Graficar_todo">
                <anchor moveWithCells="1" sizeWithCells="1">
                  <from>
                    <xdr:col>21</xdr:col>
                    <xdr:colOff>19050</xdr:colOff>
                    <xdr:row>45</xdr:row>
                    <xdr:rowOff>28575</xdr:rowOff>
                  </from>
                  <to>
                    <xdr:col>22</xdr:col>
                    <xdr:colOff>371475</xdr:colOff>
                    <xdr:row>47</xdr:row>
                    <xdr:rowOff>95250</xdr:rowOff>
                  </to>
                </anchor>
              </controlPr>
            </control>
          </mc:Choice>
        </mc:AlternateContent>
        <mc:AlternateContent xmlns:mc="http://schemas.openxmlformats.org/markup-compatibility/2006">
          <mc:Choice Requires="x14">
            <control shapeId="1046" r:id="rId6" name="Button 22">
              <controlPr defaultSize="0" print="0" autoFill="0" autoPict="0" macro="[0]!golpes">
                <anchor moveWithCells="1" sizeWithCells="1">
                  <from>
                    <xdr:col>21</xdr:col>
                    <xdr:colOff>19050</xdr:colOff>
                    <xdr:row>47</xdr:row>
                    <xdr:rowOff>123825</xdr:rowOff>
                  </from>
                  <to>
                    <xdr:col>22</xdr:col>
                    <xdr:colOff>381000</xdr:colOff>
                    <xdr:row>50</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4CBE-A450-4C93-9A35-E5C4A2EE589F}">
  <sheetPr codeName="Hoja7"/>
  <dimension ref="A1:FN260"/>
  <sheetViews>
    <sheetView showGridLines="0" view="pageLayout" topLeftCell="A11" zoomScale="115" zoomScaleNormal="85" zoomScalePageLayoutView="115" workbookViewId="0">
      <selection activeCell="U18" sqref="U18"/>
    </sheetView>
  </sheetViews>
  <sheetFormatPr defaultColWidth="11.42578125" defaultRowHeight="11.25" x14ac:dyDescent="0.2"/>
  <cols>
    <col min="1" max="2" width="5.7109375" style="1" customWidth="1"/>
    <col min="3" max="3" width="5.7109375" style="2" customWidth="1"/>
    <col min="4" max="22" width="5.7109375" style="1" customWidth="1"/>
    <col min="23" max="23" width="5.7109375" style="2" customWidth="1"/>
    <col min="24" max="24" width="2.5703125" style="3" customWidth="1"/>
    <col min="25" max="132" width="11.42578125" style="3"/>
    <col min="133" max="162" width="11.42578125" style="2"/>
    <col min="163" max="166" width="11.42578125" style="3"/>
    <col min="167" max="16384" width="11.42578125" style="1"/>
  </cols>
  <sheetData>
    <row r="1" spans="1:170" x14ac:dyDescent="0.2">
      <c r="E1" s="3">
        <v>1</v>
      </c>
      <c r="F1" s="3">
        <v>2</v>
      </c>
      <c r="G1" s="3">
        <v>3</v>
      </c>
      <c r="H1" s="3">
        <v>4</v>
      </c>
      <c r="I1" s="3">
        <v>5</v>
      </c>
      <c r="J1" s="3">
        <v>6</v>
      </c>
    </row>
    <row r="2" spans="1:170" ht="15" customHeight="1" x14ac:dyDescent="0.2">
      <c r="A2" s="121" t="s">
        <v>0</v>
      </c>
      <c r="B2" s="121"/>
      <c r="C2" s="151" t="s">
        <v>168</v>
      </c>
      <c r="D2" s="152"/>
      <c r="E2" s="152"/>
      <c r="F2" s="152"/>
      <c r="G2" s="153"/>
      <c r="H2" s="154" t="s">
        <v>2</v>
      </c>
      <c r="I2" s="155"/>
      <c r="J2" s="156" t="s">
        <v>169</v>
      </c>
      <c r="K2" s="157"/>
      <c r="L2" s="157"/>
      <c r="M2" s="157"/>
      <c r="N2" s="158"/>
      <c r="O2" s="117" t="s">
        <v>4</v>
      </c>
      <c r="P2" s="117"/>
      <c r="Q2" s="146">
        <v>45886</v>
      </c>
      <c r="R2" s="147"/>
      <c r="S2" s="147"/>
      <c r="T2" s="144" t="s">
        <v>41</v>
      </c>
      <c r="U2" s="144"/>
      <c r="V2" s="145">
        <v>6.45</v>
      </c>
      <c r="W2" s="145"/>
      <c r="Z2" s="70" t="s">
        <v>28</v>
      </c>
    </row>
    <row r="3" spans="1:170" ht="15" customHeight="1" x14ac:dyDescent="0.2">
      <c r="A3" s="121" t="s">
        <v>1</v>
      </c>
      <c r="B3" s="121"/>
      <c r="C3" s="151" t="s">
        <v>87</v>
      </c>
      <c r="D3" s="152"/>
      <c r="E3" s="152"/>
      <c r="F3" s="152"/>
      <c r="G3" s="153"/>
      <c r="H3" s="154" t="s">
        <v>3</v>
      </c>
      <c r="I3" s="155"/>
      <c r="J3" s="156" t="s">
        <v>170</v>
      </c>
      <c r="K3" s="157"/>
      <c r="L3" s="157"/>
      <c r="M3" s="157"/>
      <c r="N3" s="158"/>
      <c r="O3" s="117" t="s">
        <v>4</v>
      </c>
      <c r="P3" s="117"/>
      <c r="Q3" s="146">
        <v>45888</v>
      </c>
      <c r="R3" s="147"/>
      <c r="S3" s="147"/>
      <c r="T3" s="144"/>
      <c r="U3" s="144"/>
      <c r="V3" s="145"/>
      <c r="W3" s="145"/>
      <c r="Z3" s="70" t="s">
        <v>29</v>
      </c>
      <c r="AA3" s="70"/>
      <c r="AB3" s="71" t="s">
        <v>98</v>
      </c>
      <c r="AC3" s="67" t="s">
        <v>59</v>
      </c>
      <c r="FK3" s="2"/>
      <c r="FL3" s="2"/>
      <c r="FM3" s="2"/>
      <c r="FN3" s="2"/>
    </row>
    <row r="4" spans="1:170" ht="8.25" customHeight="1" x14ac:dyDescent="0.2">
      <c r="Z4" s="70" t="s">
        <v>30</v>
      </c>
      <c r="AA4" s="70"/>
      <c r="AB4" s="72">
        <v>150</v>
      </c>
      <c r="AC4" s="3" t="s">
        <v>67</v>
      </c>
    </row>
    <row r="5" spans="1:170" ht="15.75" customHeight="1" thickBot="1" x14ac:dyDescent="0.25">
      <c r="A5" s="4" t="s">
        <v>12</v>
      </c>
      <c r="B5" s="142">
        <v>20</v>
      </c>
      <c r="C5" s="142"/>
      <c r="D5" s="5"/>
      <c r="E5" s="141" t="s">
        <v>13</v>
      </c>
      <c r="F5" s="141"/>
      <c r="G5" s="6">
        <v>3</v>
      </c>
      <c r="H5" s="5"/>
      <c r="I5" s="149" t="s">
        <v>66</v>
      </c>
      <c r="J5" s="149"/>
      <c r="K5" s="148" t="s">
        <v>67</v>
      </c>
      <c r="L5" s="148"/>
      <c r="M5" s="5"/>
      <c r="N5" s="149" t="s">
        <v>14</v>
      </c>
      <c r="O5" s="150"/>
      <c r="P5" s="150"/>
      <c r="Q5" s="148" t="s">
        <v>98</v>
      </c>
      <c r="R5" s="148"/>
      <c r="S5" s="5"/>
      <c r="T5" s="141" t="s">
        <v>5</v>
      </c>
      <c r="U5" s="141"/>
      <c r="V5" s="141"/>
      <c r="W5" s="7">
        <v>45</v>
      </c>
      <c r="Z5" s="70" t="s">
        <v>31</v>
      </c>
      <c r="AA5" s="70"/>
      <c r="AB5" s="72">
        <v>200</v>
      </c>
    </row>
    <row r="6" spans="1:170" x14ac:dyDescent="0.2">
      <c r="A6" s="5"/>
      <c r="B6" s="5"/>
      <c r="C6" s="8"/>
      <c r="D6" s="125">
        <v>1</v>
      </c>
      <c r="E6" s="125"/>
      <c r="F6" s="125">
        <v>2</v>
      </c>
      <c r="G6" s="125"/>
      <c r="H6" s="125">
        <v>3</v>
      </c>
      <c r="I6" s="125"/>
      <c r="J6" s="125">
        <v>4</v>
      </c>
      <c r="K6" s="125"/>
      <c r="L6" s="125">
        <v>5</v>
      </c>
      <c r="M6" s="125"/>
      <c r="N6" s="125">
        <v>6</v>
      </c>
      <c r="O6" s="125"/>
      <c r="P6" s="10"/>
      <c r="Q6" s="10"/>
      <c r="R6" s="10"/>
      <c r="S6" s="5"/>
      <c r="T6" s="10"/>
      <c r="U6" s="10"/>
      <c r="V6" s="10"/>
      <c r="W6" s="8"/>
      <c r="Z6" s="3" t="s">
        <v>32</v>
      </c>
      <c r="AA6" s="70"/>
    </row>
    <row r="7" spans="1:170" ht="12.75" customHeight="1" x14ac:dyDescent="0.2">
      <c r="A7" s="161" t="s">
        <v>122</v>
      </c>
      <c r="B7" s="161"/>
      <c r="C7" s="161"/>
      <c r="D7" s="135">
        <v>1</v>
      </c>
      <c r="E7" s="135"/>
      <c r="F7" s="135">
        <v>2</v>
      </c>
      <c r="G7" s="135"/>
      <c r="H7" s="135">
        <v>3</v>
      </c>
      <c r="I7" s="135"/>
      <c r="J7" s="135"/>
      <c r="K7" s="135"/>
      <c r="L7" s="135"/>
      <c r="M7" s="135"/>
      <c r="N7" s="135"/>
      <c r="O7" s="135"/>
      <c r="P7" s="8"/>
      <c r="Q7" s="8"/>
      <c r="R7" s="5"/>
      <c r="S7" s="5"/>
      <c r="T7" s="5"/>
      <c r="U7" s="5"/>
      <c r="V7" s="5"/>
      <c r="W7" s="8"/>
      <c r="Z7" s="67" t="s">
        <v>33</v>
      </c>
    </row>
    <row r="8" spans="1:170" ht="12.75" customHeight="1" x14ac:dyDescent="0.2">
      <c r="A8" s="160" t="s">
        <v>6</v>
      </c>
      <c r="B8" s="160"/>
      <c r="C8" s="160"/>
      <c r="D8" s="162" t="str">
        <f>+IF(D7=0," ",IF(D7=1,'Hoja base'!$C$7,IF(D7=2,'Hoja base'!$D$7,IF(D7=3,'Hoja base'!$E$7,IF(D7=4,'Hoja base'!$F$7,IF(D7=5,'Hoja base'!$G$7,IF(D7=6,'Hoja base'!$H$7," ")))))))</f>
        <v>Ceniza Volcánica</v>
      </c>
      <c r="E8" s="163"/>
      <c r="F8" s="162" t="str">
        <f>+IF(F7=0," ",IF(F7=1,'Hoja base'!$C$7,IF(F7=2,'Hoja base'!$D$7,IF(F7=3,'Hoja base'!$E$7,IF(F7=4,'Hoja base'!$F$7,IF(F7=5,'Hoja base'!$G$7,IF(F7=6,'Hoja base'!$H$7," ")))))))</f>
        <v>H-VI Migmatita Puente P</v>
      </c>
      <c r="G8" s="163"/>
      <c r="H8" s="162" t="str">
        <f>+IF(H7=0," ",IF(H7=1,'Hoja base'!$C$7,IF(H7=2,'Hoja base'!$D$7,IF(H7=3,'Hoja base'!$E$7,IF(H7=4,'Hoja base'!$F$7,IF(H7=5,'Hoja base'!$G$7,IF(H7=6,'Hoja base'!$H$7," ")))))))</f>
        <v>H-V Migmatita de Puente P</v>
      </c>
      <c r="I8" s="163"/>
      <c r="J8" s="162" t="str">
        <f>+IF(J7=0," ",IF(J7=1,'Hoja base'!$C$7,IF(J7=2,'Hoja base'!$D$7,IF(J7=3,'Hoja base'!$E$7,IF(J7=4,'Hoja base'!$F$7,IF(J7=5,'Hoja base'!$G$7,IF(J7=6,'Hoja base'!$H$7," ")))))))</f>
        <v xml:space="preserve"> </v>
      </c>
      <c r="K8" s="163"/>
      <c r="L8" s="162" t="str">
        <f>+IF(L7=0," ",IF(L7=1,'Hoja base'!$C$7,IF(L7=2,'Hoja base'!$D$7,IF(L7=3,'Hoja base'!$E$7,IF(L7=4,'Hoja base'!$F$7,IF(L7=5,'Hoja base'!$G$7,IF(L7=6,'Hoja base'!$H$7," ")))))))</f>
        <v xml:space="preserve"> </v>
      </c>
      <c r="M8" s="163"/>
      <c r="N8" s="162" t="str">
        <f>+IF(N7=0," ",IF(N7=1,'Hoja base'!$C$7,IF(N7=2,'Hoja base'!$D$7,IF(N7=3,'Hoja base'!$E$7,IF(N7=4,'Hoja base'!$F$7,IF(N7=5,'Hoja base'!$G$7,IF(N7=6,'Hoja base'!$H$7," ")))))))</f>
        <v xml:space="preserve"> </v>
      </c>
      <c r="O8" s="163"/>
      <c r="P8" s="9"/>
      <c r="Q8" s="5"/>
      <c r="R8" s="5"/>
      <c r="S8" s="5"/>
      <c r="T8" s="5"/>
      <c r="U8" s="9"/>
      <c r="V8" s="9"/>
      <c r="W8" s="8"/>
      <c r="AA8" s="70"/>
      <c r="BD8" s="3">
        <f>F11*(H17-D10)</f>
        <v>15.112500000000002</v>
      </c>
    </row>
    <row r="9" spans="1:170" ht="12.75" customHeight="1" x14ac:dyDescent="0.2">
      <c r="A9" s="160" t="s">
        <v>73</v>
      </c>
      <c r="B9" s="160"/>
      <c r="C9" s="160"/>
      <c r="D9" s="159">
        <v>0</v>
      </c>
      <c r="E9" s="159"/>
      <c r="F9" s="159">
        <v>1.45</v>
      </c>
      <c r="G9" s="159"/>
      <c r="H9" s="159">
        <v>2.4500000000000002</v>
      </c>
      <c r="I9" s="159"/>
      <c r="J9" s="159"/>
      <c r="K9" s="159"/>
      <c r="L9" s="159"/>
      <c r="M9" s="159"/>
      <c r="N9" s="129"/>
      <c r="O9" s="129"/>
      <c r="P9" s="9"/>
      <c r="Q9" s="9"/>
      <c r="R9" s="9"/>
      <c r="S9" s="5"/>
      <c r="T9" s="8"/>
      <c r="U9" s="9"/>
      <c r="V9" s="9"/>
      <c r="W9" s="8"/>
    </row>
    <row r="10" spans="1:170" ht="12.75" customHeight="1" x14ac:dyDescent="0.2">
      <c r="A10" s="160" t="s">
        <v>74</v>
      </c>
      <c r="B10" s="160"/>
      <c r="C10" s="160"/>
      <c r="D10" s="159">
        <v>1.45</v>
      </c>
      <c r="E10" s="159"/>
      <c r="F10" s="159">
        <v>2.4500000000000002</v>
      </c>
      <c r="G10" s="159"/>
      <c r="H10" s="159">
        <v>6.45</v>
      </c>
      <c r="I10" s="159"/>
      <c r="J10" s="159"/>
      <c r="K10" s="159"/>
      <c r="L10" s="159"/>
      <c r="M10" s="159"/>
      <c r="N10" s="129"/>
      <c r="O10" s="129"/>
      <c r="P10" s="9"/>
      <c r="Q10" s="5"/>
      <c r="R10" s="5"/>
      <c r="S10" s="5"/>
      <c r="T10" s="8"/>
      <c r="U10" s="5"/>
      <c r="V10" s="5"/>
      <c r="W10" s="8"/>
    </row>
    <row r="11" spans="1:170" ht="12.75" customHeight="1" x14ac:dyDescent="0.2">
      <c r="A11" s="161" t="s">
        <v>99</v>
      </c>
      <c r="B11" s="161"/>
      <c r="C11" s="161"/>
      <c r="D11" s="131">
        <f>+IF(D7=0," ",IF(D7=1,'Hoja base'!$C$8,IF(D7=2,'Hoja base'!$D$8,IF(D7=3,'Hoja base'!$E$8,IF(D7=4,'Hoja base'!$F$8,IF(D7=5,'Hoja base'!$G$8,IF(D7=6,'Hoja base'!$H$8," ")))))))</f>
        <v>18.5</v>
      </c>
      <c r="E11" s="132"/>
      <c r="F11" s="131">
        <f>+IF(F7=0," ",IF(F7=1,'Hoja base'!$C$8,IF(F7=2,'Hoja base'!$D$8,IF(F7=3,'Hoja base'!$E$8,IF(F7=4,'Hoja base'!$F$8,IF(F7=5,'Hoja base'!$G$8,IF(F7=6,'Hoja base'!$H$8," ")))))))</f>
        <v>19.5</v>
      </c>
      <c r="G11" s="132"/>
      <c r="H11" s="131">
        <f>+IF(H7=0," ",IF(H7=1,'Hoja base'!$C$8,IF(H7=2,'Hoja base'!$D$8,IF(H7=3,'Hoja base'!$E$8,IF(H7=4,'Hoja base'!$F$8,IF(H7=5,'Hoja base'!$G$8,IF(H7=6,'Hoja base'!$H$8," ")))))))</f>
        <v>16</v>
      </c>
      <c r="I11" s="132"/>
      <c r="J11" s="131" t="str">
        <f>+IF(J7=0," ",IF(J7=1,'Hoja base'!$C$8,IF(J7=2,'Hoja base'!$D$8,IF(J7=3,'Hoja base'!$E$8,IF(J7=4,'Hoja base'!$F$8,IF(J7=5,'Hoja base'!$G$8,IF(J7=6,'Hoja base'!$H$8," ")))))))</f>
        <v xml:space="preserve"> </v>
      </c>
      <c r="K11" s="132"/>
      <c r="L11" s="131" t="str">
        <f>+IF(L7=0," ",IF(L7=1,'Hoja base'!$C$8,IF(L7=2,'Hoja base'!$D$8,IF(L7=3,'Hoja base'!$E$8,IF(L7=4,'Hoja base'!$F$8,IF(L7=5,'Hoja base'!$G$8,IF(L7=6,'Hoja base'!$H$8," ")))))))</f>
        <v xml:space="preserve"> </v>
      </c>
      <c r="M11" s="132"/>
      <c r="N11" s="131" t="str">
        <f>+IF(N7=0," ",IF(N7=1,'Hoja base'!$C$8,IF(N7=2,'Hoja base'!$D$8,IF(N7=3,'Hoja base'!$E$8,IF(N7=4,'Hoja base'!$F$8,IF(N7=5,'Hoja base'!$G$8,IF(N7=6,'Hoja base'!$H$8," ")))))))</f>
        <v xml:space="preserve"> </v>
      </c>
      <c r="O11" s="132"/>
      <c r="P11" s="9"/>
      <c r="Q11" s="5"/>
      <c r="R11" s="5"/>
      <c r="S11" s="5"/>
      <c r="T11" s="5"/>
      <c r="U11" s="5"/>
      <c r="V11" s="5"/>
      <c r="W11" s="8"/>
      <c r="Z11" s="73">
        <f>1-H16</f>
        <v>-0.22500249999999999</v>
      </c>
    </row>
    <row r="12" spans="1:170" ht="12.75" customHeight="1" x14ac:dyDescent="0.2">
      <c r="A12" s="161" t="s">
        <v>100</v>
      </c>
      <c r="B12" s="161"/>
      <c r="C12" s="161"/>
      <c r="D12" s="131">
        <f>+IF(D7=0," ",IF(D7=1,'Hoja base'!$C$9,IF(D7=2,'Hoja base'!$D$9,IF(D7=3,'Hoja base'!$E$9,IF(D7=4,'Hoja base'!$F$9,IF(D7=5,'Hoja base'!$G$9,IF(D7=6,'Hoja base'!$H$9," ")))))))</f>
        <v>19</v>
      </c>
      <c r="E12" s="132"/>
      <c r="F12" s="131">
        <f>+IF(F7=0," ",IF(F7=1,'Hoja base'!$C$9,IF(F7=2,'Hoja base'!$D$9,IF(F7=3,'Hoja base'!$E$9,IF(F7=4,'Hoja base'!$F$9,IF(F7=5,'Hoja base'!$G$9,IF(F7=6,'Hoja base'!$H$9," ")))))))</f>
        <v>20</v>
      </c>
      <c r="G12" s="132"/>
      <c r="H12" s="131">
        <f>+IF(H7=0," ",IF(H7=1,'Hoja base'!$C$9,IF(H7=2,'Hoja base'!$D$9,IF(H7=3,'Hoja base'!$E$9,IF(H7=4,'Hoja base'!$F$9,IF(H7=5,'Hoja base'!$G$9,IF(H7=6,'Hoja base'!$H$9," ")))))))</f>
        <v>16.5</v>
      </c>
      <c r="I12" s="132"/>
      <c r="J12" s="131" t="str">
        <f>+IF(J7=0," ",IF(J7=1,'Hoja base'!$C$9,IF(J7=2,'Hoja base'!$D$9,IF(J7=3,'Hoja base'!$E$9,IF(J7=4,'Hoja base'!$F$9,IF(J7=5,'Hoja base'!$G$9,IF(J7=6,'Hoja base'!$H$9," ")))))))</f>
        <v xml:space="preserve"> </v>
      </c>
      <c r="K12" s="132"/>
      <c r="L12" s="131" t="str">
        <f>+IF(L7=0," ",IF(L7=1,'Hoja base'!$C$9,IF(L7=2,'Hoja base'!$D$9,IF(L7=3,'Hoja base'!$E$9,IF(L7=4,'Hoja base'!$F$9,IF(L7=5,'Hoja base'!$G$9,IF(L7=6,'Hoja base'!$H$9," ")))))))</f>
        <v xml:space="preserve"> </v>
      </c>
      <c r="M12" s="132"/>
      <c r="N12" s="131" t="str">
        <f>+IF(N7=0," ",IF(N7=1,'Hoja base'!$C$9,IF(N7=2,'Hoja base'!$D$9,IF(N7=3,'Hoja base'!$E$9,IF(N7=4,'Hoja base'!$F$9,IF(N7=5,'Hoja base'!$G$9,IF(N7=6,'Hoja base'!$H$9," ")))))))</f>
        <v xml:space="preserve"> </v>
      </c>
      <c r="O12" s="132"/>
      <c r="P12" s="9"/>
      <c r="Q12" s="9"/>
      <c r="R12" s="9"/>
      <c r="S12" s="9"/>
      <c r="T12" s="9"/>
      <c r="U12" s="9"/>
      <c r="V12" s="9"/>
      <c r="W12" s="8"/>
    </row>
    <row r="13" spans="1:170" ht="13.5" customHeight="1" x14ac:dyDescent="0.2">
      <c r="F13" s="11"/>
      <c r="G13" s="11"/>
      <c r="H13" s="12"/>
      <c r="I13" s="12"/>
      <c r="J13" s="12"/>
      <c r="K13" s="12"/>
      <c r="L13" s="12"/>
      <c r="M13" s="12"/>
      <c r="N13" s="12"/>
      <c r="O13" s="12"/>
      <c r="P13" s="12"/>
      <c r="Q13" s="12"/>
      <c r="R13" s="12"/>
      <c r="S13" s="12"/>
      <c r="T13" s="12"/>
      <c r="U13" s="12"/>
      <c r="V13" s="12"/>
      <c r="DD13" s="3" t="e">
        <f>$AZ$46+$BJ$46+$BT$46+$CD$46</f>
        <v>#VALUE!</v>
      </c>
    </row>
    <row r="14" spans="1:170" ht="14.25" customHeight="1" x14ac:dyDescent="0.2">
      <c r="A14" s="13"/>
      <c r="B14" s="14"/>
      <c r="C14" s="14"/>
      <c r="D14" s="14"/>
      <c r="E14" s="14"/>
      <c r="F14" s="133" t="s">
        <v>11</v>
      </c>
      <c r="G14" s="133"/>
      <c r="H14" s="133"/>
      <c r="I14" s="14"/>
      <c r="J14" s="14"/>
      <c r="K14" s="122" t="s">
        <v>10</v>
      </c>
      <c r="L14" s="164"/>
      <c r="M14" s="164"/>
      <c r="N14" s="123"/>
      <c r="O14" s="15"/>
      <c r="R14" s="14"/>
      <c r="S14" s="14"/>
      <c r="T14" s="14"/>
      <c r="U14" s="14"/>
      <c r="V14" s="14"/>
      <c r="W14" s="13"/>
      <c r="Z14" s="3">
        <f>_xlfn.CEILING.MATH(MAX(R16:R38,I16:I38),10)</f>
        <v>60</v>
      </c>
      <c r="AE14" s="3" t="s">
        <v>42</v>
      </c>
      <c r="AJ14" s="3" t="s">
        <v>43</v>
      </c>
      <c r="AO14" s="3" t="s">
        <v>44</v>
      </c>
      <c r="AS14" s="165">
        <v>1</v>
      </c>
      <c r="AT14" s="165"/>
      <c r="AU14" s="165"/>
      <c r="AV14" s="165"/>
      <c r="AW14" s="165"/>
      <c r="AX14" s="165"/>
      <c r="AY14" s="165"/>
      <c r="AZ14" s="165"/>
      <c r="BA14" s="165">
        <v>2</v>
      </c>
      <c r="BB14" s="165"/>
      <c r="BC14" s="165"/>
      <c r="BD14" s="165"/>
      <c r="BE14" s="165"/>
      <c r="BF14" s="165"/>
      <c r="BG14" s="165"/>
      <c r="BH14" s="165"/>
      <c r="BI14" s="165"/>
      <c r="BJ14" s="165"/>
      <c r="BK14" s="165">
        <v>3</v>
      </c>
      <c r="BL14" s="165"/>
      <c r="BM14" s="165"/>
      <c r="BN14" s="165"/>
      <c r="BO14" s="165"/>
      <c r="BP14" s="165"/>
      <c r="BQ14" s="165"/>
      <c r="BR14" s="165"/>
      <c r="BS14" s="165"/>
      <c r="BT14" s="165"/>
      <c r="BU14" s="165">
        <v>4</v>
      </c>
      <c r="BV14" s="165"/>
      <c r="BW14" s="165"/>
      <c r="BX14" s="165"/>
      <c r="BY14" s="165"/>
      <c r="BZ14" s="165"/>
      <c r="CA14" s="165"/>
      <c r="CB14" s="165"/>
      <c r="CC14" s="165"/>
      <c r="CD14" s="165"/>
      <c r="CE14" s="165">
        <v>5</v>
      </c>
      <c r="CF14" s="165"/>
      <c r="CG14" s="165"/>
      <c r="CH14" s="165"/>
      <c r="CI14" s="165"/>
      <c r="CJ14" s="165"/>
      <c r="CK14" s="165"/>
      <c r="CL14" s="165"/>
      <c r="CM14" s="165"/>
      <c r="CN14" s="165"/>
      <c r="CO14" s="165">
        <v>6</v>
      </c>
      <c r="CP14" s="165"/>
      <c r="CQ14" s="165"/>
      <c r="CR14" s="165"/>
      <c r="CS14" s="165"/>
      <c r="CT14" s="165"/>
      <c r="CU14" s="165"/>
      <c r="CV14" s="165"/>
      <c r="CW14" s="165"/>
      <c r="CX14" s="165"/>
    </row>
    <row r="15" spans="1:170" s="14" customFormat="1" ht="45" customHeight="1" x14ac:dyDescent="0.2">
      <c r="A15" s="16" t="s">
        <v>6</v>
      </c>
      <c r="B15" s="130" t="s">
        <v>58</v>
      </c>
      <c r="C15" s="130"/>
      <c r="D15" s="130"/>
      <c r="E15" s="130"/>
      <c r="F15" s="17" t="s">
        <v>7</v>
      </c>
      <c r="G15" s="18" t="s">
        <v>8</v>
      </c>
      <c r="H15" s="18" t="s">
        <v>9</v>
      </c>
      <c r="I15" s="18" t="s">
        <v>101</v>
      </c>
      <c r="J15" s="18" t="s">
        <v>47</v>
      </c>
      <c r="K15" s="19" t="s">
        <v>102</v>
      </c>
      <c r="L15" s="19" t="s">
        <v>103</v>
      </c>
      <c r="M15" s="19" t="s">
        <v>104</v>
      </c>
      <c r="N15" s="18" t="str">
        <f>IF(K5=AC3,"Cn - Skempton","Cn - Marcuson")</f>
        <v>Cn - Marcuson</v>
      </c>
      <c r="O15" s="18" t="s">
        <v>139</v>
      </c>
      <c r="P15" s="18" t="s">
        <v>69</v>
      </c>
      <c r="Q15" s="18" t="s">
        <v>142</v>
      </c>
      <c r="R15" s="18" t="s">
        <v>140</v>
      </c>
      <c r="S15" s="130" t="str">
        <f>IF(K5=AC3,"ф' eq - JRB","ф' eq - Kishida")</f>
        <v>ф' eq - Kishida</v>
      </c>
      <c r="T15" s="130"/>
      <c r="U15" s="19" t="s">
        <v>45</v>
      </c>
      <c r="V15" s="19" t="s">
        <v>46</v>
      </c>
      <c r="W15" s="19" t="s">
        <v>159</v>
      </c>
      <c r="X15" s="68"/>
      <c r="Y15" s="68"/>
      <c r="Z15" s="68"/>
      <c r="AA15" s="68"/>
      <c r="AB15" s="68"/>
      <c r="AC15" s="68"/>
      <c r="AD15" s="68" t="s">
        <v>25</v>
      </c>
      <c r="AE15" s="68" t="s">
        <v>26</v>
      </c>
      <c r="AF15" s="68" t="s">
        <v>25</v>
      </c>
      <c r="AG15" s="68" t="s">
        <v>26</v>
      </c>
      <c r="AH15" s="68"/>
      <c r="AI15" s="68" t="s">
        <v>25</v>
      </c>
      <c r="AJ15" s="68" t="s">
        <v>26</v>
      </c>
      <c r="AK15" s="68" t="s">
        <v>25</v>
      </c>
      <c r="AL15" s="68" t="s">
        <v>26</v>
      </c>
      <c r="AM15" s="68"/>
      <c r="AN15" s="68" t="s">
        <v>25</v>
      </c>
      <c r="AO15" s="68" t="s">
        <v>26</v>
      </c>
      <c r="AP15" s="68" t="s">
        <v>25</v>
      </c>
      <c r="AQ15" s="68" t="s">
        <v>26</v>
      </c>
      <c r="AR15" s="68"/>
      <c r="AS15" s="74" t="s">
        <v>81</v>
      </c>
      <c r="AT15" s="75" t="s">
        <v>82</v>
      </c>
      <c r="AU15" s="75" t="s">
        <v>83</v>
      </c>
      <c r="AV15" s="75" t="s">
        <v>75</v>
      </c>
      <c r="AW15" s="74" t="s">
        <v>84</v>
      </c>
      <c r="AX15" s="74" t="s">
        <v>85</v>
      </c>
      <c r="AY15" s="74" t="s">
        <v>86</v>
      </c>
      <c r="AZ15" s="75" t="s">
        <v>60</v>
      </c>
      <c r="BA15" s="74" t="s">
        <v>87</v>
      </c>
      <c r="BB15" s="74" t="s">
        <v>88</v>
      </c>
      <c r="BC15" s="76" t="s">
        <v>89</v>
      </c>
      <c r="BD15" s="75" t="s">
        <v>82</v>
      </c>
      <c r="BE15" s="75" t="s">
        <v>83</v>
      </c>
      <c r="BF15" s="75" t="s">
        <v>76</v>
      </c>
      <c r="BG15" s="74" t="s">
        <v>84</v>
      </c>
      <c r="BH15" s="74" t="s">
        <v>85</v>
      </c>
      <c r="BI15" s="74" t="s">
        <v>86</v>
      </c>
      <c r="BJ15" s="75" t="s">
        <v>61</v>
      </c>
      <c r="BK15" s="74" t="s">
        <v>91</v>
      </c>
      <c r="BL15" s="74" t="s">
        <v>90</v>
      </c>
      <c r="BM15" s="76" t="s">
        <v>89</v>
      </c>
      <c r="BN15" s="75" t="s">
        <v>82</v>
      </c>
      <c r="BO15" s="75" t="s">
        <v>83</v>
      </c>
      <c r="BP15" s="74" t="s">
        <v>77</v>
      </c>
      <c r="BQ15" s="74" t="s">
        <v>84</v>
      </c>
      <c r="BR15" s="74" t="s">
        <v>85</v>
      </c>
      <c r="BS15" s="74" t="s">
        <v>86</v>
      </c>
      <c r="BT15" s="74" t="s">
        <v>62</v>
      </c>
      <c r="BU15" s="74" t="s">
        <v>92</v>
      </c>
      <c r="BV15" s="74" t="s">
        <v>93</v>
      </c>
      <c r="BW15" s="76" t="s">
        <v>89</v>
      </c>
      <c r="BX15" s="75" t="s">
        <v>82</v>
      </c>
      <c r="BY15" s="75" t="s">
        <v>83</v>
      </c>
      <c r="BZ15" s="74" t="s">
        <v>78</v>
      </c>
      <c r="CA15" s="74" t="s">
        <v>84</v>
      </c>
      <c r="CB15" s="74" t="s">
        <v>85</v>
      </c>
      <c r="CC15" s="74" t="s">
        <v>86</v>
      </c>
      <c r="CD15" s="74" t="s">
        <v>63</v>
      </c>
      <c r="CE15" s="74" t="s">
        <v>94</v>
      </c>
      <c r="CF15" s="74" t="s">
        <v>95</v>
      </c>
      <c r="CG15" s="76" t="s">
        <v>89</v>
      </c>
      <c r="CH15" s="75" t="s">
        <v>82</v>
      </c>
      <c r="CI15" s="75" t="s">
        <v>83</v>
      </c>
      <c r="CJ15" s="74" t="s">
        <v>79</v>
      </c>
      <c r="CK15" s="74" t="s">
        <v>84</v>
      </c>
      <c r="CL15" s="74" t="s">
        <v>85</v>
      </c>
      <c r="CM15" s="74" t="s">
        <v>86</v>
      </c>
      <c r="CN15" s="74" t="s">
        <v>64</v>
      </c>
      <c r="CO15" s="74" t="s">
        <v>96</v>
      </c>
      <c r="CP15" s="74" t="s">
        <v>97</v>
      </c>
      <c r="CQ15" s="76" t="s">
        <v>89</v>
      </c>
      <c r="CR15" s="74" t="s">
        <v>82</v>
      </c>
      <c r="CS15" s="74" t="s">
        <v>83</v>
      </c>
      <c r="CT15" s="74" t="s">
        <v>80</v>
      </c>
      <c r="CU15" s="74" t="s">
        <v>84</v>
      </c>
      <c r="CV15" s="74" t="s">
        <v>85</v>
      </c>
      <c r="CW15" s="74" t="s">
        <v>86</v>
      </c>
      <c r="CX15" s="74" t="s">
        <v>65</v>
      </c>
      <c r="CY15" s="68"/>
      <c r="CZ15" s="74" t="s">
        <v>60</v>
      </c>
      <c r="DA15" s="74" t="s">
        <v>61</v>
      </c>
      <c r="DB15" s="74" t="s">
        <v>62</v>
      </c>
      <c r="DC15" s="74" t="s">
        <v>63</v>
      </c>
      <c r="DD15" s="74" t="s">
        <v>64</v>
      </c>
      <c r="DE15" s="74" t="s">
        <v>65</v>
      </c>
      <c r="DF15" s="68"/>
      <c r="DG15" s="68"/>
      <c r="DH15" s="68"/>
      <c r="DI15" s="68"/>
      <c r="DJ15" s="3"/>
      <c r="DK15" s="3"/>
      <c r="DL15" s="3"/>
      <c r="DM15" s="3"/>
      <c r="DN15" s="3"/>
      <c r="DO15" s="74"/>
      <c r="DP15" s="3"/>
      <c r="DQ15" s="76"/>
      <c r="DR15" s="75"/>
      <c r="DS15" s="74"/>
      <c r="DT15" s="76"/>
      <c r="DU15" s="74"/>
      <c r="DV15" s="74"/>
      <c r="DW15" s="76"/>
      <c r="DX15" s="74"/>
      <c r="DY15" s="76"/>
      <c r="DZ15" s="74"/>
      <c r="EA15" s="74"/>
      <c r="EB15" s="76"/>
      <c r="EC15" s="20"/>
      <c r="ED15" s="20"/>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68"/>
      <c r="FH15" s="68"/>
      <c r="FI15" s="68"/>
      <c r="FJ15" s="68"/>
    </row>
    <row r="16" spans="1:170" ht="12" customHeight="1" x14ac:dyDescent="0.2">
      <c r="A16" s="21">
        <f>IF(AND(H16&gt;$D$9,H16&lt;=$D$10),$D$7,IF(AND(H16&gt;$F$9,H16&lt;=$F$10),$F$7,IF(AND(H16&gt;$H$9,H16&lt;=$H$10),$H$7,IF(AND(H16&gt;$J$9,H16&lt;=$J$10),$J$7,IF(AND(H16&gt;$L$9,H16&lt;=$L$10),$L$7,IF(AND(H16&gt;$N$9,H16&lt;=$N$10),$N$7," "))))))</f>
        <v>1</v>
      </c>
      <c r="B16" s="129" t="s">
        <v>33</v>
      </c>
      <c r="C16" s="129"/>
      <c r="D16" s="129"/>
      <c r="E16" s="129"/>
      <c r="F16" s="22">
        <v>1</v>
      </c>
      <c r="G16" s="23">
        <f>IF(OR(F16=0,F16=" ")," ",(F16+0.000005)+0.45)</f>
        <v>1.450005</v>
      </c>
      <c r="H16" s="24">
        <f>IF(F16=0," ",AVERAGE(F16:G16))</f>
        <v>1.2250025</v>
      </c>
      <c r="I16" s="25">
        <v>11</v>
      </c>
      <c r="J16" s="24">
        <f>IF(X16=1,CZ16,IF(X16=2,DA16,IF(X16=3,DB16,IF(X16=4,DC16,IF(X16=5,DD16,IF(X16=6,DE16," "))))))</f>
        <v>22.662546249999998</v>
      </c>
      <c r="K16" s="24">
        <f>IF(A16=" "," ",IF($Q$5="60 a 120",1,IF($Q$5=150,1.05,1.15)))</f>
        <v>1</v>
      </c>
      <c r="L16" s="24">
        <f>IF(A16=" "," ",IF(A16&gt;0,1," "))</f>
        <v>1</v>
      </c>
      <c r="M16" s="24">
        <f>IF(A16=" "," ",IF(H16&lt;=4,0.75,IF(AND(H16&gt;4,H16&lt;=6),0.85,IF(AND(H16&gt;6,H16&lt;=10),0.95,1))))</f>
        <v>0.75</v>
      </c>
      <c r="N16" s="24">
        <f>IF(A16=" "," ",IF($K$5="JRB",2/(1+J16/100),IF((1-(IF(J16/100&lt;1,1.41,0.92)*LOG(J16/100)))&gt;2,2,1-(IF(J16/100&lt;1,1.41,0.92)*LOG(J16/100)))))</f>
        <v>1.9090147281807188</v>
      </c>
      <c r="O16" s="26">
        <f>IF(A16=" "," ",I16*60/$W$5*K16*L16*M16)</f>
        <v>11</v>
      </c>
      <c r="P16" s="26">
        <f>IF(A16=" "," ",O16*55/60*K16*L16*M16)</f>
        <v>7.5625</v>
      </c>
      <c r="Q16" s="27">
        <f>IF(A16=" "," ",O16*$W$5/60*K16*L16*M16)</f>
        <v>6.1875</v>
      </c>
      <c r="R16" s="27">
        <f>IF(A16=" "," ",N16*O16)</f>
        <v>20.999162009987906</v>
      </c>
      <c r="S16" s="126">
        <f>IF(A16=" "," ",IF($K$5="JRB",15+(9.375*R16)^0.5,15+(12.5*R16)^0.5))</f>
        <v>31.201528481129451</v>
      </c>
      <c r="T16" s="126"/>
      <c r="U16" s="27">
        <f>IF(A16=" ", " ",IF(AND(B16="Arena con contenido de gravas",I16&lt;=15),600*(P16+6),IF(B16="Arena saturada",250*(P16+15),IF(B16="Arena seca, suelta a firme",500*(P16+15),IF(B16="Arena densa a dura",40000+1050*P16,IF(B16="Arena limosa y/o arcillosa",320*(P16+15),IF(B16="Limos, suelos finogranulares",300*(P16+6),600*(P16+6)+2000)))))))</f>
        <v>4068.75</v>
      </c>
      <c r="V16" s="24">
        <f>IF(A16=" "," ",J16*TAN(RADIANS(S16)))</f>
        <v>13.725752190606521</v>
      </c>
      <c r="W16" s="24" t="str">
        <f>+IF(A16=" "," ",IF(DH16="Drenado","N/A",DI16*Q16))</f>
        <v>N/A</v>
      </c>
      <c r="X16" s="3">
        <f>IF(AND(H16&gt;$D$9,H16&lt;=$D$10),$D$6,IF(AND(H16&gt;$F$9,H16&lt;=$F$10),$F$6,IF(AND(H16&gt;$H$9,H16&lt;=$H$10),$H$6,IF(AND(H16&gt;$J$9,H16&lt;=$J$10),$J$6,IF(AND(H16&gt;$L$9,H16&lt;=$L$10),$L$6,IF(AND(H16&gt;$N$9,H16&lt;=$N$10),$N$6," "))))))</f>
        <v>1</v>
      </c>
      <c r="Y16" s="68">
        <f>+IF(W16="N/A",0,W16)</f>
        <v>0</v>
      </c>
      <c r="Z16" s="77">
        <v>1</v>
      </c>
      <c r="AC16" s="3">
        <v>1</v>
      </c>
      <c r="AD16" s="78">
        <f>P16</f>
        <v>7.5625</v>
      </c>
      <c r="AE16" s="78">
        <f t="shared" ref="AE16:AE45" si="0">H16</f>
        <v>1.2250025</v>
      </c>
      <c r="AF16" s="3">
        <f t="shared" ref="AF16:AF21" si="1">IF(AD16=" ",NA(),AD16)</f>
        <v>7.5625</v>
      </c>
      <c r="AG16" s="3">
        <f>IF(AE16=0,NA(),AE16)</f>
        <v>1.2250025</v>
      </c>
      <c r="AI16" s="79">
        <f>ROUND(Q16*N16,0)</f>
        <v>12</v>
      </c>
      <c r="AJ16" s="80">
        <f t="shared" ref="AJ16:AJ45" si="2">H16</f>
        <v>1.2250025</v>
      </c>
      <c r="AK16" s="68">
        <f t="shared" ref="AK16:AK21" si="3">IF(AI16=" ",NA(),AI16)</f>
        <v>12</v>
      </c>
      <c r="AL16" s="68">
        <f>IF(OR(AJ16=0,AJ16=" "),NA(),AJ16)</f>
        <v>1.2250025</v>
      </c>
      <c r="AN16" s="3">
        <f t="shared" ref="AN16:AN45" si="4">I16</f>
        <v>11</v>
      </c>
      <c r="AO16" s="78">
        <f t="shared" ref="AO16:AO45" si="5">H16</f>
        <v>1.2250025</v>
      </c>
      <c r="AP16" s="3">
        <f>IF(OR(AN16=0,AN16=" "),NA(),AN16)</f>
        <v>11</v>
      </c>
      <c r="AQ16" s="3">
        <f>IF(OR(AO16=0,AO16=" "),NA(),AO16)</f>
        <v>1.2250025</v>
      </c>
      <c r="AR16" s="3">
        <v>1</v>
      </c>
      <c r="AS16" s="80">
        <f>IF(X16=1,H16," ")</f>
        <v>1.2250025</v>
      </c>
      <c r="AT16" s="80">
        <f>IFERROR(IF($B$5&lt;AS16,$D$11*$B$5+$D$12*(AS16-$B$5),$D$11*AS16)," ")</f>
        <v>22.662546249999998</v>
      </c>
      <c r="AU16" s="80" t="str">
        <f t="shared" ref="AU16:AU45" si="6">IFERROR(IF($B$5=0,$D$12*AS16," ")," ")</f>
        <v xml:space="preserve"> </v>
      </c>
      <c r="AV16" s="81">
        <f t="shared" ref="AV16:AV45" si="7">IF($B$5&gt;0,AT16,AU16)</f>
        <v>22.662546249999998</v>
      </c>
      <c r="AW16" s="80">
        <f>IF(X16=1,IFERROR(IF(AND($B$5&lt;AS16,$B$5&gt;0),9.81*(AS16-$B$5),0)," ")," ")</f>
        <v>0</v>
      </c>
      <c r="AX16" s="80" t="str">
        <f t="shared" ref="AX16:AX45" si="8">IFERROR(IF($B$5=0,9.81*AS16," ")," ")</f>
        <v xml:space="preserve"> </v>
      </c>
      <c r="AY16" s="3">
        <f t="shared" ref="AY16:AY45" si="9">IF($B$5&gt;0,AW16,AX16)</f>
        <v>0</v>
      </c>
      <c r="AZ16" s="80">
        <f>IFERROR(AV16-AY16," ")</f>
        <v>22.662546249999998</v>
      </c>
      <c r="BA16" s="80" t="str">
        <f>IF(X16=2,H16," ")</f>
        <v xml:space="preserve"> </v>
      </c>
      <c r="BB16" s="78" t="str">
        <f>IF(X16=2,H16-$D$10," ")</f>
        <v xml:space="preserve"> </v>
      </c>
      <c r="BC16" s="3" t="str">
        <f>IF(IF(X16=2,$B$5-$D$10," ")&lt;=0,0,IF(X16=2,$B$5-$D$10," "))</f>
        <v xml:space="preserve"> </v>
      </c>
      <c r="BD16" s="3" t="str">
        <f>IFERROR(IF(BC16&lt;BB16,$F$11*BC16+$F$12*(BB16-BC16),$F$11*BB16)," ")</f>
        <v xml:space="preserve"> </v>
      </c>
      <c r="BE16" s="3" t="str">
        <f>IF(BC16&lt;=0,$F$12*BB16," ")</f>
        <v xml:space="preserve"> </v>
      </c>
      <c r="BF16" s="3" t="str">
        <f>IF(BC16&gt;=0,BD16,BE16)</f>
        <v xml:space="preserve"> </v>
      </c>
      <c r="BG16" s="3" t="str">
        <f>IF(X16=2,IF(BC16&lt;BB16,9.81*(BB16-BC16),0)," ")</f>
        <v xml:space="preserve"> </v>
      </c>
      <c r="BH16" s="3" t="str">
        <f>IF(BC16&lt;=0,9.81*BB16," ")</f>
        <v xml:space="preserve"> </v>
      </c>
      <c r="BI16" s="3" t="str">
        <f>IF(BC16&gt;0,BG16,BH16)</f>
        <v xml:space="preserve"> </v>
      </c>
      <c r="BJ16" s="3" t="str">
        <f>IFERROR(BF16-BI16," ")</f>
        <v xml:space="preserve"> </v>
      </c>
      <c r="BK16" s="3" t="str">
        <f>IF(X16=3,H16," ")</f>
        <v xml:space="preserve"> </v>
      </c>
      <c r="BL16" s="3" t="str">
        <f>IF(X16=3,H16-$F$10," ")</f>
        <v xml:space="preserve"> </v>
      </c>
      <c r="BM16" s="3" t="str">
        <f>IF(IF(X16=3,$B$5-$F$10," ")&lt;=0,0,IF(X16=3,$B$5-$F$10," "))</f>
        <v xml:space="preserve"> </v>
      </c>
      <c r="BN16" s="3" t="str">
        <f t="shared" ref="BN16:BN45" si="10">IFERROR(IF(BM16&lt;BL16,$H$11*BM16+$H$12*(BL16-BM16),$H$11*BL16)," ")</f>
        <v xml:space="preserve"> </v>
      </c>
      <c r="BO16" s="3" t="str">
        <f>IF(BM16&lt;=0,$H$12*BL16," ")</f>
        <v xml:space="preserve"> </v>
      </c>
      <c r="BP16" s="3" t="str">
        <f>IF(BM16&gt;=0,BN16,BO16)</f>
        <v xml:space="preserve"> </v>
      </c>
      <c r="BQ16" s="3" t="str">
        <f>IF(X16=3,IF(BM16&lt;BL16,9.81*(BL16-BM16),0)," ")</f>
        <v xml:space="preserve"> </v>
      </c>
      <c r="BR16" s="3" t="str">
        <f>IF(BM16&lt;=0,9.81*BL16," ")</f>
        <v xml:space="preserve"> </v>
      </c>
      <c r="BS16" s="3" t="str">
        <f>IF(BM16&gt;0,BQ16,BR16)</f>
        <v xml:space="preserve"> </v>
      </c>
      <c r="BT16" s="3" t="str">
        <f>IFERROR(BP16-BS16," ")</f>
        <v xml:space="preserve"> </v>
      </c>
      <c r="BU16" s="3" t="str">
        <f>IF(X16=4,H16," ")</f>
        <v xml:space="preserve"> </v>
      </c>
      <c r="BV16" s="3" t="str">
        <f>IF(X16=4,H16-$H$10," ")</f>
        <v xml:space="preserve"> </v>
      </c>
      <c r="BW16" s="3" t="str">
        <f>IF(IF(X16=4,$B$5-$H$10," ")&lt;=0,0,IF(X16=4,$B$5-$H$10," "))</f>
        <v xml:space="preserve"> </v>
      </c>
      <c r="BX16" s="3" t="str">
        <f t="shared" ref="BX16:BX45" si="11">IFERROR(IF(BW16&lt;BV16,$J$11*BW16+$J$12*(BV16-BW16),$J$11*BV16)," ")</f>
        <v xml:space="preserve"> </v>
      </c>
      <c r="BY16" s="3" t="str">
        <f>IF(BW16&lt;=0,$J$12*BV16," ")</f>
        <v xml:space="preserve"> </v>
      </c>
      <c r="BZ16" s="3" t="str">
        <f>IF(BW16&gt;=0,BX16,BY16)</f>
        <v xml:space="preserve"> </v>
      </c>
      <c r="CA16" s="3" t="str">
        <f>IF(X16=4,IF(BW16&lt;BV16,9.81*(BV16-BW16),0)," ")</f>
        <v xml:space="preserve"> </v>
      </c>
      <c r="CB16" s="3" t="str">
        <f>IF(BW16&lt;=0,9.81*BV16," ")</f>
        <v xml:space="preserve"> </v>
      </c>
      <c r="CC16" s="3" t="str">
        <f>IF(BW16&gt;0,CA16,CB16)</f>
        <v xml:space="preserve"> </v>
      </c>
      <c r="CD16" s="3" t="str">
        <f>IFERROR(BZ16-CC16," ")</f>
        <v xml:space="preserve"> </v>
      </c>
      <c r="CE16" s="3" t="str">
        <f>IF(X16=5,H16," ")</f>
        <v xml:space="preserve"> </v>
      </c>
      <c r="CF16" s="3" t="str">
        <f>IF(X16=5,H16-$J$10," ")</f>
        <v xml:space="preserve"> </v>
      </c>
      <c r="CG16" s="3" t="str">
        <f>IF(IF(X16=5,$B$5-$J$10," ")&lt;=0,0,IF(X16=5,$B$5-$J$10," "))</f>
        <v xml:space="preserve"> </v>
      </c>
      <c r="CH16" s="3" t="str">
        <f t="shared" ref="CH16:CH45" si="12">IFERROR(IF(CG16&lt;CF16,$L$11*CG16+$L$12*(CF16-CG16),$L$11*CF16)," ")</f>
        <v xml:space="preserve"> </v>
      </c>
      <c r="CI16" s="3" t="str">
        <f>IF(CG16&lt;=0,$L$12*CF16," ")</f>
        <v xml:space="preserve"> </v>
      </c>
      <c r="CJ16" s="3" t="str">
        <f>IF(CG16&gt;=0,CH16,CI16)</f>
        <v xml:space="preserve"> </v>
      </c>
      <c r="CK16" s="3" t="str">
        <f>IF(X16=5,IF(CG16&lt;CF16,9.81*(CF16-CG16),0)," ")</f>
        <v xml:space="preserve"> </v>
      </c>
      <c r="CL16" s="3" t="str">
        <f>IF(CG16&lt;=0,9.81*CF16," ")</f>
        <v xml:space="preserve"> </v>
      </c>
      <c r="CM16" s="3" t="str">
        <f>IF(CG16&gt;0,CK16,CL16)</f>
        <v xml:space="preserve"> </v>
      </c>
      <c r="CN16" s="3" t="str">
        <f>IFERROR(CJ16-CM16," ")</f>
        <v xml:space="preserve"> </v>
      </c>
      <c r="CO16" s="3" t="str">
        <f>IF(X16=6,H16," ")</f>
        <v xml:space="preserve"> </v>
      </c>
      <c r="CP16" s="3" t="str">
        <f>IF(X16=6,H16-$L$10," ")</f>
        <v xml:space="preserve"> </v>
      </c>
      <c r="CQ16" s="3" t="str">
        <f>IF(IF(X16=6,$B$5-$L$10," ")&lt;=0,0,IF(X16=6,$B$5-$L$10," "))</f>
        <v xml:space="preserve"> </v>
      </c>
      <c r="CR16" s="3" t="str">
        <f t="shared" ref="CR16:CR45" si="13">IFERROR(IF(CQ16&lt;CP16,$N$11*CQ16+$N$12*(CP16-CQ16),$N$11*CP16)," ")</f>
        <v xml:space="preserve"> </v>
      </c>
      <c r="CS16" s="3" t="str">
        <f>IF(CR16&lt;=0,$N$12*CQ16," ")</f>
        <v xml:space="preserve"> </v>
      </c>
      <c r="CT16" s="3" t="str">
        <f>IF(CG16&gt;=0,CR16,CS16)</f>
        <v xml:space="preserve"> </v>
      </c>
      <c r="CU16" s="3" t="str">
        <f>IF(X16=6,IF(CQ16&lt;CP16,9.81*(CP16-CQ16),0)," ")</f>
        <v xml:space="preserve"> </v>
      </c>
      <c r="CV16" s="3" t="str">
        <f>IF(CQ16&lt;=0,9.81*CP16," ")</f>
        <v xml:space="preserve"> </v>
      </c>
      <c r="CW16" s="3" t="str">
        <f>IF(CQ16&gt;0,CU16,CV16)</f>
        <v xml:space="preserve"> </v>
      </c>
      <c r="CX16" s="3" t="str">
        <f>IFERROR(CT16-CW16," ")</f>
        <v xml:space="preserve"> </v>
      </c>
      <c r="CZ16" s="80">
        <f>IF(X16=1,AZ16,0)</f>
        <v>22.662546249999998</v>
      </c>
      <c r="DA16" s="80">
        <f t="shared" ref="DA16:DA45" si="14">IF(X16=2,BJ16,0)+$AZ$46</f>
        <v>26.824999999999999</v>
      </c>
      <c r="DB16" s="80">
        <f t="shared" ref="DB16:DB45" si="15">IF(X16=3,BT16,0)+$AZ$46+$BJ$46</f>
        <v>46.325000000000003</v>
      </c>
      <c r="DC16" s="80">
        <f t="shared" ref="DC16:DC45" si="16">IF(X16=4,CD16,0)+$AZ$46+$BJ$46+$BT$46</f>
        <v>110.325</v>
      </c>
      <c r="DD16" s="80" t="e">
        <f t="shared" ref="DD16:DD45" si="17">IF(X16=5,CN16,0)+$AZ$46+$BJ$46+$BT$46+$CD$46</f>
        <v>#VALUE!</v>
      </c>
      <c r="DE16" s="80" t="e">
        <f t="shared" ref="DE16:DE45" si="18">IF(X16=6,CX16,0)+$AZ$46+$BJ$46+$BT$46+$CD$46+$CN$46</f>
        <v>#VALUE!</v>
      </c>
      <c r="DH16" s="3" t="str">
        <f>+IF(A16=1,'Hoja base'!$C$10,IF(A16=2,'Hoja base'!$D$10,IF(A16=3,'Hoja base'!$E$10,IF(A16=4,'Hoja base'!$F$10,IF(A16=5,'Hoja base'!$G$10,'Hoja base'!$H$11)))))</f>
        <v>Drenado</v>
      </c>
      <c r="DI16" s="3">
        <f>+IF(A16=1,$AH$260,IF(A16=2,$AL$260,IF(A16=3,$AP$260,IF(A16=4,$AT$260,IF(A16=5,$AX$260,$BB$260)))))</f>
        <v>0</v>
      </c>
    </row>
    <row r="17" spans="1:113" ht="12" customHeight="1" x14ac:dyDescent="0.2">
      <c r="A17" s="21">
        <f t="shared" ref="A17:A45" si="19">IF(AND(H17&gt;$D$9,H17&lt;=$D$10),$D$7,IF(AND(H17&gt;$F$9,H17&lt;=$F$10),$F$7,IF(AND(H17&gt;$H$9,H17&lt;=$H$10),$H$7,IF(AND(H17&gt;$J$9,H17&lt;=$J$10),$J$7,IF(AND(H17&gt;$L$9,H17&lt;=$L$10),$L$7,IF(AND(H17&gt;$N$9,H17&lt;=$N$10),$N$7," "))))))</f>
        <v>2</v>
      </c>
      <c r="B17" s="129" t="s">
        <v>33</v>
      </c>
      <c r="C17" s="129"/>
      <c r="D17" s="129"/>
      <c r="E17" s="129"/>
      <c r="F17" s="22">
        <v>2</v>
      </c>
      <c r="G17" s="23">
        <f t="shared" ref="G17:G45" si="20">IF(OR(F17=0,F17=" ")," ",F17+0.45)</f>
        <v>2.4500000000000002</v>
      </c>
      <c r="H17" s="24">
        <f t="shared" ref="H17:H45" si="21">IF(F17=0," ",AVERAGE(F17:G17))</f>
        <v>2.2250000000000001</v>
      </c>
      <c r="I17" s="25">
        <v>12</v>
      </c>
      <c r="J17" s="24">
        <f t="shared" ref="J17:J45" si="22">IF(X17=1,CZ17,IF(X17=2,DA17,IF(X17=3,DB17,IF(X17=4,DC17,IF(X17=5,DD17,IF(X17=6,DE17," "))))))</f>
        <v>41.9375</v>
      </c>
      <c r="K17" s="24">
        <f t="shared" ref="K17:K45" si="23">IF(A17=" "," ",IF($Q$5="60 a 120",1,IF($Q$5=150,1.05,1.15)))</f>
        <v>1</v>
      </c>
      <c r="L17" s="24">
        <f t="shared" ref="L17:L45" si="24">IF(A17=" "," ",IF(A17&gt;0,1," "))</f>
        <v>1</v>
      </c>
      <c r="M17" s="24">
        <f t="shared" ref="M17:M45" si="25">IF(A17=" "," ",IF(H17&lt;=4,0.75,IF(AND(H17&gt;4,H17&lt;=6),0.85,IF(AND(H17&gt;6,H17&lt;=10),0.95,1))))</f>
        <v>0.75</v>
      </c>
      <c r="N17" s="24">
        <f t="shared" ref="N17:N45" si="26">IF(A17=" "," ",IF($K$5="JRB",2/(1+J17/100),IF((1-(IF(J17/100&lt;1,1.41,0.92)*LOG(J17/100)))&gt;2,2,1-(IF(J17/100&lt;1,1.41,0.92)*LOG(J17/100)))))</f>
        <v>1.532130422106575</v>
      </c>
      <c r="O17" s="26">
        <f t="shared" ref="O17:O45" si="27">IF(A17=" "," ",I17*60/$W$5*K17*L17*M17)</f>
        <v>12</v>
      </c>
      <c r="P17" s="26">
        <f t="shared" ref="P17:P45" si="28">IF(A17=" "," ",O17*55/60*K17*L17*M17)</f>
        <v>8.25</v>
      </c>
      <c r="Q17" s="27">
        <f t="shared" ref="Q17:Q45" si="29">IF(A17=" "," ",O17*$W$5/60*K17*L17*M17)</f>
        <v>6.75</v>
      </c>
      <c r="R17" s="27">
        <f t="shared" ref="R17:R45" si="30">IF(A17=" "," ",N17*O17)</f>
        <v>18.3855650652789</v>
      </c>
      <c r="S17" s="126">
        <f t="shared" ref="S17:S45" si="31">IF(A17=" "," ",IF($K$5="JRB",15+(9.375*R17)^0.5,15+(12.5*R17)^0.5))</f>
        <v>30.159800899615611</v>
      </c>
      <c r="T17" s="126"/>
      <c r="U17" s="27">
        <f t="shared" ref="U17:U45" si="32">IF(A17=" ", " ",IF(AND(B17="Arena con contenido de gravas",I17&lt;=15),600*(P17+6),IF(B17="Arena saturada",250*(P17+15),IF(B17="Arena seca, suelta a firme",500*(P17+15),IF(B17="Arena densa a dura",40000+1050*P17,IF(B17="Arena limosa y/o arcillosa",320*(P17+15),IF(B17="Limos, suelos finogranulares",300*(P17+6),600*(P17+6)+2000)))))))</f>
        <v>4275</v>
      </c>
      <c r="V17" s="24">
        <f t="shared" ref="V17:V45" si="33">IF(A17=" "," ",J17*TAN(RADIANS(S17)))</f>
        <v>24.368833334483558</v>
      </c>
      <c r="W17" s="24" t="str">
        <f t="shared" ref="W17:W45" si="34">+IF(A17=" "," ",IF(DH17="Drenado","N/A",DI17*Q17))</f>
        <v>N/A</v>
      </c>
      <c r="X17" s="3">
        <f t="shared" ref="X17:X45" si="35">IF(AND(H17&gt;$D$9,H17&lt;=$D$10),$D$6,IF(AND(H17&gt;$F$9,H17&lt;=$F$10),$F$6,IF(AND(H17&gt;$H$9,H17&lt;=$H$10),$H$6,IF(AND(H17&gt;$J$9,H17&lt;=$J$10),$J$6,IF(AND(H17&gt;$L$9,H17&lt;=$L$10),$L$6,IF(AND(H17&gt;$N$9,H17&lt;=$N$10),$N$6," "))))))</f>
        <v>2</v>
      </c>
      <c r="Y17" s="68">
        <f t="shared" ref="Y17:Y45" si="36">+IF(W17="N/A",0,W17)</f>
        <v>0</v>
      </c>
      <c r="Z17" s="78">
        <v>0</v>
      </c>
      <c r="AA17" s="78">
        <f>D10</f>
        <v>1.45</v>
      </c>
      <c r="AC17" s="3">
        <v>2</v>
      </c>
      <c r="AD17" s="78">
        <f t="shared" ref="AD17:AD45" si="37">P17</f>
        <v>8.25</v>
      </c>
      <c r="AE17" s="78">
        <f t="shared" si="0"/>
        <v>2.2250000000000001</v>
      </c>
      <c r="AF17" s="3">
        <f t="shared" si="1"/>
        <v>8.25</v>
      </c>
      <c r="AG17" s="3">
        <f t="shared" ref="AG17:AG45" si="38">IF(AE17=0,NA(),AE17)</f>
        <v>2.2250000000000001</v>
      </c>
      <c r="AI17" s="79">
        <f t="shared" ref="AI17:AI45" si="39">ROUND(Q17*N17,0)</f>
        <v>10</v>
      </c>
      <c r="AJ17" s="80">
        <f t="shared" si="2"/>
        <v>2.2250000000000001</v>
      </c>
      <c r="AK17" s="68">
        <f t="shared" si="3"/>
        <v>10</v>
      </c>
      <c r="AL17" s="68">
        <f t="shared" ref="AL17:AL45" si="40">IF(OR(AJ17=0,AJ17=" "),NA(),AJ17)</f>
        <v>2.2250000000000001</v>
      </c>
      <c r="AN17" s="3">
        <f t="shared" si="4"/>
        <v>12</v>
      </c>
      <c r="AO17" s="78">
        <f t="shared" si="5"/>
        <v>2.2250000000000001</v>
      </c>
      <c r="AP17" s="3">
        <f t="shared" ref="AP17:AQ45" si="41">IF(OR(AN17=0,AN17=" "),NA(),AN17)</f>
        <v>12</v>
      </c>
      <c r="AQ17" s="3">
        <f t="shared" si="41"/>
        <v>2.2250000000000001</v>
      </c>
      <c r="AR17" s="3">
        <v>2</v>
      </c>
      <c r="AS17" s="80" t="str">
        <f t="shared" ref="AS17:AS45" si="42">IF(X17=1,H17," ")</f>
        <v xml:space="preserve"> </v>
      </c>
      <c r="AT17" s="80" t="str">
        <f t="shared" ref="AT17:AT45" si="43">IFERROR(IF($B$5&lt;AS17,$D$11*$B$5+$D$12*(AS17-$B$5),$D$11*AS17)," ")</f>
        <v xml:space="preserve"> </v>
      </c>
      <c r="AU17" s="80" t="str">
        <f t="shared" si="6"/>
        <v xml:space="preserve"> </v>
      </c>
      <c r="AV17" s="81" t="str">
        <f t="shared" si="7"/>
        <v xml:space="preserve"> </v>
      </c>
      <c r="AW17" s="80" t="str">
        <f t="shared" ref="AW17:AW45" si="44">IF(X17=1,IFERROR(IF(AND($B$5&lt;AS17,$B$5&gt;0),9.81*(AS17-$B$5),0)," ")," ")</f>
        <v xml:space="preserve"> </v>
      </c>
      <c r="AX17" s="80" t="str">
        <f t="shared" si="8"/>
        <v xml:space="preserve"> </v>
      </c>
      <c r="AY17" s="3" t="str">
        <f t="shared" si="9"/>
        <v xml:space="preserve"> </v>
      </c>
      <c r="AZ17" s="80" t="str">
        <f t="shared" ref="AZ17:AZ45" si="45">IFERROR(AV17-AY17," ")</f>
        <v xml:space="preserve"> </v>
      </c>
      <c r="BA17" s="80">
        <f t="shared" ref="BA17:BA45" si="46">IF(X17=2,H17," ")</f>
        <v>2.2250000000000001</v>
      </c>
      <c r="BB17" s="78">
        <f t="shared" ref="BB17:BB45" si="47">IF(X17=2,H17-$D$10," ")</f>
        <v>0.77500000000000013</v>
      </c>
      <c r="BC17" s="3">
        <f t="shared" ref="BC17:BC45" si="48">IF(IF(X17=2,$B$5-$D$10," ")&lt;=0,0,IF(X17=2,$B$5-$D$10," "))</f>
        <v>18.55</v>
      </c>
      <c r="BD17" s="3">
        <f t="shared" ref="BD17:BD45" si="49">IFERROR(IF(BC17&lt;BB17,$F$11*BC17+$F$12*(BB17-BC17),$F$11*BB17)," ")</f>
        <v>15.112500000000002</v>
      </c>
      <c r="BE17" s="3" t="str">
        <f t="shared" ref="BE17:BE45" si="50">IF(BC17&lt;=0,$F$12*BB17," ")</f>
        <v xml:space="preserve"> </v>
      </c>
      <c r="BF17" s="3">
        <f t="shared" ref="BF17:BF45" si="51">IF(BC17&gt;=0,BD17,BE17)</f>
        <v>15.112500000000002</v>
      </c>
      <c r="BG17" s="3">
        <f t="shared" ref="BG17:BG45" si="52">IF(X17=2,IF(BC17&lt;BB17,9.81*(BB17-BC17),0)," ")</f>
        <v>0</v>
      </c>
      <c r="BH17" s="3" t="str">
        <f t="shared" ref="BH17:BH45" si="53">IF(BC17&lt;=0,9.81*BB17," ")</f>
        <v xml:space="preserve"> </v>
      </c>
      <c r="BI17" s="3">
        <f t="shared" ref="BI17:BI45" si="54">IF(BC17&gt;0,BG17,BH17)</f>
        <v>0</v>
      </c>
      <c r="BJ17" s="3">
        <f t="shared" ref="BJ17:BJ45" si="55">IFERROR(BF17-BI17," ")</f>
        <v>15.112500000000002</v>
      </c>
      <c r="BK17" s="3" t="str">
        <f t="shared" ref="BK17:BK45" si="56">IF(X17=3,H17," ")</f>
        <v xml:space="preserve"> </v>
      </c>
      <c r="BL17" s="3" t="str">
        <f t="shared" ref="BL17:BL45" si="57">IF(X17=3,H17-$F$10," ")</f>
        <v xml:space="preserve"> </v>
      </c>
      <c r="BM17" s="3" t="str">
        <f t="shared" ref="BM17:BM45" si="58">IF(IF(X17=3,$B$5-$F$10," ")&lt;=0,0,IF(X17=3,$B$5-$F$10," "))</f>
        <v xml:space="preserve"> </v>
      </c>
      <c r="BN17" s="3" t="str">
        <f t="shared" si="10"/>
        <v xml:space="preserve"> </v>
      </c>
      <c r="BO17" s="3" t="str">
        <f t="shared" ref="BO17:BO45" si="59">IF(BM17&lt;=0,$H$12*BL17," ")</f>
        <v xml:space="preserve"> </v>
      </c>
      <c r="BP17" s="3" t="str">
        <f t="shared" ref="BP17:BP45" si="60">IF(BM17&gt;=0,BN17,BO17)</f>
        <v xml:space="preserve"> </v>
      </c>
      <c r="BQ17" s="3" t="str">
        <f t="shared" ref="BQ17:BQ45" si="61">IF(X17=3,IF(BM17&lt;BL17,9.81*(BL17-BM17),0)," ")</f>
        <v xml:space="preserve"> </v>
      </c>
      <c r="BR17" s="3" t="str">
        <f t="shared" ref="BR17:BR45" si="62">IF(BM17&lt;=0,9.81*BL17," ")</f>
        <v xml:space="preserve"> </v>
      </c>
      <c r="BS17" s="3" t="str">
        <f t="shared" ref="BS17:BS45" si="63">IF(BM17&gt;0,BQ17,BR17)</f>
        <v xml:space="preserve"> </v>
      </c>
      <c r="BT17" s="3" t="str">
        <f t="shared" ref="BT17:BT45" si="64">IFERROR(BP17-BS17," ")</f>
        <v xml:space="preserve"> </v>
      </c>
      <c r="BU17" s="3" t="str">
        <f t="shared" ref="BU17:BU45" si="65">IF(X17=4,H17," ")</f>
        <v xml:space="preserve"> </v>
      </c>
      <c r="BV17" s="3" t="str">
        <f t="shared" ref="BV17:BV45" si="66">IF(X17=4,H17-$H$10," ")</f>
        <v xml:space="preserve"> </v>
      </c>
      <c r="BW17" s="3" t="str">
        <f t="shared" ref="BW17:BW45" si="67">IF(IF(X17=4,$B$5-$H$10," ")&lt;=0,0,IF(X17=4,$B$5-$H$10," "))</f>
        <v xml:space="preserve"> </v>
      </c>
      <c r="BX17" s="3" t="str">
        <f t="shared" si="11"/>
        <v xml:space="preserve"> </v>
      </c>
      <c r="BY17" s="3" t="str">
        <f t="shared" ref="BY17:BY45" si="68">IF(BW17&lt;=0,$J$12*BV17," ")</f>
        <v xml:space="preserve"> </v>
      </c>
      <c r="BZ17" s="3" t="str">
        <f t="shared" ref="BZ17:BZ45" si="69">IF(BW17&gt;=0,BX17,BY17)</f>
        <v xml:space="preserve"> </v>
      </c>
      <c r="CA17" s="3" t="str">
        <f t="shared" ref="CA17:CA45" si="70">IF(X17=4,IF(BW17&lt;BV17,9.81*(BV17-BW17),0)," ")</f>
        <v xml:space="preserve"> </v>
      </c>
      <c r="CB17" s="3" t="str">
        <f t="shared" ref="CB17:CB45" si="71">IF(BW17&lt;=0,9.81*BV17," ")</f>
        <v xml:space="preserve"> </v>
      </c>
      <c r="CC17" s="3" t="str">
        <f t="shared" ref="CC17:CC45" si="72">IF(BW17&gt;0,CA17,CB17)</f>
        <v xml:space="preserve"> </v>
      </c>
      <c r="CD17" s="3" t="str">
        <f t="shared" ref="CD17:CD45" si="73">IFERROR(BZ17-CC17," ")</f>
        <v xml:space="preserve"> </v>
      </c>
      <c r="CE17" s="3" t="str">
        <f t="shared" ref="CE17:CE45" si="74">IF(X17=5,H17," ")</f>
        <v xml:space="preserve"> </v>
      </c>
      <c r="CF17" s="3" t="str">
        <f t="shared" ref="CF17:CF45" si="75">IF(X17=5,H17-$J$10," ")</f>
        <v xml:space="preserve"> </v>
      </c>
      <c r="CG17" s="3" t="str">
        <f t="shared" ref="CG17:CG45" si="76">IF(IF(X17=5,$B$5-$J$10," ")&lt;=0,0,IF(X17=5,$B$5-$J$10," "))</f>
        <v xml:space="preserve"> </v>
      </c>
      <c r="CH17" s="3" t="str">
        <f t="shared" si="12"/>
        <v xml:space="preserve"> </v>
      </c>
      <c r="CI17" s="3" t="str">
        <f t="shared" ref="CI17:CI45" si="77">IF(CG17&lt;=0,$L$12*CF17," ")</f>
        <v xml:space="preserve"> </v>
      </c>
      <c r="CJ17" s="3" t="str">
        <f t="shared" ref="CJ17:CJ45" si="78">IF(CG17&gt;=0,CH17,CI17)</f>
        <v xml:space="preserve"> </v>
      </c>
      <c r="CK17" s="3" t="str">
        <f t="shared" ref="CK17:CK45" si="79">IF(X17=5,IF(CG17&lt;CF17,9.81*(CF17-CG17),0)," ")</f>
        <v xml:space="preserve"> </v>
      </c>
      <c r="CL17" s="3" t="str">
        <f t="shared" ref="CL17:CL45" si="80">IF(CG17&lt;=0,9.81*CF17," ")</f>
        <v xml:space="preserve"> </v>
      </c>
      <c r="CM17" s="3" t="str">
        <f t="shared" ref="CM17:CM45" si="81">IF(CG17&gt;0,CK17,CL17)</f>
        <v xml:space="preserve"> </v>
      </c>
      <c r="CN17" s="3" t="str">
        <f t="shared" ref="CN17:CN45" si="82">IFERROR(CJ17-CM17," ")</f>
        <v xml:space="preserve"> </v>
      </c>
      <c r="CO17" s="3" t="str">
        <f t="shared" ref="CO17:CO45" si="83">IF(X17=6,H17," ")</f>
        <v xml:space="preserve"> </v>
      </c>
      <c r="CP17" s="3" t="str">
        <f t="shared" ref="CP17:CP45" si="84">IF(X17=6,H17-$L$10," ")</f>
        <v xml:space="preserve"> </v>
      </c>
      <c r="CQ17" s="3" t="str">
        <f t="shared" ref="CQ17:CQ45" si="85">IF(IF(X17=6,$B$5-$L$10," ")&lt;=0,0,IF(X17=6,$B$5-$L$10," "))</f>
        <v xml:space="preserve"> </v>
      </c>
      <c r="CR17" s="3" t="str">
        <f t="shared" si="13"/>
        <v xml:space="preserve"> </v>
      </c>
      <c r="CS17" s="3" t="str">
        <f t="shared" ref="CS17:CS45" si="86">IF(CR17&lt;=0,$N$12*CQ17," ")</f>
        <v xml:space="preserve"> </v>
      </c>
      <c r="CT17" s="3" t="str">
        <f t="shared" ref="CT17:CT45" si="87">IF(CG17&gt;=0,CR17,CS17)</f>
        <v xml:space="preserve"> </v>
      </c>
      <c r="CU17" s="3" t="str">
        <f t="shared" ref="CU17:CU45" si="88">IF(X17=6,IF(CQ17&lt;CP17,9.81*(CP17-CQ17),0)," ")</f>
        <v xml:space="preserve"> </v>
      </c>
      <c r="CV17" s="3" t="str">
        <f t="shared" ref="CV17:CV45" si="89">IF(CQ17&lt;=0,9.81*CP17," ")</f>
        <v xml:space="preserve"> </v>
      </c>
      <c r="CW17" s="3" t="str">
        <f t="shared" ref="CW17:CW45" si="90">IF(CQ17&gt;0,CU17,CV17)</f>
        <v xml:space="preserve"> </v>
      </c>
      <c r="CX17" s="3" t="str">
        <f t="shared" ref="CX17:CX45" si="91">IFERROR(CT17-CW17," ")</f>
        <v xml:space="preserve"> </v>
      </c>
      <c r="CZ17" s="80">
        <f t="shared" ref="CZ17:CZ45" si="92">IF(X17=1,AZ17,0)</f>
        <v>0</v>
      </c>
      <c r="DA17" s="80">
        <f t="shared" si="14"/>
        <v>41.9375</v>
      </c>
      <c r="DB17" s="80">
        <f t="shared" si="15"/>
        <v>46.325000000000003</v>
      </c>
      <c r="DC17" s="80">
        <f t="shared" si="16"/>
        <v>110.325</v>
      </c>
      <c r="DD17" s="80" t="e">
        <f t="shared" si="17"/>
        <v>#VALUE!</v>
      </c>
      <c r="DE17" s="80" t="e">
        <f t="shared" si="18"/>
        <v>#VALUE!</v>
      </c>
      <c r="DH17" s="3" t="str">
        <f>+IF(A17=1,'Hoja base'!$C$10,IF(A17=2,'Hoja base'!$D$10,IF(A17=3,'Hoja base'!$E$10,IF(A17=4,'Hoja base'!$F$10,IF(A17=5,'Hoja base'!$G$10,'Hoja base'!$H$10)))))</f>
        <v>Drenado</v>
      </c>
      <c r="DI17" s="3">
        <f t="shared" ref="DI17:DI45" si="93">+IF(A17=1,$AH$260,IF(A17=2,$AL$260,IF(A17=3,$AP$260,IF(A17=4,$AT$260,IF(A17=5,$AX$260,$BB$260)))))</f>
        <v>0</v>
      </c>
    </row>
    <row r="18" spans="1:113" ht="12" customHeight="1" x14ac:dyDescent="0.2">
      <c r="A18" s="21">
        <f t="shared" si="19"/>
        <v>3</v>
      </c>
      <c r="B18" s="129" t="s">
        <v>33</v>
      </c>
      <c r="C18" s="129"/>
      <c r="D18" s="129"/>
      <c r="E18" s="129"/>
      <c r="F18" s="22">
        <v>4</v>
      </c>
      <c r="G18" s="23">
        <f t="shared" si="20"/>
        <v>4.45</v>
      </c>
      <c r="H18" s="24">
        <f t="shared" si="21"/>
        <v>4.2249999999999996</v>
      </c>
      <c r="I18" s="25">
        <v>30</v>
      </c>
      <c r="J18" s="24">
        <f t="shared" si="22"/>
        <v>74.724999999999994</v>
      </c>
      <c r="K18" s="24">
        <f t="shared" si="23"/>
        <v>1</v>
      </c>
      <c r="L18" s="24">
        <f t="shared" si="24"/>
        <v>1</v>
      </c>
      <c r="M18" s="24">
        <f t="shared" si="25"/>
        <v>0.85</v>
      </c>
      <c r="N18" s="24">
        <f t="shared" si="26"/>
        <v>1.1784130475670411</v>
      </c>
      <c r="O18" s="26">
        <f t="shared" si="27"/>
        <v>34</v>
      </c>
      <c r="P18" s="26">
        <f t="shared" si="28"/>
        <v>26.491666666666667</v>
      </c>
      <c r="Q18" s="27">
        <f t="shared" si="29"/>
        <v>21.675000000000001</v>
      </c>
      <c r="R18" s="27">
        <f t="shared" si="30"/>
        <v>40.066043617279398</v>
      </c>
      <c r="S18" s="126">
        <f t="shared" si="31"/>
        <v>37.379131913816323</v>
      </c>
      <c r="T18" s="126"/>
      <c r="U18" s="27">
        <f t="shared" si="32"/>
        <v>9747.5</v>
      </c>
      <c r="V18" s="24">
        <f t="shared" si="33"/>
        <v>57.088463216926925</v>
      </c>
      <c r="W18" s="24" t="str">
        <f t="shared" si="34"/>
        <v>N/A</v>
      </c>
      <c r="X18" s="3">
        <f t="shared" si="35"/>
        <v>3</v>
      </c>
      <c r="Y18" s="68">
        <f t="shared" si="36"/>
        <v>0</v>
      </c>
      <c r="Z18" s="3">
        <v>100</v>
      </c>
      <c r="AA18" s="78">
        <f>D10</f>
        <v>1.45</v>
      </c>
      <c r="AC18" s="3">
        <v>3</v>
      </c>
      <c r="AD18" s="78">
        <f t="shared" si="37"/>
        <v>26.491666666666667</v>
      </c>
      <c r="AE18" s="78">
        <f t="shared" si="0"/>
        <v>4.2249999999999996</v>
      </c>
      <c r="AF18" s="3">
        <f t="shared" si="1"/>
        <v>26.491666666666667</v>
      </c>
      <c r="AG18" s="3">
        <f t="shared" si="38"/>
        <v>4.2249999999999996</v>
      </c>
      <c r="AI18" s="79">
        <f t="shared" si="39"/>
        <v>26</v>
      </c>
      <c r="AJ18" s="80">
        <f t="shared" si="2"/>
        <v>4.2249999999999996</v>
      </c>
      <c r="AK18" s="68">
        <f t="shared" si="3"/>
        <v>26</v>
      </c>
      <c r="AL18" s="68">
        <f t="shared" si="40"/>
        <v>4.2249999999999996</v>
      </c>
      <c r="AN18" s="3">
        <f t="shared" si="4"/>
        <v>30</v>
      </c>
      <c r="AO18" s="78">
        <f t="shared" si="5"/>
        <v>4.2249999999999996</v>
      </c>
      <c r="AP18" s="3">
        <f t="shared" si="41"/>
        <v>30</v>
      </c>
      <c r="AQ18" s="3">
        <f t="shared" si="41"/>
        <v>4.2249999999999996</v>
      </c>
      <c r="AR18" s="3">
        <v>3</v>
      </c>
      <c r="AS18" s="80" t="str">
        <f t="shared" si="42"/>
        <v xml:space="preserve"> </v>
      </c>
      <c r="AT18" s="80" t="str">
        <f t="shared" si="43"/>
        <v xml:space="preserve"> </v>
      </c>
      <c r="AU18" s="80" t="str">
        <f t="shared" si="6"/>
        <v xml:space="preserve"> </v>
      </c>
      <c r="AV18" s="81" t="str">
        <f t="shared" si="7"/>
        <v xml:space="preserve"> </v>
      </c>
      <c r="AW18" s="80" t="str">
        <f t="shared" si="44"/>
        <v xml:space="preserve"> </v>
      </c>
      <c r="AX18" s="80" t="str">
        <f t="shared" si="8"/>
        <v xml:space="preserve"> </v>
      </c>
      <c r="AY18" s="3" t="str">
        <f t="shared" si="9"/>
        <v xml:space="preserve"> </v>
      </c>
      <c r="AZ18" s="80" t="str">
        <f t="shared" si="45"/>
        <v xml:space="preserve"> </v>
      </c>
      <c r="BA18" s="80" t="str">
        <f t="shared" si="46"/>
        <v xml:space="preserve"> </v>
      </c>
      <c r="BB18" s="78" t="str">
        <f t="shared" si="47"/>
        <v xml:space="preserve"> </v>
      </c>
      <c r="BC18" s="3" t="str">
        <f t="shared" si="48"/>
        <v xml:space="preserve"> </v>
      </c>
      <c r="BD18" s="3" t="str">
        <f t="shared" si="49"/>
        <v xml:space="preserve"> </v>
      </c>
      <c r="BE18" s="3" t="str">
        <f t="shared" si="50"/>
        <v xml:space="preserve"> </v>
      </c>
      <c r="BF18" s="3" t="str">
        <f t="shared" si="51"/>
        <v xml:space="preserve"> </v>
      </c>
      <c r="BG18" s="3" t="str">
        <f t="shared" si="52"/>
        <v xml:space="preserve"> </v>
      </c>
      <c r="BH18" s="3" t="str">
        <f t="shared" si="53"/>
        <v xml:space="preserve"> </v>
      </c>
      <c r="BI18" s="3" t="str">
        <f t="shared" si="54"/>
        <v xml:space="preserve"> </v>
      </c>
      <c r="BJ18" s="3" t="str">
        <f t="shared" si="55"/>
        <v xml:space="preserve"> </v>
      </c>
      <c r="BK18" s="3">
        <f t="shared" si="56"/>
        <v>4.2249999999999996</v>
      </c>
      <c r="BL18" s="3">
        <f t="shared" si="57"/>
        <v>1.7749999999999995</v>
      </c>
      <c r="BM18" s="3">
        <f t="shared" si="58"/>
        <v>17.55</v>
      </c>
      <c r="BN18" s="3">
        <f t="shared" si="10"/>
        <v>28.399999999999991</v>
      </c>
      <c r="BO18" s="3" t="str">
        <f t="shared" si="59"/>
        <v xml:space="preserve"> </v>
      </c>
      <c r="BP18" s="3">
        <f t="shared" si="60"/>
        <v>28.399999999999991</v>
      </c>
      <c r="BQ18" s="3">
        <f t="shared" si="61"/>
        <v>0</v>
      </c>
      <c r="BR18" s="3" t="str">
        <f t="shared" si="62"/>
        <v xml:space="preserve"> </v>
      </c>
      <c r="BS18" s="3">
        <f t="shared" si="63"/>
        <v>0</v>
      </c>
      <c r="BT18" s="3">
        <f t="shared" si="64"/>
        <v>28.399999999999991</v>
      </c>
      <c r="BU18" s="3" t="str">
        <f t="shared" si="65"/>
        <v xml:space="preserve"> </v>
      </c>
      <c r="BV18" s="3" t="str">
        <f t="shared" si="66"/>
        <v xml:space="preserve"> </v>
      </c>
      <c r="BW18" s="3" t="str">
        <f t="shared" si="67"/>
        <v xml:space="preserve"> </v>
      </c>
      <c r="BX18" s="3" t="str">
        <f t="shared" si="11"/>
        <v xml:space="preserve"> </v>
      </c>
      <c r="BY18" s="3" t="str">
        <f t="shared" si="68"/>
        <v xml:space="preserve"> </v>
      </c>
      <c r="BZ18" s="3" t="str">
        <f t="shared" si="69"/>
        <v xml:space="preserve"> </v>
      </c>
      <c r="CA18" s="3" t="str">
        <f t="shared" si="70"/>
        <v xml:space="preserve"> </v>
      </c>
      <c r="CB18" s="3" t="str">
        <f t="shared" si="71"/>
        <v xml:space="preserve"> </v>
      </c>
      <c r="CC18" s="3" t="str">
        <f t="shared" si="72"/>
        <v xml:space="preserve"> </v>
      </c>
      <c r="CD18" s="3" t="str">
        <f t="shared" si="73"/>
        <v xml:space="preserve"> </v>
      </c>
      <c r="CE18" s="3" t="str">
        <f t="shared" si="74"/>
        <v xml:space="preserve"> </v>
      </c>
      <c r="CF18" s="3" t="str">
        <f t="shared" si="75"/>
        <v xml:space="preserve"> </v>
      </c>
      <c r="CG18" s="3" t="str">
        <f t="shared" si="76"/>
        <v xml:space="preserve"> </v>
      </c>
      <c r="CH18" s="3" t="str">
        <f t="shared" si="12"/>
        <v xml:space="preserve"> </v>
      </c>
      <c r="CI18" s="3" t="str">
        <f t="shared" si="77"/>
        <v xml:space="preserve"> </v>
      </c>
      <c r="CJ18" s="3" t="str">
        <f t="shared" si="78"/>
        <v xml:space="preserve"> </v>
      </c>
      <c r="CK18" s="3" t="str">
        <f t="shared" si="79"/>
        <v xml:space="preserve"> </v>
      </c>
      <c r="CL18" s="3" t="str">
        <f t="shared" si="80"/>
        <v xml:space="preserve"> </v>
      </c>
      <c r="CM18" s="3" t="str">
        <f t="shared" si="81"/>
        <v xml:space="preserve"> </v>
      </c>
      <c r="CN18" s="3" t="str">
        <f t="shared" si="82"/>
        <v xml:space="preserve"> </v>
      </c>
      <c r="CO18" s="3" t="str">
        <f t="shared" si="83"/>
        <v xml:space="preserve"> </v>
      </c>
      <c r="CP18" s="3" t="str">
        <f t="shared" si="84"/>
        <v xml:space="preserve"> </v>
      </c>
      <c r="CQ18" s="3" t="str">
        <f t="shared" si="85"/>
        <v xml:space="preserve"> </v>
      </c>
      <c r="CR18" s="3" t="str">
        <f t="shared" si="13"/>
        <v xml:space="preserve"> </v>
      </c>
      <c r="CS18" s="3" t="str">
        <f t="shared" si="86"/>
        <v xml:space="preserve"> </v>
      </c>
      <c r="CT18" s="3" t="str">
        <f t="shared" si="87"/>
        <v xml:space="preserve"> </v>
      </c>
      <c r="CU18" s="3" t="str">
        <f t="shared" si="88"/>
        <v xml:space="preserve"> </v>
      </c>
      <c r="CV18" s="3" t="str">
        <f t="shared" si="89"/>
        <v xml:space="preserve"> </v>
      </c>
      <c r="CW18" s="3" t="str">
        <f t="shared" si="90"/>
        <v xml:space="preserve"> </v>
      </c>
      <c r="CX18" s="3" t="str">
        <f t="shared" si="91"/>
        <v xml:space="preserve"> </v>
      </c>
      <c r="CZ18" s="80">
        <f t="shared" si="92"/>
        <v>0</v>
      </c>
      <c r="DA18" s="80">
        <f t="shared" si="14"/>
        <v>26.824999999999999</v>
      </c>
      <c r="DB18" s="80">
        <f t="shared" si="15"/>
        <v>74.724999999999994</v>
      </c>
      <c r="DC18" s="80">
        <f t="shared" si="16"/>
        <v>110.325</v>
      </c>
      <c r="DD18" s="80" t="e">
        <f t="shared" si="17"/>
        <v>#VALUE!</v>
      </c>
      <c r="DE18" s="80" t="e">
        <f t="shared" si="18"/>
        <v>#VALUE!</v>
      </c>
      <c r="DH18" s="3" t="str">
        <f>+IF(A18=1,'Hoja base'!$C$10,IF(A18=2,'Hoja base'!$D$10,IF(A18=3,'Hoja base'!$E$10,IF(A18=4,'Hoja base'!$F$10,IF(A18=5,'Hoja base'!$G$10,'Hoja base'!$H$10)))))</f>
        <v>Drenado</v>
      </c>
      <c r="DI18" s="3">
        <f t="shared" si="93"/>
        <v>0</v>
      </c>
    </row>
    <row r="19" spans="1:113" ht="12" customHeight="1" x14ac:dyDescent="0.2">
      <c r="A19" s="21">
        <f t="shared" si="19"/>
        <v>3</v>
      </c>
      <c r="B19" s="129" t="s">
        <v>33</v>
      </c>
      <c r="C19" s="129"/>
      <c r="D19" s="129"/>
      <c r="E19" s="129"/>
      <c r="F19" s="22">
        <v>6</v>
      </c>
      <c r="G19" s="23">
        <f t="shared" si="20"/>
        <v>6.45</v>
      </c>
      <c r="H19" s="24">
        <f t="shared" si="21"/>
        <v>6.2249999999999996</v>
      </c>
      <c r="I19" s="25">
        <v>41</v>
      </c>
      <c r="J19" s="24">
        <f t="shared" si="22"/>
        <v>106.72499999999999</v>
      </c>
      <c r="K19" s="24">
        <f t="shared" si="23"/>
        <v>1</v>
      </c>
      <c r="L19" s="24">
        <f t="shared" si="24"/>
        <v>1</v>
      </c>
      <c r="M19" s="24">
        <f t="shared" si="25"/>
        <v>0.95</v>
      </c>
      <c r="N19" s="24">
        <f t="shared" si="26"/>
        <v>0.97399512960209433</v>
      </c>
      <c r="O19" s="26">
        <f t="shared" si="27"/>
        <v>51.93333333333333</v>
      </c>
      <c r="P19" s="26">
        <f t="shared" si="28"/>
        <v>45.225277777777769</v>
      </c>
      <c r="Q19" s="27">
        <f t="shared" si="29"/>
        <v>37.002499999999998</v>
      </c>
      <c r="R19" s="27">
        <f t="shared" si="30"/>
        <v>50.582813730668761</v>
      </c>
      <c r="S19" s="126">
        <f t="shared" si="31"/>
        <v>40.145281299547229</v>
      </c>
      <c r="T19" s="126"/>
      <c r="U19" s="27">
        <f t="shared" si="32"/>
        <v>15367.58333333333</v>
      </c>
      <c r="V19" s="24">
        <f t="shared" si="33"/>
        <v>90.015045688480413</v>
      </c>
      <c r="W19" s="24" t="str">
        <f t="shared" si="34"/>
        <v>N/A</v>
      </c>
      <c r="X19" s="3">
        <f t="shared" si="35"/>
        <v>3</v>
      </c>
      <c r="Y19" s="68">
        <f t="shared" si="36"/>
        <v>0</v>
      </c>
      <c r="Z19" s="78"/>
      <c r="AC19" s="3">
        <v>4</v>
      </c>
      <c r="AD19" s="78">
        <f t="shared" si="37"/>
        <v>45.225277777777769</v>
      </c>
      <c r="AE19" s="78">
        <f t="shared" si="0"/>
        <v>6.2249999999999996</v>
      </c>
      <c r="AF19" s="3">
        <f t="shared" si="1"/>
        <v>45.225277777777769</v>
      </c>
      <c r="AG19" s="3">
        <f t="shared" si="38"/>
        <v>6.2249999999999996</v>
      </c>
      <c r="AI19" s="79">
        <f t="shared" si="39"/>
        <v>36</v>
      </c>
      <c r="AJ19" s="80">
        <f t="shared" si="2"/>
        <v>6.2249999999999996</v>
      </c>
      <c r="AK19" s="68">
        <f t="shared" si="3"/>
        <v>36</v>
      </c>
      <c r="AL19" s="68">
        <f t="shared" si="40"/>
        <v>6.2249999999999996</v>
      </c>
      <c r="AN19" s="3">
        <f t="shared" si="4"/>
        <v>41</v>
      </c>
      <c r="AO19" s="78">
        <f t="shared" si="5"/>
        <v>6.2249999999999996</v>
      </c>
      <c r="AP19" s="3">
        <f t="shared" si="41"/>
        <v>41</v>
      </c>
      <c r="AQ19" s="3">
        <f t="shared" si="41"/>
        <v>6.2249999999999996</v>
      </c>
      <c r="AR19" s="3">
        <v>4</v>
      </c>
      <c r="AS19" s="80" t="str">
        <f t="shared" si="42"/>
        <v xml:space="preserve"> </v>
      </c>
      <c r="AT19" s="80" t="str">
        <f t="shared" si="43"/>
        <v xml:space="preserve"> </v>
      </c>
      <c r="AU19" s="80" t="str">
        <f t="shared" si="6"/>
        <v xml:space="preserve"> </v>
      </c>
      <c r="AV19" s="81" t="str">
        <f t="shared" si="7"/>
        <v xml:space="preserve"> </v>
      </c>
      <c r="AW19" s="80" t="str">
        <f t="shared" si="44"/>
        <v xml:space="preserve"> </v>
      </c>
      <c r="AX19" s="80" t="str">
        <f t="shared" si="8"/>
        <v xml:space="preserve"> </v>
      </c>
      <c r="AY19" s="3" t="str">
        <f t="shared" si="9"/>
        <v xml:space="preserve"> </v>
      </c>
      <c r="AZ19" s="80" t="str">
        <f t="shared" si="45"/>
        <v xml:space="preserve"> </v>
      </c>
      <c r="BA19" s="80" t="str">
        <f t="shared" si="46"/>
        <v xml:space="preserve"> </v>
      </c>
      <c r="BB19" s="78" t="str">
        <f t="shared" si="47"/>
        <v xml:space="preserve"> </v>
      </c>
      <c r="BC19" s="3" t="str">
        <f t="shared" si="48"/>
        <v xml:space="preserve"> </v>
      </c>
      <c r="BD19" s="3" t="str">
        <f t="shared" si="49"/>
        <v xml:space="preserve"> </v>
      </c>
      <c r="BE19" s="3" t="str">
        <f t="shared" si="50"/>
        <v xml:space="preserve"> </v>
      </c>
      <c r="BF19" s="3" t="str">
        <f t="shared" si="51"/>
        <v xml:space="preserve"> </v>
      </c>
      <c r="BG19" s="3" t="str">
        <f t="shared" si="52"/>
        <v xml:space="preserve"> </v>
      </c>
      <c r="BH19" s="3" t="str">
        <f t="shared" si="53"/>
        <v xml:space="preserve"> </v>
      </c>
      <c r="BI19" s="3" t="str">
        <f t="shared" si="54"/>
        <v xml:space="preserve"> </v>
      </c>
      <c r="BJ19" s="3" t="str">
        <f t="shared" si="55"/>
        <v xml:space="preserve"> </v>
      </c>
      <c r="BK19" s="3">
        <f t="shared" si="56"/>
        <v>6.2249999999999996</v>
      </c>
      <c r="BL19" s="3">
        <f t="shared" si="57"/>
        <v>3.7749999999999995</v>
      </c>
      <c r="BM19" s="3">
        <f t="shared" si="58"/>
        <v>17.55</v>
      </c>
      <c r="BN19" s="3">
        <f t="shared" si="10"/>
        <v>60.399999999999991</v>
      </c>
      <c r="BO19" s="3" t="str">
        <f t="shared" si="59"/>
        <v xml:space="preserve"> </v>
      </c>
      <c r="BP19" s="3">
        <f t="shared" si="60"/>
        <v>60.399999999999991</v>
      </c>
      <c r="BQ19" s="3">
        <f t="shared" si="61"/>
        <v>0</v>
      </c>
      <c r="BR19" s="3" t="str">
        <f t="shared" si="62"/>
        <v xml:space="preserve"> </v>
      </c>
      <c r="BS19" s="3">
        <f t="shared" si="63"/>
        <v>0</v>
      </c>
      <c r="BT19" s="3">
        <f t="shared" si="64"/>
        <v>60.399999999999991</v>
      </c>
      <c r="BU19" s="3" t="str">
        <f t="shared" si="65"/>
        <v xml:space="preserve"> </v>
      </c>
      <c r="BV19" s="3" t="str">
        <f t="shared" si="66"/>
        <v xml:space="preserve"> </v>
      </c>
      <c r="BW19" s="3" t="str">
        <f t="shared" si="67"/>
        <v xml:space="preserve"> </v>
      </c>
      <c r="BX19" s="3" t="str">
        <f t="shared" si="11"/>
        <v xml:space="preserve"> </v>
      </c>
      <c r="BY19" s="3" t="str">
        <f t="shared" si="68"/>
        <v xml:space="preserve"> </v>
      </c>
      <c r="BZ19" s="3" t="str">
        <f t="shared" si="69"/>
        <v xml:space="preserve"> </v>
      </c>
      <c r="CA19" s="3" t="str">
        <f t="shared" si="70"/>
        <v xml:space="preserve"> </v>
      </c>
      <c r="CB19" s="3" t="str">
        <f t="shared" si="71"/>
        <v xml:space="preserve"> </v>
      </c>
      <c r="CC19" s="3" t="str">
        <f t="shared" si="72"/>
        <v xml:space="preserve"> </v>
      </c>
      <c r="CD19" s="3" t="str">
        <f t="shared" si="73"/>
        <v xml:space="preserve"> </v>
      </c>
      <c r="CE19" s="3" t="str">
        <f t="shared" si="74"/>
        <v xml:space="preserve"> </v>
      </c>
      <c r="CF19" s="3" t="str">
        <f t="shared" si="75"/>
        <v xml:space="preserve"> </v>
      </c>
      <c r="CG19" s="3" t="str">
        <f t="shared" si="76"/>
        <v xml:space="preserve"> </v>
      </c>
      <c r="CH19" s="3" t="str">
        <f t="shared" si="12"/>
        <v xml:space="preserve"> </v>
      </c>
      <c r="CI19" s="3" t="str">
        <f t="shared" si="77"/>
        <v xml:space="preserve"> </v>
      </c>
      <c r="CJ19" s="3" t="str">
        <f t="shared" si="78"/>
        <v xml:space="preserve"> </v>
      </c>
      <c r="CK19" s="3" t="str">
        <f t="shared" si="79"/>
        <v xml:space="preserve"> </v>
      </c>
      <c r="CL19" s="3" t="str">
        <f t="shared" si="80"/>
        <v xml:space="preserve"> </v>
      </c>
      <c r="CM19" s="3" t="str">
        <f t="shared" si="81"/>
        <v xml:space="preserve"> </v>
      </c>
      <c r="CN19" s="3" t="str">
        <f t="shared" si="82"/>
        <v xml:space="preserve"> </v>
      </c>
      <c r="CO19" s="3" t="str">
        <f t="shared" si="83"/>
        <v xml:space="preserve"> </v>
      </c>
      <c r="CP19" s="3" t="str">
        <f t="shared" si="84"/>
        <v xml:space="preserve"> </v>
      </c>
      <c r="CQ19" s="3" t="str">
        <f t="shared" si="85"/>
        <v xml:space="preserve"> </v>
      </c>
      <c r="CR19" s="3" t="str">
        <f t="shared" si="13"/>
        <v xml:space="preserve"> </v>
      </c>
      <c r="CS19" s="3" t="str">
        <f t="shared" si="86"/>
        <v xml:space="preserve"> </v>
      </c>
      <c r="CT19" s="3" t="str">
        <f t="shared" si="87"/>
        <v xml:space="preserve"> </v>
      </c>
      <c r="CU19" s="3" t="str">
        <f t="shared" si="88"/>
        <v xml:space="preserve"> </v>
      </c>
      <c r="CV19" s="3" t="str">
        <f t="shared" si="89"/>
        <v xml:space="preserve"> </v>
      </c>
      <c r="CW19" s="3" t="str">
        <f t="shared" si="90"/>
        <v xml:space="preserve"> </v>
      </c>
      <c r="CX19" s="3" t="str">
        <f t="shared" si="91"/>
        <v xml:space="preserve"> </v>
      </c>
      <c r="CZ19" s="80">
        <f t="shared" si="92"/>
        <v>0</v>
      </c>
      <c r="DA19" s="80">
        <f t="shared" si="14"/>
        <v>26.824999999999999</v>
      </c>
      <c r="DB19" s="80">
        <f t="shared" si="15"/>
        <v>106.72499999999999</v>
      </c>
      <c r="DC19" s="80">
        <f t="shared" si="16"/>
        <v>110.325</v>
      </c>
      <c r="DD19" s="80" t="e">
        <f t="shared" si="17"/>
        <v>#VALUE!</v>
      </c>
      <c r="DE19" s="80" t="e">
        <f t="shared" si="18"/>
        <v>#VALUE!</v>
      </c>
      <c r="DH19" s="3" t="str">
        <f>+IF(A19=1,'Hoja base'!$C$10,IF(A19=2,'Hoja base'!$D$10,IF(A19=3,'Hoja base'!$E$10,IF(A19=4,'Hoja base'!$F$10,IF(A19=5,'Hoja base'!$G$10,'Hoja base'!$H$10)))))</f>
        <v>Drenado</v>
      </c>
      <c r="DI19" s="3">
        <f t="shared" si="93"/>
        <v>0</v>
      </c>
    </row>
    <row r="20" spans="1:113" ht="12" customHeight="1" x14ac:dyDescent="0.2">
      <c r="A20" s="21" t="str">
        <f t="shared" si="19"/>
        <v xml:space="preserve"> </v>
      </c>
      <c r="B20" s="129"/>
      <c r="C20" s="129"/>
      <c r="D20" s="129"/>
      <c r="E20" s="129"/>
      <c r="F20" s="22"/>
      <c r="G20" s="23" t="str">
        <f t="shared" si="20"/>
        <v xml:space="preserve"> </v>
      </c>
      <c r="H20" s="24" t="str">
        <f t="shared" si="21"/>
        <v xml:space="preserve"> </v>
      </c>
      <c r="I20" s="25"/>
      <c r="J20" s="24" t="str">
        <f t="shared" si="22"/>
        <v xml:space="preserve"> </v>
      </c>
      <c r="K20" s="24" t="str">
        <f t="shared" si="23"/>
        <v xml:space="preserve"> </v>
      </c>
      <c r="L20" s="24" t="str">
        <f t="shared" si="24"/>
        <v xml:space="preserve"> </v>
      </c>
      <c r="M20" s="24" t="str">
        <f t="shared" si="25"/>
        <v xml:space="preserve"> </v>
      </c>
      <c r="N20" s="24" t="str">
        <f t="shared" si="26"/>
        <v xml:space="preserve"> </v>
      </c>
      <c r="O20" s="26" t="str">
        <f t="shared" si="27"/>
        <v xml:space="preserve"> </v>
      </c>
      <c r="P20" s="26" t="str">
        <f t="shared" si="28"/>
        <v xml:space="preserve"> </v>
      </c>
      <c r="Q20" s="27" t="str">
        <f t="shared" si="29"/>
        <v xml:space="preserve"> </v>
      </c>
      <c r="R20" s="27" t="str">
        <f t="shared" si="30"/>
        <v xml:space="preserve"> </v>
      </c>
      <c r="S20" s="126" t="str">
        <f t="shared" si="31"/>
        <v xml:space="preserve"> </v>
      </c>
      <c r="T20" s="126"/>
      <c r="U20" s="27" t="str">
        <f t="shared" si="32"/>
        <v xml:space="preserve"> </v>
      </c>
      <c r="V20" s="24" t="str">
        <f t="shared" si="33"/>
        <v xml:space="preserve"> </v>
      </c>
      <c r="W20" s="24" t="str">
        <f t="shared" si="34"/>
        <v xml:space="preserve"> </v>
      </c>
      <c r="X20" s="3" t="str">
        <f t="shared" si="35"/>
        <v xml:space="preserve"> </v>
      </c>
      <c r="Y20" s="68" t="str">
        <f t="shared" si="36"/>
        <v xml:space="preserve"> </v>
      </c>
      <c r="Z20" s="77">
        <v>2</v>
      </c>
      <c r="AC20" s="3">
        <v>5</v>
      </c>
      <c r="AD20" s="78" t="str">
        <f t="shared" si="37"/>
        <v xml:space="preserve"> </v>
      </c>
      <c r="AE20" s="78" t="str">
        <f t="shared" si="0"/>
        <v xml:space="preserve"> </v>
      </c>
      <c r="AF20" s="3" t="e">
        <f t="shared" si="1"/>
        <v>#N/A</v>
      </c>
      <c r="AG20" s="3" t="str">
        <f t="shared" si="38"/>
        <v xml:space="preserve"> </v>
      </c>
      <c r="AI20" s="79" t="e">
        <f t="shared" si="39"/>
        <v>#VALUE!</v>
      </c>
      <c r="AJ20" s="80" t="str">
        <f t="shared" si="2"/>
        <v xml:space="preserve"> </v>
      </c>
      <c r="AK20" s="68" t="e">
        <f t="shared" si="3"/>
        <v>#VALUE!</v>
      </c>
      <c r="AL20" s="68" t="e">
        <f t="shared" si="40"/>
        <v>#N/A</v>
      </c>
      <c r="AN20" s="3">
        <f t="shared" si="4"/>
        <v>0</v>
      </c>
      <c r="AO20" s="78" t="str">
        <f t="shared" si="5"/>
        <v xml:space="preserve"> </v>
      </c>
      <c r="AP20" s="3" t="e">
        <f t="shared" si="41"/>
        <v>#N/A</v>
      </c>
      <c r="AQ20" s="3" t="e">
        <f t="shared" si="41"/>
        <v>#N/A</v>
      </c>
      <c r="AR20" s="3">
        <v>5</v>
      </c>
      <c r="AS20" s="80" t="str">
        <f t="shared" si="42"/>
        <v xml:space="preserve"> </v>
      </c>
      <c r="AT20" s="80" t="str">
        <f t="shared" si="43"/>
        <v xml:space="preserve"> </v>
      </c>
      <c r="AU20" s="80" t="str">
        <f t="shared" si="6"/>
        <v xml:space="preserve"> </v>
      </c>
      <c r="AV20" s="81" t="str">
        <f t="shared" si="7"/>
        <v xml:space="preserve"> </v>
      </c>
      <c r="AW20" s="80" t="str">
        <f t="shared" si="44"/>
        <v xml:space="preserve"> </v>
      </c>
      <c r="AX20" s="80" t="str">
        <f t="shared" si="8"/>
        <v xml:space="preserve"> </v>
      </c>
      <c r="AY20" s="3" t="str">
        <f t="shared" si="9"/>
        <v xml:space="preserve"> </v>
      </c>
      <c r="AZ20" s="80" t="str">
        <f t="shared" si="45"/>
        <v xml:space="preserve"> </v>
      </c>
      <c r="BA20" s="80" t="str">
        <f t="shared" si="46"/>
        <v xml:space="preserve"> </v>
      </c>
      <c r="BB20" s="78" t="str">
        <f t="shared" si="47"/>
        <v xml:space="preserve"> </v>
      </c>
      <c r="BC20" s="3" t="str">
        <f t="shared" si="48"/>
        <v xml:space="preserve"> </v>
      </c>
      <c r="BD20" s="3" t="str">
        <f>IFERROR(IF(BC20&lt;BB20,$F$11*BC20+$F$12*(BB20-BC20),$F$11*BB20)," ")</f>
        <v xml:space="preserve"> </v>
      </c>
      <c r="BE20" s="3" t="str">
        <f t="shared" si="50"/>
        <v xml:space="preserve"> </v>
      </c>
      <c r="BF20" s="3" t="str">
        <f t="shared" si="51"/>
        <v xml:space="preserve"> </v>
      </c>
      <c r="BG20" s="3" t="str">
        <f t="shared" si="52"/>
        <v xml:space="preserve"> </v>
      </c>
      <c r="BH20" s="3" t="str">
        <f t="shared" si="53"/>
        <v xml:space="preserve"> </v>
      </c>
      <c r="BI20" s="3" t="str">
        <f t="shared" si="54"/>
        <v xml:space="preserve"> </v>
      </c>
      <c r="BJ20" s="3" t="str">
        <f t="shared" si="55"/>
        <v xml:space="preserve"> </v>
      </c>
      <c r="BK20" s="3" t="str">
        <f t="shared" si="56"/>
        <v xml:space="preserve"> </v>
      </c>
      <c r="BL20" s="3" t="str">
        <f t="shared" si="57"/>
        <v xml:space="preserve"> </v>
      </c>
      <c r="BM20" s="3" t="str">
        <f t="shared" si="58"/>
        <v xml:space="preserve"> </v>
      </c>
      <c r="BN20" s="3" t="str">
        <f t="shared" si="10"/>
        <v xml:space="preserve"> </v>
      </c>
      <c r="BO20" s="3" t="str">
        <f t="shared" si="59"/>
        <v xml:space="preserve"> </v>
      </c>
      <c r="BP20" s="3" t="str">
        <f t="shared" si="60"/>
        <v xml:space="preserve"> </v>
      </c>
      <c r="BQ20" s="3" t="str">
        <f t="shared" si="61"/>
        <v xml:space="preserve"> </v>
      </c>
      <c r="BR20" s="3" t="str">
        <f t="shared" si="62"/>
        <v xml:space="preserve"> </v>
      </c>
      <c r="BS20" s="3" t="str">
        <f t="shared" si="63"/>
        <v xml:space="preserve"> </v>
      </c>
      <c r="BT20" s="3" t="str">
        <f t="shared" si="64"/>
        <v xml:space="preserve"> </v>
      </c>
      <c r="BU20" s="3" t="str">
        <f t="shared" si="65"/>
        <v xml:space="preserve"> </v>
      </c>
      <c r="BV20" s="3" t="str">
        <f t="shared" si="66"/>
        <v xml:space="preserve"> </v>
      </c>
      <c r="BW20" s="3" t="str">
        <f t="shared" si="67"/>
        <v xml:space="preserve"> </v>
      </c>
      <c r="BX20" s="3" t="str">
        <f t="shared" si="11"/>
        <v xml:space="preserve"> </v>
      </c>
      <c r="BY20" s="3" t="str">
        <f t="shared" si="68"/>
        <v xml:space="preserve"> </v>
      </c>
      <c r="BZ20" s="3" t="str">
        <f t="shared" si="69"/>
        <v xml:space="preserve"> </v>
      </c>
      <c r="CA20" s="3" t="str">
        <f t="shared" si="70"/>
        <v xml:space="preserve"> </v>
      </c>
      <c r="CB20" s="3" t="str">
        <f t="shared" si="71"/>
        <v xml:space="preserve"> </v>
      </c>
      <c r="CC20" s="3" t="str">
        <f t="shared" si="72"/>
        <v xml:space="preserve"> </v>
      </c>
      <c r="CD20" s="3" t="str">
        <f t="shared" si="73"/>
        <v xml:space="preserve"> </v>
      </c>
      <c r="CE20" s="3" t="str">
        <f t="shared" si="74"/>
        <v xml:space="preserve"> </v>
      </c>
      <c r="CF20" s="3" t="str">
        <f t="shared" si="75"/>
        <v xml:space="preserve"> </v>
      </c>
      <c r="CG20" s="3" t="str">
        <f t="shared" si="76"/>
        <v xml:space="preserve"> </v>
      </c>
      <c r="CH20" s="3" t="str">
        <f t="shared" si="12"/>
        <v xml:space="preserve"> </v>
      </c>
      <c r="CI20" s="3" t="str">
        <f t="shared" si="77"/>
        <v xml:space="preserve"> </v>
      </c>
      <c r="CJ20" s="3" t="str">
        <f t="shared" si="78"/>
        <v xml:space="preserve"> </v>
      </c>
      <c r="CK20" s="3" t="str">
        <f t="shared" si="79"/>
        <v xml:space="preserve"> </v>
      </c>
      <c r="CL20" s="3" t="str">
        <f t="shared" si="80"/>
        <v xml:space="preserve"> </v>
      </c>
      <c r="CM20" s="3" t="str">
        <f t="shared" si="81"/>
        <v xml:space="preserve"> </v>
      </c>
      <c r="CN20" s="3" t="str">
        <f t="shared" si="82"/>
        <v xml:space="preserve"> </v>
      </c>
      <c r="CO20" s="3" t="str">
        <f t="shared" si="83"/>
        <v xml:space="preserve"> </v>
      </c>
      <c r="CP20" s="3" t="str">
        <f t="shared" si="84"/>
        <v xml:space="preserve"> </v>
      </c>
      <c r="CQ20" s="3" t="str">
        <f t="shared" si="85"/>
        <v xml:space="preserve"> </v>
      </c>
      <c r="CR20" s="3" t="str">
        <f t="shared" si="13"/>
        <v xml:space="preserve"> </v>
      </c>
      <c r="CS20" s="3" t="str">
        <f t="shared" si="86"/>
        <v xml:space="preserve"> </v>
      </c>
      <c r="CT20" s="3" t="str">
        <f t="shared" si="87"/>
        <v xml:space="preserve"> </v>
      </c>
      <c r="CU20" s="3" t="str">
        <f t="shared" si="88"/>
        <v xml:space="preserve"> </v>
      </c>
      <c r="CV20" s="3" t="str">
        <f t="shared" si="89"/>
        <v xml:space="preserve"> </v>
      </c>
      <c r="CW20" s="3" t="str">
        <f t="shared" si="90"/>
        <v xml:space="preserve"> </v>
      </c>
      <c r="CX20" s="3" t="str">
        <f t="shared" si="91"/>
        <v xml:space="preserve"> </v>
      </c>
      <c r="CZ20" s="80">
        <f t="shared" si="92"/>
        <v>0</v>
      </c>
      <c r="DA20" s="80">
        <f t="shared" si="14"/>
        <v>26.824999999999999</v>
      </c>
      <c r="DB20" s="80">
        <f t="shared" si="15"/>
        <v>46.325000000000003</v>
      </c>
      <c r="DC20" s="80">
        <f t="shared" si="16"/>
        <v>110.325</v>
      </c>
      <c r="DD20" s="80" t="e">
        <f t="shared" si="17"/>
        <v>#VALUE!</v>
      </c>
      <c r="DE20" s="80" t="e">
        <f t="shared" si="18"/>
        <v>#VALUE!</v>
      </c>
      <c r="DH20" s="3">
        <f>+IF(A20=1,'Hoja base'!$C$10,IF(A20=2,'Hoja base'!$D$10,IF(A20=3,'Hoja base'!$E$10,IF(A20=4,'Hoja base'!$F$10,IF(A20=5,'Hoja base'!$G$10,'Hoja base'!$H$10)))))</f>
        <v>0</v>
      </c>
      <c r="DI20" s="3">
        <f t="shared" si="93"/>
        <v>0</v>
      </c>
    </row>
    <row r="21" spans="1:113" ht="12" customHeight="1" x14ac:dyDescent="0.2">
      <c r="A21" s="21" t="str">
        <f t="shared" si="19"/>
        <v xml:space="preserve"> </v>
      </c>
      <c r="B21" s="129"/>
      <c r="C21" s="129"/>
      <c r="D21" s="129"/>
      <c r="E21" s="129"/>
      <c r="F21" s="22"/>
      <c r="G21" s="23" t="str">
        <f t="shared" si="20"/>
        <v xml:space="preserve"> </v>
      </c>
      <c r="H21" s="24" t="str">
        <f t="shared" si="21"/>
        <v xml:space="preserve"> </v>
      </c>
      <c r="I21" s="25"/>
      <c r="J21" s="24" t="str">
        <f t="shared" si="22"/>
        <v xml:space="preserve"> </v>
      </c>
      <c r="K21" s="24" t="str">
        <f t="shared" si="23"/>
        <v xml:space="preserve"> </v>
      </c>
      <c r="L21" s="24" t="str">
        <f t="shared" si="24"/>
        <v xml:space="preserve"> </v>
      </c>
      <c r="M21" s="24" t="str">
        <f t="shared" si="25"/>
        <v xml:space="preserve"> </v>
      </c>
      <c r="N21" s="24" t="str">
        <f t="shared" si="26"/>
        <v xml:space="preserve"> </v>
      </c>
      <c r="O21" s="26" t="str">
        <f t="shared" si="27"/>
        <v xml:space="preserve"> </v>
      </c>
      <c r="P21" s="26" t="str">
        <f t="shared" si="28"/>
        <v xml:space="preserve"> </v>
      </c>
      <c r="Q21" s="27" t="str">
        <f t="shared" si="29"/>
        <v xml:space="preserve"> </v>
      </c>
      <c r="R21" s="27" t="str">
        <f t="shared" si="30"/>
        <v xml:space="preserve"> </v>
      </c>
      <c r="S21" s="126" t="str">
        <f t="shared" si="31"/>
        <v xml:space="preserve"> </v>
      </c>
      <c r="T21" s="126"/>
      <c r="U21" s="27" t="str">
        <f t="shared" si="32"/>
        <v xml:space="preserve"> </v>
      </c>
      <c r="V21" s="24" t="str">
        <f t="shared" si="33"/>
        <v xml:space="preserve"> </v>
      </c>
      <c r="W21" s="24" t="str">
        <f t="shared" si="34"/>
        <v xml:space="preserve"> </v>
      </c>
      <c r="X21" s="3" t="str">
        <f t="shared" si="35"/>
        <v xml:space="preserve"> </v>
      </c>
      <c r="Y21" s="68" t="str">
        <f t="shared" si="36"/>
        <v xml:space="preserve"> </v>
      </c>
      <c r="Z21" s="78">
        <f>IF(G5&gt;=2,0," ")</f>
        <v>0</v>
      </c>
      <c r="AA21" s="78">
        <f>IF(G5&gt;=2,F10," ")</f>
        <v>2.4500000000000002</v>
      </c>
      <c r="AC21" s="3">
        <v>6</v>
      </c>
      <c r="AD21" s="78" t="str">
        <f t="shared" si="37"/>
        <v xml:space="preserve"> </v>
      </c>
      <c r="AE21" s="78" t="str">
        <f t="shared" si="0"/>
        <v xml:space="preserve"> </v>
      </c>
      <c r="AF21" s="3" t="e">
        <f t="shared" si="1"/>
        <v>#N/A</v>
      </c>
      <c r="AG21" s="3" t="str">
        <f t="shared" si="38"/>
        <v xml:space="preserve"> </v>
      </c>
      <c r="AI21" s="79" t="e">
        <f t="shared" si="39"/>
        <v>#VALUE!</v>
      </c>
      <c r="AJ21" s="80" t="str">
        <f t="shared" si="2"/>
        <v xml:space="preserve"> </v>
      </c>
      <c r="AK21" s="68" t="e">
        <f t="shared" si="3"/>
        <v>#VALUE!</v>
      </c>
      <c r="AL21" s="68" t="e">
        <f t="shared" si="40"/>
        <v>#N/A</v>
      </c>
      <c r="AN21" s="3">
        <f t="shared" si="4"/>
        <v>0</v>
      </c>
      <c r="AO21" s="78" t="str">
        <f t="shared" si="5"/>
        <v xml:space="preserve"> </v>
      </c>
      <c r="AP21" s="3" t="e">
        <f t="shared" si="41"/>
        <v>#N/A</v>
      </c>
      <c r="AQ21" s="3" t="e">
        <f t="shared" si="41"/>
        <v>#N/A</v>
      </c>
      <c r="AR21" s="3">
        <v>6</v>
      </c>
      <c r="AS21" s="80" t="str">
        <f t="shared" si="42"/>
        <v xml:space="preserve"> </v>
      </c>
      <c r="AT21" s="80" t="str">
        <f t="shared" si="43"/>
        <v xml:space="preserve"> </v>
      </c>
      <c r="AU21" s="80" t="str">
        <f t="shared" si="6"/>
        <v xml:space="preserve"> </v>
      </c>
      <c r="AV21" s="81" t="str">
        <f t="shared" si="7"/>
        <v xml:space="preserve"> </v>
      </c>
      <c r="AW21" s="80" t="str">
        <f t="shared" si="44"/>
        <v xml:space="preserve"> </v>
      </c>
      <c r="AX21" s="80" t="str">
        <f t="shared" si="8"/>
        <v xml:space="preserve"> </v>
      </c>
      <c r="AY21" s="3" t="str">
        <f t="shared" si="9"/>
        <v xml:space="preserve"> </v>
      </c>
      <c r="AZ21" s="80" t="str">
        <f t="shared" si="45"/>
        <v xml:space="preserve"> </v>
      </c>
      <c r="BA21" s="80" t="str">
        <f t="shared" si="46"/>
        <v xml:space="preserve"> </v>
      </c>
      <c r="BB21" s="78" t="str">
        <f t="shared" si="47"/>
        <v xml:space="preserve"> </v>
      </c>
      <c r="BC21" s="3" t="str">
        <f t="shared" si="48"/>
        <v xml:space="preserve"> </v>
      </c>
      <c r="BD21" s="3" t="str">
        <f t="shared" si="49"/>
        <v xml:space="preserve"> </v>
      </c>
      <c r="BE21" s="3" t="str">
        <f t="shared" si="50"/>
        <v xml:space="preserve"> </v>
      </c>
      <c r="BF21" s="3" t="str">
        <f t="shared" si="51"/>
        <v xml:space="preserve"> </v>
      </c>
      <c r="BG21" s="3" t="str">
        <f t="shared" si="52"/>
        <v xml:space="preserve"> </v>
      </c>
      <c r="BH21" s="3" t="str">
        <f t="shared" si="53"/>
        <v xml:space="preserve"> </v>
      </c>
      <c r="BI21" s="3" t="str">
        <f t="shared" si="54"/>
        <v xml:space="preserve"> </v>
      </c>
      <c r="BJ21" s="3" t="str">
        <f t="shared" si="55"/>
        <v xml:space="preserve"> </v>
      </c>
      <c r="BK21" s="3" t="str">
        <f t="shared" si="56"/>
        <v xml:space="preserve"> </v>
      </c>
      <c r="BL21" s="3" t="str">
        <f t="shared" si="57"/>
        <v xml:space="preserve"> </v>
      </c>
      <c r="BM21" s="3" t="str">
        <f t="shared" si="58"/>
        <v xml:space="preserve"> </v>
      </c>
      <c r="BN21" s="3" t="str">
        <f t="shared" si="10"/>
        <v xml:space="preserve"> </v>
      </c>
      <c r="BO21" s="3" t="str">
        <f t="shared" si="59"/>
        <v xml:space="preserve"> </v>
      </c>
      <c r="BP21" s="3" t="str">
        <f t="shared" si="60"/>
        <v xml:space="preserve"> </v>
      </c>
      <c r="BQ21" s="3" t="str">
        <f t="shared" si="61"/>
        <v xml:space="preserve"> </v>
      </c>
      <c r="BR21" s="3" t="str">
        <f t="shared" si="62"/>
        <v xml:space="preserve"> </v>
      </c>
      <c r="BS21" s="3" t="str">
        <f t="shared" si="63"/>
        <v xml:space="preserve"> </v>
      </c>
      <c r="BT21" s="3" t="str">
        <f t="shared" si="64"/>
        <v xml:space="preserve"> </v>
      </c>
      <c r="BU21" s="3" t="str">
        <f t="shared" si="65"/>
        <v xml:space="preserve"> </v>
      </c>
      <c r="BV21" s="3" t="str">
        <f t="shared" si="66"/>
        <v xml:space="preserve"> </v>
      </c>
      <c r="BW21" s="3" t="str">
        <f t="shared" si="67"/>
        <v xml:space="preserve"> </v>
      </c>
      <c r="BX21" s="3" t="str">
        <f t="shared" si="11"/>
        <v xml:space="preserve"> </v>
      </c>
      <c r="BY21" s="3" t="str">
        <f t="shared" si="68"/>
        <v xml:space="preserve"> </v>
      </c>
      <c r="BZ21" s="3" t="str">
        <f t="shared" si="69"/>
        <v xml:space="preserve"> </v>
      </c>
      <c r="CA21" s="3" t="str">
        <f t="shared" si="70"/>
        <v xml:space="preserve"> </v>
      </c>
      <c r="CB21" s="3" t="str">
        <f t="shared" si="71"/>
        <v xml:space="preserve"> </v>
      </c>
      <c r="CC21" s="3" t="str">
        <f t="shared" si="72"/>
        <v xml:space="preserve"> </v>
      </c>
      <c r="CD21" s="3" t="str">
        <f t="shared" si="73"/>
        <v xml:space="preserve"> </v>
      </c>
      <c r="CE21" s="3" t="str">
        <f t="shared" si="74"/>
        <v xml:space="preserve"> </v>
      </c>
      <c r="CF21" s="3" t="str">
        <f t="shared" si="75"/>
        <v xml:space="preserve"> </v>
      </c>
      <c r="CG21" s="3" t="str">
        <f t="shared" si="76"/>
        <v xml:space="preserve"> </v>
      </c>
      <c r="CH21" s="3" t="str">
        <f t="shared" si="12"/>
        <v xml:space="preserve"> </v>
      </c>
      <c r="CI21" s="3" t="str">
        <f t="shared" si="77"/>
        <v xml:space="preserve"> </v>
      </c>
      <c r="CJ21" s="3" t="str">
        <f t="shared" si="78"/>
        <v xml:space="preserve"> </v>
      </c>
      <c r="CK21" s="3" t="str">
        <f t="shared" si="79"/>
        <v xml:space="preserve"> </v>
      </c>
      <c r="CL21" s="3" t="str">
        <f t="shared" si="80"/>
        <v xml:space="preserve"> </v>
      </c>
      <c r="CM21" s="3" t="str">
        <f t="shared" si="81"/>
        <v xml:space="preserve"> </v>
      </c>
      <c r="CN21" s="3" t="str">
        <f t="shared" si="82"/>
        <v xml:space="preserve"> </v>
      </c>
      <c r="CO21" s="3" t="str">
        <f t="shared" si="83"/>
        <v xml:space="preserve"> </v>
      </c>
      <c r="CP21" s="3" t="str">
        <f t="shared" si="84"/>
        <v xml:space="preserve"> </v>
      </c>
      <c r="CQ21" s="3" t="str">
        <f t="shared" si="85"/>
        <v xml:space="preserve"> </v>
      </c>
      <c r="CR21" s="3" t="str">
        <f t="shared" si="13"/>
        <v xml:space="preserve"> </v>
      </c>
      <c r="CS21" s="3" t="str">
        <f t="shared" si="86"/>
        <v xml:space="preserve"> </v>
      </c>
      <c r="CT21" s="3" t="str">
        <f t="shared" si="87"/>
        <v xml:space="preserve"> </v>
      </c>
      <c r="CU21" s="3" t="str">
        <f t="shared" si="88"/>
        <v xml:space="preserve"> </v>
      </c>
      <c r="CV21" s="3" t="str">
        <f t="shared" si="89"/>
        <v xml:space="preserve"> </v>
      </c>
      <c r="CW21" s="3" t="str">
        <f t="shared" si="90"/>
        <v xml:space="preserve"> </v>
      </c>
      <c r="CX21" s="3" t="str">
        <f t="shared" si="91"/>
        <v xml:space="preserve"> </v>
      </c>
      <c r="CZ21" s="80">
        <f t="shared" si="92"/>
        <v>0</v>
      </c>
      <c r="DA21" s="80">
        <f t="shared" si="14"/>
        <v>26.824999999999999</v>
      </c>
      <c r="DB21" s="80">
        <f t="shared" si="15"/>
        <v>46.325000000000003</v>
      </c>
      <c r="DC21" s="80">
        <f t="shared" si="16"/>
        <v>110.325</v>
      </c>
      <c r="DD21" s="80" t="e">
        <f t="shared" si="17"/>
        <v>#VALUE!</v>
      </c>
      <c r="DE21" s="80" t="e">
        <f t="shared" si="18"/>
        <v>#VALUE!</v>
      </c>
      <c r="DH21" s="3">
        <f>+IF(A21=1,'Hoja base'!$C$10,IF(A21=2,'Hoja base'!$D$10,IF(A21=3,'Hoja base'!$E$10,IF(A21=4,'Hoja base'!$F$10,IF(A21=5,'Hoja base'!$G$10,'Hoja base'!$H$10)))))</f>
        <v>0</v>
      </c>
      <c r="DI21" s="3">
        <f t="shared" si="93"/>
        <v>0</v>
      </c>
    </row>
    <row r="22" spans="1:113" ht="12" customHeight="1" x14ac:dyDescent="0.2">
      <c r="A22" s="21" t="str">
        <f t="shared" si="19"/>
        <v xml:space="preserve"> </v>
      </c>
      <c r="B22" s="129"/>
      <c r="C22" s="129"/>
      <c r="D22" s="129"/>
      <c r="E22" s="129"/>
      <c r="F22" s="22"/>
      <c r="G22" s="23" t="str">
        <f t="shared" si="20"/>
        <v xml:space="preserve"> </v>
      </c>
      <c r="H22" s="24" t="str">
        <f t="shared" si="21"/>
        <v xml:space="preserve"> </v>
      </c>
      <c r="I22" s="25"/>
      <c r="J22" s="24" t="str">
        <f t="shared" si="22"/>
        <v xml:space="preserve"> </v>
      </c>
      <c r="K22" s="24" t="str">
        <f t="shared" si="23"/>
        <v xml:space="preserve"> </v>
      </c>
      <c r="L22" s="24" t="str">
        <f t="shared" si="24"/>
        <v xml:space="preserve"> </v>
      </c>
      <c r="M22" s="24" t="str">
        <f t="shared" si="25"/>
        <v xml:space="preserve"> </v>
      </c>
      <c r="N22" s="24" t="str">
        <f t="shared" si="26"/>
        <v xml:space="preserve"> </v>
      </c>
      <c r="O22" s="26" t="str">
        <f t="shared" si="27"/>
        <v xml:space="preserve"> </v>
      </c>
      <c r="P22" s="26" t="str">
        <f t="shared" si="28"/>
        <v xml:space="preserve"> </v>
      </c>
      <c r="Q22" s="27" t="str">
        <f t="shared" si="29"/>
        <v xml:space="preserve"> </v>
      </c>
      <c r="R22" s="27" t="str">
        <f t="shared" si="30"/>
        <v xml:space="preserve"> </v>
      </c>
      <c r="S22" s="126" t="str">
        <f t="shared" si="31"/>
        <v xml:space="preserve"> </v>
      </c>
      <c r="T22" s="126"/>
      <c r="U22" s="27" t="str">
        <f t="shared" si="32"/>
        <v xml:space="preserve"> </v>
      </c>
      <c r="V22" s="24" t="str">
        <f t="shared" si="33"/>
        <v xml:space="preserve"> </v>
      </c>
      <c r="W22" s="24" t="str">
        <f t="shared" si="34"/>
        <v xml:space="preserve"> </v>
      </c>
      <c r="X22" s="3" t="str">
        <f t="shared" si="35"/>
        <v xml:space="preserve"> </v>
      </c>
      <c r="Y22" s="68" t="str">
        <f t="shared" si="36"/>
        <v xml:space="preserve"> </v>
      </c>
      <c r="Z22" s="77">
        <f>IF(G5&gt;=2,100," ")</f>
        <v>100</v>
      </c>
      <c r="AA22" s="78">
        <f>IF(G5&gt;=2,F10," ")</f>
        <v>2.4500000000000002</v>
      </c>
      <c r="AC22" s="3">
        <v>7</v>
      </c>
      <c r="AD22" s="78" t="str">
        <f t="shared" si="37"/>
        <v xml:space="preserve"> </v>
      </c>
      <c r="AE22" s="78" t="str">
        <f t="shared" si="0"/>
        <v xml:space="preserve"> </v>
      </c>
      <c r="AF22" s="3" t="e">
        <f>IF(AD22=" ",NA(),AD22)</f>
        <v>#N/A</v>
      </c>
      <c r="AG22" s="3" t="str">
        <f t="shared" si="38"/>
        <v xml:space="preserve"> </v>
      </c>
      <c r="AI22" s="79" t="e">
        <f t="shared" si="39"/>
        <v>#VALUE!</v>
      </c>
      <c r="AJ22" s="80" t="str">
        <f t="shared" si="2"/>
        <v xml:space="preserve"> </v>
      </c>
      <c r="AK22" s="68" t="e">
        <f>IF(AI22=" ",NA(),AI22)</f>
        <v>#VALUE!</v>
      </c>
      <c r="AL22" s="68" t="e">
        <f t="shared" si="40"/>
        <v>#N/A</v>
      </c>
      <c r="AN22" s="3">
        <f t="shared" si="4"/>
        <v>0</v>
      </c>
      <c r="AO22" s="78" t="str">
        <f t="shared" si="5"/>
        <v xml:space="preserve"> </v>
      </c>
      <c r="AP22" s="3" t="e">
        <f t="shared" si="41"/>
        <v>#N/A</v>
      </c>
      <c r="AQ22" s="3" t="e">
        <f t="shared" si="41"/>
        <v>#N/A</v>
      </c>
      <c r="AR22" s="3">
        <v>7</v>
      </c>
      <c r="AS22" s="80" t="str">
        <f t="shared" si="42"/>
        <v xml:space="preserve"> </v>
      </c>
      <c r="AT22" s="80" t="str">
        <f t="shared" si="43"/>
        <v xml:space="preserve"> </v>
      </c>
      <c r="AU22" s="80" t="str">
        <f t="shared" si="6"/>
        <v xml:space="preserve"> </v>
      </c>
      <c r="AV22" s="81" t="str">
        <f t="shared" si="7"/>
        <v xml:space="preserve"> </v>
      </c>
      <c r="AW22" s="80" t="str">
        <f t="shared" si="44"/>
        <v xml:space="preserve"> </v>
      </c>
      <c r="AX22" s="80" t="str">
        <f t="shared" si="8"/>
        <v xml:space="preserve"> </v>
      </c>
      <c r="AY22" s="3" t="str">
        <f t="shared" si="9"/>
        <v xml:space="preserve"> </v>
      </c>
      <c r="AZ22" s="80" t="str">
        <f t="shared" si="45"/>
        <v xml:space="preserve"> </v>
      </c>
      <c r="BA22" s="80" t="str">
        <f t="shared" si="46"/>
        <v xml:space="preserve"> </v>
      </c>
      <c r="BB22" s="78" t="str">
        <f t="shared" si="47"/>
        <v xml:space="preserve"> </v>
      </c>
      <c r="BC22" s="3" t="str">
        <f t="shared" si="48"/>
        <v xml:space="preserve"> </v>
      </c>
      <c r="BD22" s="3" t="str">
        <f t="shared" si="49"/>
        <v xml:space="preserve"> </v>
      </c>
      <c r="BE22" s="3" t="str">
        <f t="shared" si="50"/>
        <v xml:space="preserve"> </v>
      </c>
      <c r="BF22" s="3" t="str">
        <f t="shared" si="51"/>
        <v xml:space="preserve"> </v>
      </c>
      <c r="BG22" s="3" t="str">
        <f t="shared" si="52"/>
        <v xml:space="preserve"> </v>
      </c>
      <c r="BH22" s="3" t="str">
        <f t="shared" si="53"/>
        <v xml:space="preserve"> </v>
      </c>
      <c r="BI22" s="3" t="str">
        <f t="shared" si="54"/>
        <v xml:space="preserve"> </v>
      </c>
      <c r="BJ22" s="3" t="str">
        <f t="shared" si="55"/>
        <v xml:space="preserve"> </v>
      </c>
      <c r="BK22" s="3" t="str">
        <f t="shared" si="56"/>
        <v xml:space="preserve"> </v>
      </c>
      <c r="BL22" s="3" t="str">
        <f t="shared" si="57"/>
        <v xml:space="preserve"> </v>
      </c>
      <c r="BM22" s="3" t="str">
        <f t="shared" si="58"/>
        <v xml:space="preserve"> </v>
      </c>
      <c r="BN22" s="3" t="str">
        <f t="shared" si="10"/>
        <v xml:space="preserve"> </v>
      </c>
      <c r="BO22" s="3" t="str">
        <f t="shared" si="59"/>
        <v xml:space="preserve"> </v>
      </c>
      <c r="BP22" s="3" t="str">
        <f t="shared" si="60"/>
        <v xml:space="preserve"> </v>
      </c>
      <c r="BQ22" s="3" t="str">
        <f t="shared" si="61"/>
        <v xml:space="preserve"> </v>
      </c>
      <c r="BR22" s="3" t="str">
        <f t="shared" si="62"/>
        <v xml:space="preserve"> </v>
      </c>
      <c r="BS22" s="3" t="str">
        <f t="shared" si="63"/>
        <v xml:space="preserve"> </v>
      </c>
      <c r="BT22" s="3" t="str">
        <f t="shared" si="64"/>
        <v xml:space="preserve"> </v>
      </c>
      <c r="BU22" s="3" t="str">
        <f t="shared" si="65"/>
        <v xml:space="preserve"> </v>
      </c>
      <c r="BV22" s="3" t="str">
        <f t="shared" si="66"/>
        <v xml:space="preserve"> </v>
      </c>
      <c r="BW22" s="3" t="str">
        <f t="shared" si="67"/>
        <v xml:space="preserve"> </v>
      </c>
      <c r="BX22" s="3" t="str">
        <f t="shared" si="11"/>
        <v xml:space="preserve"> </v>
      </c>
      <c r="BY22" s="3" t="str">
        <f t="shared" si="68"/>
        <v xml:space="preserve"> </v>
      </c>
      <c r="BZ22" s="3" t="str">
        <f t="shared" si="69"/>
        <v xml:space="preserve"> </v>
      </c>
      <c r="CA22" s="3" t="str">
        <f t="shared" si="70"/>
        <v xml:space="preserve"> </v>
      </c>
      <c r="CB22" s="3" t="str">
        <f t="shared" si="71"/>
        <v xml:space="preserve"> </v>
      </c>
      <c r="CC22" s="3" t="str">
        <f t="shared" si="72"/>
        <v xml:space="preserve"> </v>
      </c>
      <c r="CD22" s="3" t="str">
        <f t="shared" si="73"/>
        <v xml:space="preserve"> </v>
      </c>
      <c r="CE22" s="3" t="str">
        <f t="shared" si="74"/>
        <v xml:space="preserve"> </v>
      </c>
      <c r="CF22" s="3" t="str">
        <f t="shared" si="75"/>
        <v xml:space="preserve"> </v>
      </c>
      <c r="CG22" s="3" t="str">
        <f t="shared" si="76"/>
        <v xml:space="preserve"> </v>
      </c>
      <c r="CH22" s="3" t="str">
        <f t="shared" si="12"/>
        <v xml:space="preserve"> </v>
      </c>
      <c r="CI22" s="3" t="str">
        <f t="shared" si="77"/>
        <v xml:space="preserve"> </v>
      </c>
      <c r="CJ22" s="3" t="str">
        <f t="shared" si="78"/>
        <v xml:space="preserve"> </v>
      </c>
      <c r="CK22" s="3" t="str">
        <f t="shared" si="79"/>
        <v xml:space="preserve"> </v>
      </c>
      <c r="CL22" s="3" t="str">
        <f t="shared" si="80"/>
        <v xml:space="preserve"> </v>
      </c>
      <c r="CM22" s="3" t="str">
        <f t="shared" si="81"/>
        <v xml:space="preserve"> </v>
      </c>
      <c r="CN22" s="3" t="str">
        <f t="shared" si="82"/>
        <v xml:space="preserve"> </v>
      </c>
      <c r="CO22" s="3" t="str">
        <f t="shared" si="83"/>
        <v xml:space="preserve"> </v>
      </c>
      <c r="CP22" s="3" t="str">
        <f t="shared" si="84"/>
        <v xml:space="preserve"> </v>
      </c>
      <c r="CQ22" s="3" t="str">
        <f t="shared" si="85"/>
        <v xml:space="preserve"> </v>
      </c>
      <c r="CR22" s="3" t="str">
        <f t="shared" si="13"/>
        <v xml:space="preserve"> </v>
      </c>
      <c r="CS22" s="3" t="str">
        <f t="shared" si="86"/>
        <v xml:space="preserve"> </v>
      </c>
      <c r="CT22" s="3" t="str">
        <f t="shared" si="87"/>
        <v xml:space="preserve"> </v>
      </c>
      <c r="CU22" s="3" t="str">
        <f t="shared" si="88"/>
        <v xml:space="preserve"> </v>
      </c>
      <c r="CV22" s="3" t="str">
        <f t="shared" si="89"/>
        <v xml:space="preserve"> </v>
      </c>
      <c r="CW22" s="3" t="str">
        <f t="shared" si="90"/>
        <v xml:space="preserve"> </v>
      </c>
      <c r="CX22" s="3" t="str">
        <f t="shared" si="91"/>
        <v xml:space="preserve"> </v>
      </c>
      <c r="CZ22" s="80">
        <f t="shared" si="92"/>
        <v>0</v>
      </c>
      <c r="DA22" s="80">
        <f t="shared" si="14"/>
        <v>26.824999999999999</v>
      </c>
      <c r="DB22" s="80">
        <f t="shared" si="15"/>
        <v>46.325000000000003</v>
      </c>
      <c r="DC22" s="80">
        <f t="shared" si="16"/>
        <v>110.325</v>
      </c>
      <c r="DD22" s="80" t="e">
        <f t="shared" si="17"/>
        <v>#VALUE!</v>
      </c>
      <c r="DE22" s="80" t="e">
        <f t="shared" si="18"/>
        <v>#VALUE!</v>
      </c>
      <c r="DH22" s="3">
        <f>+IF(A22=1,'Hoja base'!$C$10,IF(A22=2,'Hoja base'!$D$10,IF(A22=3,'Hoja base'!$E$10,IF(A22=4,'Hoja base'!$F$10,IF(A22=5,'Hoja base'!$G$10,'Hoja base'!$H$10)))))</f>
        <v>0</v>
      </c>
      <c r="DI22" s="3">
        <f t="shared" si="93"/>
        <v>0</v>
      </c>
    </row>
    <row r="23" spans="1:113" ht="12" customHeight="1" x14ac:dyDescent="0.2">
      <c r="A23" s="21" t="str">
        <f t="shared" si="19"/>
        <v xml:space="preserve"> </v>
      </c>
      <c r="B23" s="129"/>
      <c r="C23" s="129"/>
      <c r="D23" s="129"/>
      <c r="E23" s="129"/>
      <c r="F23" s="22"/>
      <c r="G23" s="23" t="str">
        <f t="shared" si="20"/>
        <v xml:space="preserve"> </v>
      </c>
      <c r="H23" s="24" t="str">
        <f t="shared" si="21"/>
        <v xml:space="preserve"> </v>
      </c>
      <c r="I23" s="25"/>
      <c r="J23" s="24" t="str">
        <f t="shared" si="22"/>
        <v xml:space="preserve"> </v>
      </c>
      <c r="K23" s="24" t="str">
        <f t="shared" si="23"/>
        <v xml:space="preserve"> </v>
      </c>
      <c r="L23" s="24" t="str">
        <f t="shared" si="24"/>
        <v xml:space="preserve"> </v>
      </c>
      <c r="M23" s="24" t="str">
        <f t="shared" si="25"/>
        <v xml:space="preserve"> </v>
      </c>
      <c r="N23" s="24" t="str">
        <f t="shared" si="26"/>
        <v xml:space="preserve"> </v>
      </c>
      <c r="O23" s="26" t="str">
        <f t="shared" si="27"/>
        <v xml:space="preserve"> </v>
      </c>
      <c r="P23" s="26" t="str">
        <f t="shared" si="28"/>
        <v xml:space="preserve"> </v>
      </c>
      <c r="Q23" s="27" t="str">
        <f t="shared" si="29"/>
        <v xml:space="preserve"> </v>
      </c>
      <c r="R23" s="27" t="str">
        <f t="shared" si="30"/>
        <v xml:space="preserve"> </v>
      </c>
      <c r="S23" s="126" t="str">
        <f t="shared" si="31"/>
        <v xml:space="preserve"> </v>
      </c>
      <c r="T23" s="126"/>
      <c r="U23" s="27" t="str">
        <f t="shared" si="32"/>
        <v xml:space="preserve"> </v>
      </c>
      <c r="V23" s="24" t="str">
        <f t="shared" si="33"/>
        <v xml:space="preserve"> </v>
      </c>
      <c r="W23" s="24" t="str">
        <f t="shared" si="34"/>
        <v xml:space="preserve"> </v>
      </c>
      <c r="X23" s="3" t="str">
        <f t="shared" si="35"/>
        <v xml:space="preserve"> </v>
      </c>
      <c r="Y23" s="68" t="str">
        <f t="shared" si="36"/>
        <v xml:space="preserve"> </v>
      </c>
      <c r="Z23" s="78"/>
      <c r="AC23" s="3">
        <v>8</v>
      </c>
      <c r="AD23" s="78" t="str">
        <f t="shared" si="37"/>
        <v xml:space="preserve"> </v>
      </c>
      <c r="AE23" s="78" t="str">
        <f t="shared" si="0"/>
        <v xml:space="preserve"> </v>
      </c>
      <c r="AF23" s="3" t="e">
        <f t="shared" ref="AF23:AF45" si="94">IF(AD23=" ",NA(),AD23)</f>
        <v>#N/A</v>
      </c>
      <c r="AG23" s="3" t="str">
        <f t="shared" si="38"/>
        <v xml:space="preserve"> </v>
      </c>
      <c r="AI23" s="79" t="e">
        <f t="shared" si="39"/>
        <v>#VALUE!</v>
      </c>
      <c r="AJ23" s="80" t="str">
        <f t="shared" si="2"/>
        <v xml:space="preserve"> </v>
      </c>
      <c r="AK23" s="68" t="e">
        <f t="shared" ref="AK23:AK45" si="95">IF(AI23=" ",NA(),AI23)</f>
        <v>#VALUE!</v>
      </c>
      <c r="AL23" s="68" t="e">
        <f t="shared" si="40"/>
        <v>#N/A</v>
      </c>
      <c r="AN23" s="3">
        <f t="shared" si="4"/>
        <v>0</v>
      </c>
      <c r="AO23" s="78" t="str">
        <f t="shared" si="5"/>
        <v xml:space="preserve"> </v>
      </c>
      <c r="AP23" s="3" t="e">
        <f t="shared" si="41"/>
        <v>#N/A</v>
      </c>
      <c r="AQ23" s="3" t="e">
        <f t="shared" si="41"/>
        <v>#N/A</v>
      </c>
      <c r="AR23" s="3">
        <v>8</v>
      </c>
      <c r="AS23" s="80" t="str">
        <f t="shared" si="42"/>
        <v xml:space="preserve"> </v>
      </c>
      <c r="AT23" s="80" t="str">
        <f t="shared" si="43"/>
        <v xml:space="preserve"> </v>
      </c>
      <c r="AU23" s="80" t="str">
        <f t="shared" si="6"/>
        <v xml:space="preserve"> </v>
      </c>
      <c r="AV23" s="81" t="str">
        <f t="shared" si="7"/>
        <v xml:space="preserve"> </v>
      </c>
      <c r="AW23" s="80" t="str">
        <f t="shared" si="44"/>
        <v xml:space="preserve"> </v>
      </c>
      <c r="AX23" s="80" t="str">
        <f t="shared" si="8"/>
        <v xml:space="preserve"> </v>
      </c>
      <c r="AY23" s="3" t="str">
        <f t="shared" si="9"/>
        <v xml:space="preserve"> </v>
      </c>
      <c r="AZ23" s="80" t="str">
        <f t="shared" si="45"/>
        <v xml:space="preserve"> </v>
      </c>
      <c r="BA23" s="80" t="str">
        <f t="shared" si="46"/>
        <v xml:space="preserve"> </v>
      </c>
      <c r="BB23" s="78" t="str">
        <f t="shared" si="47"/>
        <v xml:space="preserve"> </v>
      </c>
      <c r="BC23" s="3" t="str">
        <f t="shared" si="48"/>
        <v xml:space="preserve"> </v>
      </c>
      <c r="BD23" s="3" t="str">
        <f t="shared" si="49"/>
        <v xml:space="preserve"> </v>
      </c>
      <c r="BE23" s="3" t="str">
        <f t="shared" si="50"/>
        <v xml:space="preserve"> </v>
      </c>
      <c r="BF23" s="3" t="str">
        <f t="shared" si="51"/>
        <v xml:space="preserve"> </v>
      </c>
      <c r="BG23" s="3" t="str">
        <f t="shared" si="52"/>
        <v xml:space="preserve"> </v>
      </c>
      <c r="BH23" s="3" t="str">
        <f t="shared" si="53"/>
        <v xml:space="preserve"> </v>
      </c>
      <c r="BI23" s="3" t="str">
        <f t="shared" si="54"/>
        <v xml:space="preserve"> </v>
      </c>
      <c r="BJ23" s="3" t="str">
        <f t="shared" si="55"/>
        <v xml:space="preserve"> </v>
      </c>
      <c r="BK23" s="3" t="str">
        <f t="shared" si="56"/>
        <v xml:space="preserve"> </v>
      </c>
      <c r="BL23" s="3" t="str">
        <f t="shared" si="57"/>
        <v xml:space="preserve"> </v>
      </c>
      <c r="BM23" s="3" t="str">
        <f t="shared" si="58"/>
        <v xml:space="preserve"> </v>
      </c>
      <c r="BN23" s="3" t="str">
        <f t="shared" si="10"/>
        <v xml:space="preserve"> </v>
      </c>
      <c r="BO23" s="3" t="str">
        <f t="shared" si="59"/>
        <v xml:space="preserve"> </v>
      </c>
      <c r="BP23" s="3" t="str">
        <f t="shared" si="60"/>
        <v xml:space="preserve"> </v>
      </c>
      <c r="BQ23" s="3" t="str">
        <f t="shared" si="61"/>
        <v xml:space="preserve"> </v>
      </c>
      <c r="BR23" s="3" t="str">
        <f t="shared" si="62"/>
        <v xml:space="preserve"> </v>
      </c>
      <c r="BS23" s="3" t="str">
        <f t="shared" si="63"/>
        <v xml:space="preserve"> </v>
      </c>
      <c r="BT23" s="3" t="str">
        <f t="shared" si="64"/>
        <v xml:space="preserve"> </v>
      </c>
      <c r="BU23" s="3" t="str">
        <f t="shared" si="65"/>
        <v xml:space="preserve"> </v>
      </c>
      <c r="BV23" s="3" t="str">
        <f t="shared" si="66"/>
        <v xml:space="preserve"> </v>
      </c>
      <c r="BW23" s="3" t="str">
        <f t="shared" si="67"/>
        <v xml:space="preserve"> </v>
      </c>
      <c r="BX23" s="3" t="str">
        <f t="shared" si="11"/>
        <v xml:space="preserve"> </v>
      </c>
      <c r="BY23" s="3" t="str">
        <f t="shared" si="68"/>
        <v xml:space="preserve"> </v>
      </c>
      <c r="BZ23" s="3" t="str">
        <f t="shared" si="69"/>
        <v xml:space="preserve"> </v>
      </c>
      <c r="CA23" s="3" t="str">
        <f t="shared" si="70"/>
        <v xml:space="preserve"> </v>
      </c>
      <c r="CB23" s="3" t="str">
        <f t="shared" si="71"/>
        <v xml:space="preserve"> </v>
      </c>
      <c r="CC23" s="3" t="str">
        <f t="shared" si="72"/>
        <v xml:space="preserve"> </v>
      </c>
      <c r="CD23" s="3" t="str">
        <f t="shared" si="73"/>
        <v xml:space="preserve"> </v>
      </c>
      <c r="CE23" s="3" t="str">
        <f t="shared" si="74"/>
        <v xml:space="preserve"> </v>
      </c>
      <c r="CF23" s="3" t="str">
        <f t="shared" si="75"/>
        <v xml:space="preserve"> </v>
      </c>
      <c r="CG23" s="3" t="str">
        <f t="shared" si="76"/>
        <v xml:space="preserve"> </v>
      </c>
      <c r="CH23" s="3" t="str">
        <f t="shared" si="12"/>
        <v xml:space="preserve"> </v>
      </c>
      <c r="CI23" s="3" t="str">
        <f t="shared" si="77"/>
        <v xml:space="preserve"> </v>
      </c>
      <c r="CJ23" s="3" t="str">
        <f t="shared" si="78"/>
        <v xml:space="preserve"> </v>
      </c>
      <c r="CK23" s="3" t="str">
        <f t="shared" si="79"/>
        <v xml:space="preserve"> </v>
      </c>
      <c r="CL23" s="3" t="str">
        <f t="shared" si="80"/>
        <v xml:space="preserve"> </v>
      </c>
      <c r="CM23" s="3" t="str">
        <f t="shared" si="81"/>
        <v xml:space="preserve"> </v>
      </c>
      <c r="CN23" s="3" t="str">
        <f t="shared" si="82"/>
        <v xml:space="preserve"> </v>
      </c>
      <c r="CO23" s="3" t="str">
        <f t="shared" si="83"/>
        <v xml:space="preserve"> </v>
      </c>
      <c r="CP23" s="3" t="str">
        <f t="shared" si="84"/>
        <v xml:space="preserve"> </v>
      </c>
      <c r="CQ23" s="3" t="str">
        <f t="shared" si="85"/>
        <v xml:space="preserve"> </v>
      </c>
      <c r="CR23" s="3" t="str">
        <f t="shared" si="13"/>
        <v xml:space="preserve"> </v>
      </c>
      <c r="CS23" s="3" t="str">
        <f t="shared" si="86"/>
        <v xml:space="preserve"> </v>
      </c>
      <c r="CT23" s="3" t="str">
        <f t="shared" si="87"/>
        <v xml:space="preserve"> </v>
      </c>
      <c r="CU23" s="3" t="str">
        <f t="shared" si="88"/>
        <v xml:space="preserve"> </v>
      </c>
      <c r="CV23" s="3" t="str">
        <f t="shared" si="89"/>
        <v xml:space="preserve"> </v>
      </c>
      <c r="CW23" s="3" t="str">
        <f t="shared" si="90"/>
        <v xml:space="preserve"> </v>
      </c>
      <c r="CX23" s="3" t="str">
        <f t="shared" si="91"/>
        <v xml:space="preserve"> </v>
      </c>
      <c r="CZ23" s="80">
        <f t="shared" si="92"/>
        <v>0</v>
      </c>
      <c r="DA23" s="80">
        <f t="shared" si="14"/>
        <v>26.824999999999999</v>
      </c>
      <c r="DB23" s="80">
        <f t="shared" si="15"/>
        <v>46.325000000000003</v>
      </c>
      <c r="DC23" s="80">
        <f t="shared" si="16"/>
        <v>110.325</v>
      </c>
      <c r="DD23" s="80" t="e">
        <f t="shared" si="17"/>
        <v>#VALUE!</v>
      </c>
      <c r="DE23" s="80" t="e">
        <f t="shared" si="18"/>
        <v>#VALUE!</v>
      </c>
      <c r="DH23" s="3">
        <f>+IF(A23=1,'Hoja base'!$C$10,IF(A23=2,'Hoja base'!$D$10,IF(A23=3,'Hoja base'!$E$10,IF(A23=4,'Hoja base'!$F$10,IF(A23=5,'Hoja base'!$G$10,'Hoja base'!$H$10)))))</f>
        <v>0</v>
      </c>
      <c r="DI23" s="3">
        <f t="shared" si="93"/>
        <v>0</v>
      </c>
    </row>
    <row r="24" spans="1:113" ht="12" customHeight="1" x14ac:dyDescent="0.2">
      <c r="A24" s="21" t="str">
        <f t="shared" si="19"/>
        <v xml:space="preserve"> </v>
      </c>
      <c r="B24" s="129"/>
      <c r="C24" s="129"/>
      <c r="D24" s="129"/>
      <c r="E24" s="129"/>
      <c r="F24" s="22"/>
      <c r="G24" s="23" t="str">
        <f t="shared" si="20"/>
        <v xml:space="preserve"> </v>
      </c>
      <c r="H24" s="24" t="str">
        <f t="shared" si="21"/>
        <v xml:space="preserve"> </v>
      </c>
      <c r="I24" s="25"/>
      <c r="J24" s="24" t="str">
        <f t="shared" si="22"/>
        <v xml:space="preserve"> </v>
      </c>
      <c r="K24" s="24" t="str">
        <f t="shared" si="23"/>
        <v xml:space="preserve"> </v>
      </c>
      <c r="L24" s="24" t="str">
        <f t="shared" si="24"/>
        <v xml:space="preserve"> </v>
      </c>
      <c r="M24" s="24" t="str">
        <f t="shared" si="25"/>
        <v xml:space="preserve"> </v>
      </c>
      <c r="N24" s="24" t="str">
        <f t="shared" si="26"/>
        <v xml:space="preserve"> </v>
      </c>
      <c r="O24" s="26" t="str">
        <f t="shared" si="27"/>
        <v xml:space="preserve"> </v>
      </c>
      <c r="P24" s="26" t="str">
        <f t="shared" si="28"/>
        <v xml:space="preserve"> </v>
      </c>
      <c r="Q24" s="27" t="str">
        <f t="shared" si="29"/>
        <v xml:space="preserve"> </v>
      </c>
      <c r="R24" s="27" t="str">
        <f t="shared" si="30"/>
        <v xml:space="preserve"> </v>
      </c>
      <c r="S24" s="126" t="str">
        <f t="shared" si="31"/>
        <v xml:space="preserve"> </v>
      </c>
      <c r="T24" s="126"/>
      <c r="U24" s="27" t="str">
        <f t="shared" si="32"/>
        <v xml:space="preserve"> </v>
      </c>
      <c r="V24" s="24" t="str">
        <f t="shared" si="33"/>
        <v xml:space="preserve"> </v>
      </c>
      <c r="W24" s="24" t="str">
        <f t="shared" si="34"/>
        <v xml:space="preserve"> </v>
      </c>
      <c r="X24" s="3" t="str">
        <f t="shared" si="35"/>
        <v xml:space="preserve"> </v>
      </c>
      <c r="Y24" s="68" t="str">
        <f t="shared" si="36"/>
        <v xml:space="preserve"> </v>
      </c>
      <c r="Z24" s="77">
        <v>3</v>
      </c>
      <c r="AC24" s="3">
        <v>9</v>
      </c>
      <c r="AD24" s="78" t="str">
        <f t="shared" si="37"/>
        <v xml:space="preserve"> </v>
      </c>
      <c r="AE24" s="78" t="str">
        <f t="shared" si="0"/>
        <v xml:space="preserve"> </v>
      </c>
      <c r="AF24" s="3" t="e">
        <f t="shared" si="94"/>
        <v>#N/A</v>
      </c>
      <c r="AG24" s="3" t="str">
        <f t="shared" si="38"/>
        <v xml:space="preserve"> </v>
      </c>
      <c r="AI24" s="79" t="e">
        <f t="shared" si="39"/>
        <v>#VALUE!</v>
      </c>
      <c r="AJ24" s="80" t="str">
        <f t="shared" si="2"/>
        <v xml:space="preserve"> </v>
      </c>
      <c r="AK24" s="68" t="e">
        <f t="shared" si="95"/>
        <v>#VALUE!</v>
      </c>
      <c r="AL24" s="68" t="e">
        <f t="shared" si="40"/>
        <v>#N/A</v>
      </c>
      <c r="AN24" s="3">
        <f t="shared" si="4"/>
        <v>0</v>
      </c>
      <c r="AO24" s="78" t="str">
        <f t="shared" si="5"/>
        <v xml:space="preserve"> </v>
      </c>
      <c r="AP24" s="3" t="e">
        <f t="shared" si="41"/>
        <v>#N/A</v>
      </c>
      <c r="AQ24" s="3" t="e">
        <f t="shared" si="41"/>
        <v>#N/A</v>
      </c>
      <c r="AR24" s="3">
        <v>9</v>
      </c>
      <c r="AS24" s="80" t="str">
        <f t="shared" si="42"/>
        <v xml:space="preserve"> </v>
      </c>
      <c r="AT24" s="80" t="str">
        <f t="shared" si="43"/>
        <v xml:space="preserve"> </v>
      </c>
      <c r="AU24" s="80" t="str">
        <f t="shared" si="6"/>
        <v xml:space="preserve"> </v>
      </c>
      <c r="AV24" s="81" t="str">
        <f t="shared" si="7"/>
        <v xml:space="preserve"> </v>
      </c>
      <c r="AW24" s="80" t="str">
        <f t="shared" si="44"/>
        <v xml:space="preserve"> </v>
      </c>
      <c r="AX24" s="80" t="str">
        <f t="shared" si="8"/>
        <v xml:space="preserve"> </v>
      </c>
      <c r="AY24" s="3" t="str">
        <f t="shared" si="9"/>
        <v xml:space="preserve"> </v>
      </c>
      <c r="AZ24" s="80" t="str">
        <f t="shared" si="45"/>
        <v xml:space="preserve"> </v>
      </c>
      <c r="BA24" s="80" t="str">
        <f t="shared" si="46"/>
        <v xml:space="preserve"> </v>
      </c>
      <c r="BB24" s="78" t="str">
        <f t="shared" si="47"/>
        <v xml:space="preserve"> </v>
      </c>
      <c r="BC24" s="3" t="str">
        <f t="shared" si="48"/>
        <v xml:space="preserve"> </v>
      </c>
      <c r="BD24" s="3" t="str">
        <f t="shared" si="49"/>
        <v xml:space="preserve"> </v>
      </c>
      <c r="BE24" s="3" t="str">
        <f t="shared" si="50"/>
        <v xml:space="preserve"> </v>
      </c>
      <c r="BF24" s="3" t="str">
        <f t="shared" si="51"/>
        <v xml:space="preserve"> </v>
      </c>
      <c r="BG24" s="3" t="str">
        <f t="shared" si="52"/>
        <v xml:space="preserve"> </v>
      </c>
      <c r="BH24" s="3" t="str">
        <f t="shared" si="53"/>
        <v xml:space="preserve"> </v>
      </c>
      <c r="BI24" s="3" t="str">
        <f t="shared" si="54"/>
        <v xml:space="preserve"> </v>
      </c>
      <c r="BJ24" s="3" t="str">
        <f t="shared" si="55"/>
        <v xml:space="preserve"> </v>
      </c>
      <c r="BK24" s="3" t="str">
        <f t="shared" si="56"/>
        <v xml:space="preserve"> </v>
      </c>
      <c r="BL24" s="3" t="str">
        <f t="shared" si="57"/>
        <v xml:space="preserve"> </v>
      </c>
      <c r="BM24" s="3" t="str">
        <f t="shared" si="58"/>
        <v xml:space="preserve"> </v>
      </c>
      <c r="BN24" s="3" t="str">
        <f t="shared" si="10"/>
        <v xml:space="preserve"> </v>
      </c>
      <c r="BO24" s="3" t="str">
        <f t="shared" si="59"/>
        <v xml:space="preserve"> </v>
      </c>
      <c r="BP24" s="3" t="str">
        <f t="shared" si="60"/>
        <v xml:space="preserve"> </v>
      </c>
      <c r="BQ24" s="3" t="str">
        <f t="shared" si="61"/>
        <v xml:space="preserve"> </v>
      </c>
      <c r="BR24" s="3" t="str">
        <f t="shared" si="62"/>
        <v xml:space="preserve"> </v>
      </c>
      <c r="BS24" s="3" t="str">
        <f t="shared" si="63"/>
        <v xml:space="preserve"> </v>
      </c>
      <c r="BT24" s="3" t="str">
        <f t="shared" si="64"/>
        <v xml:space="preserve"> </v>
      </c>
      <c r="BU24" s="3" t="str">
        <f t="shared" si="65"/>
        <v xml:space="preserve"> </v>
      </c>
      <c r="BV24" s="3" t="str">
        <f t="shared" si="66"/>
        <v xml:space="preserve"> </v>
      </c>
      <c r="BW24" s="3" t="str">
        <f t="shared" si="67"/>
        <v xml:space="preserve"> </v>
      </c>
      <c r="BX24" s="3" t="str">
        <f t="shared" si="11"/>
        <v xml:space="preserve"> </v>
      </c>
      <c r="BY24" s="3" t="str">
        <f t="shared" si="68"/>
        <v xml:space="preserve"> </v>
      </c>
      <c r="BZ24" s="3" t="str">
        <f t="shared" si="69"/>
        <v xml:space="preserve"> </v>
      </c>
      <c r="CA24" s="3" t="str">
        <f t="shared" si="70"/>
        <v xml:space="preserve"> </v>
      </c>
      <c r="CB24" s="3" t="str">
        <f t="shared" si="71"/>
        <v xml:space="preserve"> </v>
      </c>
      <c r="CC24" s="3" t="str">
        <f t="shared" si="72"/>
        <v xml:space="preserve"> </v>
      </c>
      <c r="CD24" s="3" t="str">
        <f t="shared" si="73"/>
        <v xml:space="preserve"> </v>
      </c>
      <c r="CE24" s="3" t="str">
        <f t="shared" si="74"/>
        <v xml:space="preserve"> </v>
      </c>
      <c r="CF24" s="3" t="str">
        <f t="shared" si="75"/>
        <v xml:space="preserve"> </v>
      </c>
      <c r="CG24" s="3" t="str">
        <f t="shared" si="76"/>
        <v xml:space="preserve"> </v>
      </c>
      <c r="CH24" s="3" t="str">
        <f t="shared" si="12"/>
        <v xml:space="preserve"> </v>
      </c>
      <c r="CI24" s="3" t="str">
        <f t="shared" si="77"/>
        <v xml:space="preserve"> </v>
      </c>
      <c r="CJ24" s="3" t="str">
        <f t="shared" si="78"/>
        <v xml:space="preserve"> </v>
      </c>
      <c r="CK24" s="3" t="str">
        <f t="shared" si="79"/>
        <v xml:space="preserve"> </v>
      </c>
      <c r="CL24" s="3" t="str">
        <f t="shared" si="80"/>
        <v xml:space="preserve"> </v>
      </c>
      <c r="CM24" s="3" t="str">
        <f t="shared" si="81"/>
        <v xml:space="preserve"> </v>
      </c>
      <c r="CN24" s="3" t="str">
        <f t="shared" si="82"/>
        <v xml:space="preserve"> </v>
      </c>
      <c r="CO24" s="3" t="str">
        <f t="shared" si="83"/>
        <v xml:space="preserve"> </v>
      </c>
      <c r="CP24" s="3" t="str">
        <f t="shared" si="84"/>
        <v xml:space="preserve"> </v>
      </c>
      <c r="CQ24" s="3" t="str">
        <f t="shared" si="85"/>
        <v xml:space="preserve"> </v>
      </c>
      <c r="CR24" s="3" t="str">
        <f t="shared" si="13"/>
        <v xml:space="preserve"> </v>
      </c>
      <c r="CS24" s="3" t="str">
        <f t="shared" si="86"/>
        <v xml:space="preserve"> </v>
      </c>
      <c r="CT24" s="3" t="str">
        <f t="shared" si="87"/>
        <v xml:space="preserve"> </v>
      </c>
      <c r="CU24" s="3" t="str">
        <f t="shared" si="88"/>
        <v xml:space="preserve"> </v>
      </c>
      <c r="CV24" s="3" t="str">
        <f t="shared" si="89"/>
        <v xml:space="preserve"> </v>
      </c>
      <c r="CW24" s="3" t="str">
        <f t="shared" si="90"/>
        <v xml:space="preserve"> </v>
      </c>
      <c r="CX24" s="3" t="str">
        <f t="shared" si="91"/>
        <v xml:space="preserve"> </v>
      </c>
      <c r="CZ24" s="80">
        <f t="shared" si="92"/>
        <v>0</v>
      </c>
      <c r="DA24" s="80">
        <f t="shared" si="14"/>
        <v>26.824999999999999</v>
      </c>
      <c r="DB24" s="80">
        <f t="shared" si="15"/>
        <v>46.325000000000003</v>
      </c>
      <c r="DC24" s="80">
        <f t="shared" si="16"/>
        <v>110.325</v>
      </c>
      <c r="DD24" s="80" t="e">
        <f t="shared" si="17"/>
        <v>#VALUE!</v>
      </c>
      <c r="DE24" s="80" t="e">
        <f t="shared" si="18"/>
        <v>#VALUE!</v>
      </c>
      <c r="DH24" s="3">
        <f>+IF(A24=1,'Hoja base'!$C$10,IF(A24=2,'Hoja base'!$D$10,IF(A24=3,'Hoja base'!$E$10,IF(A24=4,'Hoja base'!$F$10,IF(A24=5,'Hoja base'!$G$10,'Hoja base'!$H$10)))))</f>
        <v>0</v>
      </c>
      <c r="DI24" s="3">
        <f t="shared" si="93"/>
        <v>0</v>
      </c>
    </row>
    <row r="25" spans="1:113" ht="12" customHeight="1" x14ac:dyDescent="0.2">
      <c r="A25" s="21" t="str">
        <f t="shared" si="19"/>
        <v xml:space="preserve"> </v>
      </c>
      <c r="B25" s="129"/>
      <c r="C25" s="129"/>
      <c r="D25" s="129"/>
      <c r="E25" s="129"/>
      <c r="F25" s="22"/>
      <c r="G25" s="23" t="str">
        <f t="shared" si="20"/>
        <v xml:space="preserve"> </v>
      </c>
      <c r="H25" s="24" t="str">
        <f t="shared" si="21"/>
        <v xml:space="preserve"> </v>
      </c>
      <c r="I25" s="25"/>
      <c r="J25" s="24" t="str">
        <f t="shared" si="22"/>
        <v xml:space="preserve"> </v>
      </c>
      <c r="K25" s="24" t="str">
        <f t="shared" si="23"/>
        <v xml:space="preserve"> </v>
      </c>
      <c r="L25" s="24" t="str">
        <f t="shared" si="24"/>
        <v xml:space="preserve"> </v>
      </c>
      <c r="M25" s="24" t="str">
        <f t="shared" si="25"/>
        <v xml:space="preserve"> </v>
      </c>
      <c r="N25" s="24" t="str">
        <f t="shared" si="26"/>
        <v xml:space="preserve"> </v>
      </c>
      <c r="O25" s="26" t="str">
        <f t="shared" si="27"/>
        <v xml:space="preserve"> </v>
      </c>
      <c r="P25" s="26" t="str">
        <f t="shared" si="28"/>
        <v xml:space="preserve"> </v>
      </c>
      <c r="Q25" s="27" t="str">
        <f t="shared" si="29"/>
        <v xml:space="preserve"> </v>
      </c>
      <c r="R25" s="27" t="str">
        <f t="shared" si="30"/>
        <v xml:space="preserve"> </v>
      </c>
      <c r="S25" s="126" t="str">
        <f t="shared" si="31"/>
        <v xml:space="preserve"> </v>
      </c>
      <c r="T25" s="126"/>
      <c r="U25" s="27" t="str">
        <f t="shared" si="32"/>
        <v xml:space="preserve"> </v>
      </c>
      <c r="V25" s="24" t="str">
        <f t="shared" si="33"/>
        <v xml:space="preserve"> </v>
      </c>
      <c r="W25" s="24" t="str">
        <f t="shared" si="34"/>
        <v xml:space="preserve"> </v>
      </c>
      <c r="X25" s="3" t="str">
        <f t="shared" si="35"/>
        <v xml:space="preserve"> </v>
      </c>
      <c r="Y25" s="68" t="str">
        <f t="shared" si="36"/>
        <v xml:space="preserve"> </v>
      </c>
      <c r="Z25" s="78">
        <f>IF(G5&gt;=3,0," ")</f>
        <v>0</v>
      </c>
      <c r="AA25" s="78">
        <f>IF(G5&gt;=3,H10," ")</f>
        <v>6.45</v>
      </c>
      <c r="AC25" s="3">
        <v>10</v>
      </c>
      <c r="AD25" s="78" t="str">
        <f t="shared" si="37"/>
        <v xml:space="preserve"> </v>
      </c>
      <c r="AE25" s="78" t="str">
        <f t="shared" si="0"/>
        <v xml:space="preserve"> </v>
      </c>
      <c r="AF25" s="3" t="e">
        <f t="shared" si="94"/>
        <v>#N/A</v>
      </c>
      <c r="AG25" s="3" t="str">
        <f t="shared" si="38"/>
        <v xml:space="preserve"> </v>
      </c>
      <c r="AI25" s="79" t="e">
        <f t="shared" si="39"/>
        <v>#VALUE!</v>
      </c>
      <c r="AJ25" s="80" t="str">
        <f t="shared" si="2"/>
        <v xml:space="preserve"> </v>
      </c>
      <c r="AK25" s="68" t="e">
        <f t="shared" si="95"/>
        <v>#VALUE!</v>
      </c>
      <c r="AL25" s="68" t="e">
        <f t="shared" si="40"/>
        <v>#N/A</v>
      </c>
      <c r="AN25" s="3">
        <f t="shared" si="4"/>
        <v>0</v>
      </c>
      <c r="AO25" s="78" t="str">
        <f t="shared" si="5"/>
        <v xml:space="preserve"> </v>
      </c>
      <c r="AP25" s="3" t="e">
        <f t="shared" si="41"/>
        <v>#N/A</v>
      </c>
      <c r="AQ25" s="3" t="e">
        <f t="shared" si="41"/>
        <v>#N/A</v>
      </c>
      <c r="AR25" s="3">
        <v>10</v>
      </c>
      <c r="AS25" s="80" t="str">
        <f t="shared" si="42"/>
        <v xml:space="preserve"> </v>
      </c>
      <c r="AT25" s="80" t="str">
        <f t="shared" si="43"/>
        <v xml:space="preserve"> </v>
      </c>
      <c r="AU25" s="80" t="str">
        <f t="shared" si="6"/>
        <v xml:space="preserve"> </v>
      </c>
      <c r="AV25" s="81" t="str">
        <f t="shared" si="7"/>
        <v xml:space="preserve"> </v>
      </c>
      <c r="AW25" s="80" t="str">
        <f t="shared" si="44"/>
        <v xml:space="preserve"> </v>
      </c>
      <c r="AX25" s="80" t="str">
        <f t="shared" si="8"/>
        <v xml:space="preserve"> </v>
      </c>
      <c r="AY25" s="3" t="str">
        <f t="shared" si="9"/>
        <v xml:space="preserve"> </v>
      </c>
      <c r="AZ25" s="80" t="str">
        <f t="shared" si="45"/>
        <v xml:space="preserve"> </v>
      </c>
      <c r="BA25" s="80" t="str">
        <f t="shared" si="46"/>
        <v xml:space="preserve"> </v>
      </c>
      <c r="BB25" s="78" t="str">
        <f t="shared" si="47"/>
        <v xml:space="preserve"> </v>
      </c>
      <c r="BC25" s="3" t="str">
        <f t="shared" si="48"/>
        <v xml:space="preserve"> </v>
      </c>
      <c r="BD25" s="3" t="str">
        <f t="shared" si="49"/>
        <v xml:space="preserve"> </v>
      </c>
      <c r="BE25" s="3" t="str">
        <f t="shared" si="50"/>
        <v xml:space="preserve"> </v>
      </c>
      <c r="BF25" s="3" t="str">
        <f t="shared" si="51"/>
        <v xml:space="preserve"> </v>
      </c>
      <c r="BG25" s="3" t="str">
        <f t="shared" si="52"/>
        <v xml:space="preserve"> </v>
      </c>
      <c r="BH25" s="3" t="str">
        <f t="shared" si="53"/>
        <v xml:space="preserve"> </v>
      </c>
      <c r="BI25" s="3" t="str">
        <f t="shared" si="54"/>
        <v xml:space="preserve"> </v>
      </c>
      <c r="BJ25" s="3" t="str">
        <f t="shared" si="55"/>
        <v xml:space="preserve"> </v>
      </c>
      <c r="BK25" s="3" t="str">
        <f t="shared" si="56"/>
        <v xml:space="preserve"> </v>
      </c>
      <c r="BL25" s="3" t="str">
        <f t="shared" si="57"/>
        <v xml:space="preserve"> </v>
      </c>
      <c r="BM25" s="3" t="str">
        <f t="shared" si="58"/>
        <v xml:space="preserve"> </v>
      </c>
      <c r="BN25" s="3" t="str">
        <f t="shared" si="10"/>
        <v xml:space="preserve"> </v>
      </c>
      <c r="BO25" s="3" t="str">
        <f t="shared" si="59"/>
        <v xml:space="preserve"> </v>
      </c>
      <c r="BP25" s="3" t="str">
        <f t="shared" si="60"/>
        <v xml:space="preserve"> </v>
      </c>
      <c r="BQ25" s="3" t="str">
        <f t="shared" si="61"/>
        <v xml:space="preserve"> </v>
      </c>
      <c r="BR25" s="3" t="str">
        <f t="shared" si="62"/>
        <v xml:space="preserve"> </v>
      </c>
      <c r="BS25" s="3" t="str">
        <f t="shared" si="63"/>
        <v xml:space="preserve"> </v>
      </c>
      <c r="BT25" s="3" t="str">
        <f t="shared" si="64"/>
        <v xml:space="preserve"> </v>
      </c>
      <c r="BU25" s="3" t="str">
        <f t="shared" si="65"/>
        <v xml:space="preserve"> </v>
      </c>
      <c r="BV25" s="3" t="str">
        <f t="shared" si="66"/>
        <v xml:space="preserve"> </v>
      </c>
      <c r="BW25" s="3" t="str">
        <f t="shared" si="67"/>
        <v xml:space="preserve"> </v>
      </c>
      <c r="BX25" s="3" t="str">
        <f t="shared" si="11"/>
        <v xml:space="preserve"> </v>
      </c>
      <c r="BY25" s="3" t="str">
        <f t="shared" si="68"/>
        <v xml:space="preserve"> </v>
      </c>
      <c r="BZ25" s="3" t="str">
        <f t="shared" si="69"/>
        <v xml:space="preserve"> </v>
      </c>
      <c r="CA25" s="3" t="str">
        <f t="shared" si="70"/>
        <v xml:space="preserve"> </v>
      </c>
      <c r="CB25" s="3" t="str">
        <f t="shared" si="71"/>
        <v xml:space="preserve"> </v>
      </c>
      <c r="CC25" s="3" t="str">
        <f t="shared" si="72"/>
        <v xml:space="preserve"> </v>
      </c>
      <c r="CD25" s="3" t="str">
        <f t="shared" si="73"/>
        <v xml:space="preserve"> </v>
      </c>
      <c r="CE25" s="3" t="str">
        <f t="shared" si="74"/>
        <v xml:space="preserve"> </v>
      </c>
      <c r="CF25" s="3" t="str">
        <f t="shared" si="75"/>
        <v xml:space="preserve"> </v>
      </c>
      <c r="CG25" s="3" t="str">
        <f t="shared" si="76"/>
        <v xml:space="preserve"> </v>
      </c>
      <c r="CH25" s="3" t="str">
        <f t="shared" si="12"/>
        <v xml:space="preserve"> </v>
      </c>
      <c r="CI25" s="3" t="str">
        <f t="shared" si="77"/>
        <v xml:space="preserve"> </v>
      </c>
      <c r="CJ25" s="3" t="str">
        <f t="shared" si="78"/>
        <v xml:space="preserve"> </v>
      </c>
      <c r="CK25" s="3" t="str">
        <f t="shared" si="79"/>
        <v xml:space="preserve"> </v>
      </c>
      <c r="CL25" s="3" t="str">
        <f t="shared" si="80"/>
        <v xml:space="preserve"> </v>
      </c>
      <c r="CM25" s="3" t="str">
        <f t="shared" si="81"/>
        <v xml:space="preserve"> </v>
      </c>
      <c r="CN25" s="3" t="str">
        <f t="shared" si="82"/>
        <v xml:space="preserve"> </v>
      </c>
      <c r="CO25" s="3" t="str">
        <f t="shared" si="83"/>
        <v xml:space="preserve"> </v>
      </c>
      <c r="CP25" s="3" t="str">
        <f t="shared" si="84"/>
        <v xml:space="preserve"> </v>
      </c>
      <c r="CQ25" s="3" t="str">
        <f t="shared" si="85"/>
        <v xml:space="preserve"> </v>
      </c>
      <c r="CR25" s="3" t="str">
        <f t="shared" si="13"/>
        <v xml:space="preserve"> </v>
      </c>
      <c r="CS25" s="3" t="str">
        <f t="shared" si="86"/>
        <v xml:space="preserve"> </v>
      </c>
      <c r="CT25" s="3" t="str">
        <f t="shared" si="87"/>
        <v xml:space="preserve"> </v>
      </c>
      <c r="CU25" s="3" t="str">
        <f t="shared" si="88"/>
        <v xml:space="preserve"> </v>
      </c>
      <c r="CV25" s="3" t="str">
        <f t="shared" si="89"/>
        <v xml:space="preserve"> </v>
      </c>
      <c r="CW25" s="3" t="str">
        <f t="shared" si="90"/>
        <v xml:space="preserve"> </v>
      </c>
      <c r="CX25" s="3" t="str">
        <f t="shared" si="91"/>
        <v xml:space="preserve"> </v>
      </c>
      <c r="CZ25" s="80">
        <f t="shared" si="92"/>
        <v>0</v>
      </c>
      <c r="DA25" s="80">
        <f t="shared" si="14"/>
        <v>26.824999999999999</v>
      </c>
      <c r="DB25" s="80">
        <f t="shared" si="15"/>
        <v>46.325000000000003</v>
      </c>
      <c r="DC25" s="80">
        <f t="shared" si="16"/>
        <v>110.325</v>
      </c>
      <c r="DD25" s="80" t="e">
        <f t="shared" si="17"/>
        <v>#VALUE!</v>
      </c>
      <c r="DE25" s="80" t="e">
        <f t="shared" si="18"/>
        <v>#VALUE!</v>
      </c>
      <c r="DH25" s="3">
        <f>+IF(A25=1,'Hoja base'!$C$10,IF(A25=2,'Hoja base'!$D$10,IF(A25=3,'Hoja base'!$E$10,IF(A25=4,'Hoja base'!$F$10,IF(A25=5,'Hoja base'!$G$10,'Hoja base'!$H$10)))))</f>
        <v>0</v>
      </c>
      <c r="DI25" s="3">
        <f t="shared" si="93"/>
        <v>0</v>
      </c>
    </row>
    <row r="26" spans="1:113" ht="12" customHeight="1" x14ac:dyDescent="0.2">
      <c r="A26" s="21" t="str">
        <f t="shared" si="19"/>
        <v xml:space="preserve"> </v>
      </c>
      <c r="B26" s="129"/>
      <c r="C26" s="129"/>
      <c r="D26" s="129"/>
      <c r="E26" s="129"/>
      <c r="F26" s="22"/>
      <c r="G26" s="23" t="str">
        <f t="shared" si="20"/>
        <v xml:space="preserve"> </v>
      </c>
      <c r="H26" s="24" t="str">
        <f t="shared" si="21"/>
        <v xml:space="preserve"> </v>
      </c>
      <c r="I26" s="25"/>
      <c r="J26" s="24" t="str">
        <f t="shared" si="22"/>
        <v xml:space="preserve"> </v>
      </c>
      <c r="K26" s="24" t="str">
        <f t="shared" si="23"/>
        <v xml:space="preserve"> </v>
      </c>
      <c r="L26" s="24" t="str">
        <f t="shared" si="24"/>
        <v xml:space="preserve"> </v>
      </c>
      <c r="M26" s="24" t="str">
        <f t="shared" si="25"/>
        <v xml:space="preserve"> </v>
      </c>
      <c r="N26" s="24" t="str">
        <f t="shared" si="26"/>
        <v xml:space="preserve"> </v>
      </c>
      <c r="O26" s="26" t="str">
        <f t="shared" si="27"/>
        <v xml:space="preserve"> </v>
      </c>
      <c r="P26" s="26" t="str">
        <f t="shared" si="28"/>
        <v xml:space="preserve"> </v>
      </c>
      <c r="Q26" s="27" t="str">
        <f t="shared" si="29"/>
        <v xml:space="preserve"> </v>
      </c>
      <c r="R26" s="27" t="str">
        <f t="shared" si="30"/>
        <v xml:space="preserve"> </v>
      </c>
      <c r="S26" s="126" t="str">
        <f t="shared" si="31"/>
        <v xml:space="preserve"> </v>
      </c>
      <c r="T26" s="126"/>
      <c r="U26" s="27" t="str">
        <f t="shared" si="32"/>
        <v xml:space="preserve"> </v>
      </c>
      <c r="V26" s="24" t="str">
        <f t="shared" si="33"/>
        <v xml:space="preserve"> </v>
      </c>
      <c r="W26" s="24" t="str">
        <f t="shared" si="34"/>
        <v xml:space="preserve"> </v>
      </c>
      <c r="X26" s="3" t="str">
        <f t="shared" si="35"/>
        <v xml:space="preserve"> </v>
      </c>
      <c r="Y26" s="68" t="str">
        <f t="shared" si="36"/>
        <v xml:space="preserve"> </v>
      </c>
      <c r="Z26" s="78">
        <f>IF(G5&gt;=3,100," ")</f>
        <v>100</v>
      </c>
      <c r="AA26" s="78">
        <f>AA25</f>
        <v>6.45</v>
      </c>
      <c r="AC26" s="3">
        <v>11</v>
      </c>
      <c r="AD26" s="78" t="str">
        <f t="shared" si="37"/>
        <v xml:space="preserve"> </v>
      </c>
      <c r="AE26" s="78" t="str">
        <f t="shared" si="0"/>
        <v xml:space="preserve"> </v>
      </c>
      <c r="AF26" s="3" t="e">
        <f t="shared" si="94"/>
        <v>#N/A</v>
      </c>
      <c r="AG26" s="3" t="str">
        <f t="shared" si="38"/>
        <v xml:space="preserve"> </v>
      </c>
      <c r="AI26" s="79" t="e">
        <f t="shared" si="39"/>
        <v>#VALUE!</v>
      </c>
      <c r="AJ26" s="80" t="str">
        <f t="shared" si="2"/>
        <v xml:space="preserve"> </v>
      </c>
      <c r="AK26" s="68" t="e">
        <f t="shared" si="95"/>
        <v>#VALUE!</v>
      </c>
      <c r="AL26" s="68" t="e">
        <f t="shared" si="40"/>
        <v>#N/A</v>
      </c>
      <c r="AN26" s="3">
        <f t="shared" si="4"/>
        <v>0</v>
      </c>
      <c r="AO26" s="78" t="str">
        <f t="shared" si="5"/>
        <v xml:space="preserve"> </v>
      </c>
      <c r="AP26" s="3" t="e">
        <f t="shared" si="41"/>
        <v>#N/A</v>
      </c>
      <c r="AQ26" s="3" t="e">
        <f t="shared" si="41"/>
        <v>#N/A</v>
      </c>
      <c r="AR26" s="3">
        <v>11</v>
      </c>
      <c r="AS26" s="80" t="str">
        <f t="shared" si="42"/>
        <v xml:space="preserve"> </v>
      </c>
      <c r="AT26" s="80" t="str">
        <f t="shared" si="43"/>
        <v xml:space="preserve"> </v>
      </c>
      <c r="AU26" s="80" t="str">
        <f t="shared" si="6"/>
        <v xml:space="preserve"> </v>
      </c>
      <c r="AV26" s="81" t="str">
        <f t="shared" si="7"/>
        <v xml:space="preserve"> </v>
      </c>
      <c r="AW26" s="80" t="str">
        <f t="shared" si="44"/>
        <v xml:space="preserve"> </v>
      </c>
      <c r="AX26" s="80" t="str">
        <f t="shared" si="8"/>
        <v xml:space="preserve"> </v>
      </c>
      <c r="AY26" s="3" t="str">
        <f t="shared" si="9"/>
        <v xml:space="preserve"> </v>
      </c>
      <c r="AZ26" s="80" t="str">
        <f t="shared" si="45"/>
        <v xml:space="preserve"> </v>
      </c>
      <c r="BA26" s="80" t="str">
        <f t="shared" si="46"/>
        <v xml:space="preserve"> </v>
      </c>
      <c r="BB26" s="78" t="str">
        <f t="shared" si="47"/>
        <v xml:space="preserve"> </v>
      </c>
      <c r="BC26" s="3" t="str">
        <f t="shared" si="48"/>
        <v xml:space="preserve"> </v>
      </c>
      <c r="BD26" s="3" t="str">
        <f t="shared" si="49"/>
        <v xml:space="preserve"> </v>
      </c>
      <c r="BE26" s="3" t="str">
        <f t="shared" si="50"/>
        <v xml:space="preserve"> </v>
      </c>
      <c r="BF26" s="3" t="str">
        <f t="shared" si="51"/>
        <v xml:space="preserve"> </v>
      </c>
      <c r="BG26" s="3" t="str">
        <f t="shared" si="52"/>
        <v xml:space="preserve"> </v>
      </c>
      <c r="BH26" s="3" t="str">
        <f t="shared" si="53"/>
        <v xml:space="preserve"> </v>
      </c>
      <c r="BI26" s="3" t="str">
        <f t="shared" si="54"/>
        <v xml:space="preserve"> </v>
      </c>
      <c r="BJ26" s="3" t="str">
        <f t="shared" si="55"/>
        <v xml:space="preserve"> </v>
      </c>
      <c r="BK26" s="3" t="str">
        <f t="shared" si="56"/>
        <v xml:space="preserve"> </v>
      </c>
      <c r="BL26" s="3" t="str">
        <f t="shared" si="57"/>
        <v xml:space="preserve"> </v>
      </c>
      <c r="BM26" s="3" t="str">
        <f t="shared" si="58"/>
        <v xml:space="preserve"> </v>
      </c>
      <c r="BN26" s="3" t="str">
        <f t="shared" si="10"/>
        <v xml:space="preserve"> </v>
      </c>
      <c r="BO26" s="3" t="str">
        <f t="shared" si="59"/>
        <v xml:space="preserve"> </v>
      </c>
      <c r="BP26" s="3" t="str">
        <f t="shared" si="60"/>
        <v xml:space="preserve"> </v>
      </c>
      <c r="BQ26" s="3" t="str">
        <f t="shared" si="61"/>
        <v xml:space="preserve"> </v>
      </c>
      <c r="BR26" s="3" t="str">
        <f t="shared" si="62"/>
        <v xml:space="preserve"> </v>
      </c>
      <c r="BS26" s="3" t="str">
        <f t="shared" si="63"/>
        <v xml:space="preserve"> </v>
      </c>
      <c r="BT26" s="3" t="str">
        <f t="shared" si="64"/>
        <v xml:space="preserve"> </v>
      </c>
      <c r="BU26" s="3" t="str">
        <f t="shared" si="65"/>
        <v xml:space="preserve"> </v>
      </c>
      <c r="BV26" s="3" t="str">
        <f t="shared" si="66"/>
        <v xml:space="preserve"> </v>
      </c>
      <c r="BW26" s="3" t="str">
        <f t="shared" si="67"/>
        <v xml:space="preserve"> </v>
      </c>
      <c r="BX26" s="3" t="str">
        <f t="shared" si="11"/>
        <v xml:space="preserve"> </v>
      </c>
      <c r="BY26" s="3" t="str">
        <f t="shared" si="68"/>
        <v xml:space="preserve"> </v>
      </c>
      <c r="BZ26" s="3" t="str">
        <f t="shared" si="69"/>
        <v xml:space="preserve"> </v>
      </c>
      <c r="CA26" s="3" t="str">
        <f t="shared" si="70"/>
        <v xml:space="preserve"> </v>
      </c>
      <c r="CB26" s="3" t="str">
        <f t="shared" si="71"/>
        <v xml:space="preserve"> </v>
      </c>
      <c r="CC26" s="3" t="str">
        <f t="shared" si="72"/>
        <v xml:space="preserve"> </v>
      </c>
      <c r="CD26" s="3" t="str">
        <f t="shared" si="73"/>
        <v xml:space="preserve"> </v>
      </c>
      <c r="CE26" s="3" t="str">
        <f t="shared" si="74"/>
        <v xml:space="preserve"> </v>
      </c>
      <c r="CF26" s="3" t="str">
        <f t="shared" si="75"/>
        <v xml:space="preserve"> </v>
      </c>
      <c r="CG26" s="3" t="str">
        <f t="shared" si="76"/>
        <v xml:space="preserve"> </v>
      </c>
      <c r="CH26" s="3" t="str">
        <f t="shared" si="12"/>
        <v xml:space="preserve"> </v>
      </c>
      <c r="CI26" s="3" t="str">
        <f t="shared" si="77"/>
        <v xml:space="preserve"> </v>
      </c>
      <c r="CJ26" s="3" t="str">
        <f t="shared" si="78"/>
        <v xml:space="preserve"> </v>
      </c>
      <c r="CK26" s="3" t="str">
        <f t="shared" si="79"/>
        <v xml:space="preserve"> </v>
      </c>
      <c r="CL26" s="3" t="str">
        <f t="shared" si="80"/>
        <v xml:space="preserve"> </v>
      </c>
      <c r="CM26" s="3" t="str">
        <f t="shared" si="81"/>
        <v xml:space="preserve"> </v>
      </c>
      <c r="CN26" s="3" t="str">
        <f t="shared" si="82"/>
        <v xml:space="preserve"> </v>
      </c>
      <c r="CO26" s="3" t="str">
        <f t="shared" si="83"/>
        <v xml:space="preserve"> </v>
      </c>
      <c r="CP26" s="3" t="str">
        <f t="shared" si="84"/>
        <v xml:space="preserve"> </v>
      </c>
      <c r="CQ26" s="3" t="str">
        <f t="shared" si="85"/>
        <v xml:space="preserve"> </v>
      </c>
      <c r="CR26" s="3" t="str">
        <f t="shared" si="13"/>
        <v xml:space="preserve"> </v>
      </c>
      <c r="CS26" s="3" t="str">
        <f t="shared" si="86"/>
        <v xml:space="preserve"> </v>
      </c>
      <c r="CT26" s="3" t="str">
        <f t="shared" si="87"/>
        <v xml:space="preserve"> </v>
      </c>
      <c r="CU26" s="3" t="str">
        <f t="shared" si="88"/>
        <v xml:space="preserve"> </v>
      </c>
      <c r="CV26" s="3" t="str">
        <f t="shared" si="89"/>
        <v xml:space="preserve"> </v>
      </c>
      <c r="CW26" s="3" t="str">
        <f t="shared" si="90"/>
        <v xml:space="preserve"> </v>
      </c>
      <c r="CX26" s="3" t="str">
        <f t="shared" si="91"/>
        <v xml:space="preserve"> </v>
      </c>
      <c r="CZ26" s="80">
        <f t="shared" si="92"/>
        <v>0</v>
      </c>
      <c r="DA26" s="80">
        <f t="shared" si="14"/>
        <v>26.824999999999999</v>
      </c>
      <c r="DB26" s="80">
        <f t="shared" si="15"/>
        <v>46.325000000000003</v>
      </c>
      <c r="DC26" s="80">
        <f t="shared" si="16"/>
        <v>110.325</v>
      </c>
      <c r="DD26" s="80" t="e">
        <f t="shared" si="17"/>
        <v>#VALUE!</v>
      </c>
      <c r="DE26" s="80" t="e">
        <f t="shared" si="18"/>
        <v>#VALUE!</v>
      </c>
      <c r="DH26" s="3">
        <f>+IF(A26=1,'Hoja base'!$C$10,IF(A26=2,'Hoja base'!$D$10,IF(A26=3,'Hoja base'!$E$10,IF(A26=4,'Hoja base'!$F$10,IF(A26=5,'Hoja base'!$G$10,'Hoja base'!$H$10)))))</f>
        <v>0</v>
      </c>
      <c r="DI26" s="3">
        <f t="shared" si="93"/>
        <v>0</v>
      </c>
    </row>
    <row r="27" spans="1:113" ht="12" customHeight="1" x14ac:dyDescent="0.2">
      <c r="A27" s="21" t="str">
        <f t="shared" si="19"/>
        <v xml:space="preserve"> </v>
      </c>
      <c r="B27" s="129"/>
      <c r="C27" s="129"/>
      <c r="D27" s="129"/>
      <c r="E27" s="129"/>
      <c r="F27" s="22"/>
      <c r="G27" s="23" t="str">
        <f t="shared" si="20"/>
        <v xml:space="preserve"> </v>
      </c>
      <c r="H27" s="24" t="str">
        <f t="shared" si="21"/>
        <v xml:space="preserve"> </v>
      </c>
      <c r="I27" s="25"/>
      <c r="J27" s="24" t="str">
        <f t="shared" si="22"/>
        <v xml:space="preserve"> </v>
      </c>
      <c r="K27" s="24" t="str">
        <f t="shared" si="23"/>
        <v xml:space="preserve"> </v>
      </c>
      <c r="L27" s="24" t="str">
        <f t="shared" si="24"/>
        <v xml:space="preserve"> </v>
      </c>
      <c r="M27" s="24" t="str">
        <f t="shared" si="25"/>
        <v xml:space="preserve"> </v>
      </c>
      <c r="N27" s="24" t="str">
        <f t="shared" si="26"/>
        <v xml:space="preserve"> </v>
      </c>
      <c r="O27" s="26" t="str">
        <f t="shared" si="27"/>
        <v xml:space="preserve"> </v>
      </c>
      <c r="P27" s="26" t="str">
        <f t="shared" si="28"/>
        <v xml:space="preserve"> </v>
      </c>
      <c r="Q27" s="27" t="str">
        <f t="shared" si="29"/>
        <v xml:space="preserve"> </v>
      </c>
      <c r="R27" s="27" t="str">
        <f t="shared" si="30"/>
        <v xml:space="preserve"> </v>
      </c>
      <c r="S27" s="126" t="str">
        <f t="shared" si="31"/>
        <v xml:space="preserve"> </v>
      </c>
      <c r="T27" s="126"/>
      <c r="U27" s="27" t="str">
        <f t="shared" si="32"/>
        <v xml:space="preserve"> </v>
      </c>
      <c r="V27" s="24" t="str">
        <f t="shared" si="33"/>
        <v xml:space="preserve"> </v>
      </c>
      <c r="W27" s="24" t="str">
        <f t="shared" si="34"/>
        <v xml:space="preserve"> </v>
      </c>
      <c r="X27" s="3" t="str">
        <f t="shared" si="35"/>
        <v xml:space="preserve"> </v>
      </c>
      <c r="Y27" s="68" t="str">
        <f t="shared" si="36"/>
        <v xml:space="preserve"> </v>
      </c>
      <c r="Z27" s="78"/>
      <c r="AC27" s="3">
        <v>12</v>
      </c>
      <c r="AD27" s="78" t="str">
        <f t="shared" si="37"/>
        <v xml:space="preserve"> </v>
      </c>
      <c r="AE27" s="78" t="str">
        <f t="shared" si="0"/>
        <v xml:space="preserve"> </v>
      </c>
      <c r="AF27" s="3" t="e">
        <f t="shared" si="94"/>
        <v>#N/A</v>
      </c>
      <c r="AG27" s="3" t="str">
        <f t="shared" si="38"/>
        <v xml:space="preserve"> </v>
      </c>
      <c r="AI27" s="79" t="e">
        <f t="shared" si="39"/>
        <v>#VALUE!</v>
      </c>
      <c r="AJ27" s="80" t="str">
        <f t="shared" si="2"/>
        <v xml:space="preserve"> </v>
      </c>
      <c r="AK27" s="68" t="e">
        <f t="shared" si="95"/>
        <v>#VALUE!</v>
      </c>
      <c r="AL27" s="68" t="e">
        <f t="shared" si="40"/>
        <v>#N/A</v>
      </c>
      <c r="AN27" s="3">
        <f t="shared" si="4"/>
        <v>0</v>
      </c>
      <c r="AO27" s="78" t="str">
        <f t="shared" si="5"/>
        <v xml:space="preserve"> </v>
      </c>
      <c r="AP27" s="3" t="e">
        <f t="shared" si="41"/>
        <v>#N/A</v>
      </c>
      <c r="AQ27" s="3" t="e">
        <f t="shared" si="41"/>
        <v>#N/A</v>
      </c>
      <c r="AR27" s="3">
        <v>12</v>
      </c>
      <c r="AS27" s="80" t="str">
        <f t="shared" si="42"/>
        <v xml:space="preserve"> </v>
      </c>
      <c r="AT27" s="80" t="str">
        <f t="shared" si="43"/>
        <v xml:space="preserve"> </v>
      </c>
      <c r="AU27" s="80" t="str">
        <f t="shared" si="6"/>
        <v xml:space="preserve"> </v>
      </c>
      <c r="AV27" s="81" t="str">
        <f t="shared" si="7"/>
        <v xml:space="preserve"> </v>
      </c>
      <c r="AW27" s="80" t="str">
        <f t="shared" si="44"/>
        <v xml:space="preserve"> </v>
      </c>
      <c r="AX27" s="80" t="str">
        <f t="shared" si="8"/>
        <v xml:space="preserve"> </v>
      </c>
      <c r="AY27" s="3" t="str">
        <f t="shared" si="9"/>
        <v xml:space="preserve"> </v>
      </c>
      <c r="AZ27" s="80" t="str">
        <f t="shared" si="45"/>
        <v xml:space="preserve"> </v>
      </c>
      <c r="BA27" s="80" t="str">
        <f t="shared" si="46"/>
        <v xml:space="preserve"> </v>
      </c>
      <c r="BB27" s="78" t="str">
        <f t="shared" si="47"/>
        <v xml:space="preserve"> </v>
      </c>
      <c r="BC27" s="3" t="str">
        <f t="shared" si="48"/>
        <v xml:space="preserve"> </v>
      </c>
      <c r="BD27" s="3" t="str">
        <f t="shared" si="49"/>
        <v xml:space="preserve"> </v>
      </c>
      <c r="BE27" s="3" t="str">
        <f t="shared" si="50"/>
        <v xml:space="preserve"> </v>
      </c>
      <c r="BF27" s="3" t="str">
        <f t="shared" si="51"/>
        <v xml:space="preserve"> </v>
      </c>
      <c r="BG27" s="3" t="str">
        <f t="shared" si="52"/>
        <v xml:space="preserve"> </v>
      </c>
      <c r="BH27" s="3" t="str">
        <f t="shared" si="53"/>
        <v xml:space="preserve"> </v>
      </c>
      <c r="BI27" s="3" t="str">
        <f t="shared" si="54"/>
        <v xml:space="preserve"> </v>
      </c>
      <c r="BJ27" s="3" t="str">
        <f t="shared" si="55"/>
        <v xml:space="preserve"> </v>
      </c>
      <c r="BK27" s="3" t="str">
        <f t="shared" si="56"/>
        <v xml:space="preserve"> </v>
      </c>
      <c r="BL27" s="3" t="str">
        <f t="shared" si="57"/>
        <v xml:space="preserve"> </v>
      </c>
      <c r="BM27" s="3" t="str">
        <f t="shared" si="58"/>
        <v xml:space="preserve"> </v>
      </c>
      <c r="BN27" s="3" t="str">
        <f t="shared" si="10"/>
        <v xml:space="preserve"> </v>
      </c>
      <c r="BO27" s="3" t="str">
        <f t="shared" si="59"/>
        <v xml:space="preserve"> </v>
      </c>
      <c r="BP27" s="3" t="str">
        <f t="shared" si="60"/>
        <v xml:space="preserve"> </v>
      </c>
      <c r="BQ27" s="3" t="str">
        <f t="shared" si="61"/>
        <v xml:space="preserve"> </v>
      </c>
      <c r="BR27" s="3" t="str">
        <f t="shared" si="62"/>
        <v xml:space="preserve"> </v>
      </c>
      <c r="BS27" s="3" t="str">
        <f t="shared" si="63"/>
        <v xml:space="preserve"> </v>
      </c>
      <c r="BT27" s="3" t="str">
        <f t="shared" si="64"/>
        <v xml:space="preserve"> </v>
      </c>
      <c r="BU27" s="3" t="str">
        <f t="shared" si="65"/>
        <v xml:space="preserve"> </v>
      </c>
      <c r="BV27" s="3" t="str">
        <f t="shared" si="66"/>
        <v xml:space="preserve"> </v>
      </c>
      <c r="BW27" s="3" t="str">
        <f t="shared" si="67"/>
        <v xml:space="preserve"> </v>
      </c>
      <c r="BX27" s="3" t="str">
        <f t="shared" si="11"/>
        <v xml:space="preserve"> </v>
      </c>
      <c r="BY27" s="3" t="str">
        <f t="shared" si="68"/>
        <v xml:space="preserve"> </v>
      </c>
      <c r="BZ27" s="3" t="str">
        <f t="shared" si="69"/>
        <v xml:space="preserve"> </v>
      </c>
      <c r="CA27" s="3" t="str">
        <f t="shared" si="70"/>
        <v xml:space="preserve"> </v>
      </c>
      <c r="CB27" s="3" t="str">
        <f t="shared" si="71"/>
        <v xml:space="preserve"> </v>
      </c>
      <c r="CC27" s="3" t="str">
        <f t="shared" si="72"/>
        <v xml:space="preserve"> </v>
      </c>
      <c r="CD27" s="3" t="str">
        <f t="shared" si="73"/>
        <v xml:space="preserve"> </v>
      </c>
      <c r="CE27" s="3" t="str">
        <f t="shared" si="74"/>
        <v xml:space="preserve"> </v>
      </c>
      <c r="CF27" s="3" t="str">
        <f t="shared" si="75"/>
        <v xml:space="preserve"> </v>
      </c>
      <c r="CG27" s="3" t="str">
        <f t="shared" si="76"/>
        <v xml:space="preserve"> </v>
      </c>
      <c r="CH27" s="3" t="str">
        <f t="shared" si="12"/>
        <v xml:space="preserve"> </v>
      </c>
      <c r="CI27" s="3" t="str">
        <f t="shared" si="77"/>
        <v xml:space="preserve"> </v>
      </c>
      <c r="CJ27" s="3" t="str">
        <f t="shared" si="78"/>
        <v xml:space="preserve"> </v>
      </c>
      <c r="CK27" s="3" t="str">
        <f t="shared" si="79"/>
        <v xml:space="preserve"> </v>
      </c>
      <c r="CL27" s="3" t="str">
        <f t="shared" si="80"/>
        <v xml:space="preserve"> </v>
      </c>
      <c r="CM27" s="3" t="str">
        <f t="shared" si="81"/>
        <v xml:space="preserve"> </v>
      </c>
      <c r="CN27" s="3" t="str">
        <f t="shared" si="82"/>
        <v xml:space="preserve"> </v>
      </c>
      <c r="CO27" s="3" t="str">
        <f t="shared" si="83"/>
        <v xml:space="preserve"> </v>
      </c>
      <c r="CP27" s="3" t="str">
        <f t="shared" si="84"/>
        <v xml:space="preserve"> </v>
      </c>
      <c r="CQ27" s="3" t="str">
        <f t="shared" si="85"/>
        <v xml:space="preserve"> </v>
      </c>
      <c r="CR27" s="3" t="str">
        <f t="shared" si="13"/>
        <v xml:space="preserve"> </v>
      </c>
      <c r="CS27" s="3" t="str">
        <f t="shared" si="86"/>
        <v xml:space="preserve"> </v>
      </c>
      <c r="CT27" s="3" t="str">
        <f t="shared" si="87"/>
        <v xml:space="preserve"> </v>
      </c>
      <c r="CU27" s="3" t="str">
        <f t="shared" si="88"/>
        <v xml:space="preserve"> </v>
      </c>
      <c r="CV27" s="3" t="str">
        <f t="shared" si="89"/>
        <v xml:space="preserve"> </v>
      </c>
      <c r="CW27" s="3" t="str">
        <f t="shared" si="90"/>
        <v xml:space="preserve"> </v>
      </c>
      <c r="CX27" s="3" t="str">
        <f t="shared" si="91"/>
        <v xml:space="preserve"> </v>
      </c>
      <c r="CZ27" s="80">
        <f t="shared" si="92"/>
        <v>0</v>
      </c>
      <c r="DA27" s="80">
        <f t="shared" si="14"/>
        <v>26.824999999999999</v>
      </c>
      <c r="DB27" s="80">
        <f t="shared" si="15"/>
        <v>46.325000000000003</v>
      </c>
      <c r="DC27" s="80">
        <f t="shared" si="16"/>
        <v>110.325</v>
      </c>
      <c r="DD27" s="80" t="e">
        <f t="shared" si="17"/>
        <v>#VALUE!</v>
      </c>
      <c r="DE27" s="80" t="e">
        <f t="shared" si="18"/>
        <v>#VALUE!</v>
      </c>
      <c r="DH27" s="3">
        <f>+IF(A27=1,'Hoja base'!$C$10,IF(A27=2,'Hoja base'!$D$10,IF(A27=3,'Hoja base'!$E$10,IF(A27=4,'Hoja base'!$F$10,IF(A27=5,'Hoja base'!$G$10,'Hoja base'!$H$10)))))</f>
        <v>0</v>
      </c>
      <c r="DI27" s="3">
        <f t="shared" si="93"/>
        <v>0</v>
      </c>
    </row>
    <row r="28" spans="1:113" ht="12" customHeight="1" x14ac:dyDescent="0.2">
      <c r="A28" s="21" t="str">
        <f t="shared" si="19"/>
        <v xml:space="preserve"> </v>
      </c>
      <c r="B28" s="129"/>
      <c r="C28" s="129"/>
      <c r="D28" s="129"/>
      <c r="E28" s="129"/>
      <c r="F28" s="22"/>
      <c r="G28" s="23" t="str">
        <f t="shared" si="20"/>
        <v xml:space="preserve"> </v>
      </c>
      <c r="H28" s="24" t="str">
        <f t="shared" si="21"/>
        <v xml:space="preserve"> </v>
      </c>
      <c r="I28" s="25"/>
      <c r="J28" s="24" t="str">
        <f t="shared" si="22"/>
        <v xml:space="preserve"> </v>
      </c>
      <c r="K28" s="24" t="str">
        <f t="shared" si="23"/>
        <v xml:space="preserve"> </v>
      </c>
      <c r="L28" s="24" t="str">
        <f t="shared" si="24"/>
        <v xml:space="preserve"> </v>
      </c>
      <c r="M28" s="24" t="str">
        <f t="shared" si="25"/>
        <v xml:space="preserve"> </v>
      </c>
      <c r="N28" s="24" t="str">
        <f t="shared" si="26"/>
        <v xml:space="preserve"> </v>
      </c>
      <c r="O28" s="26" t="str">
        <f t="shared" si="27"/>
        <v xml:space="preserve"> </v>
      </c>
      <c r="P28" s="26" t="str">
        <f t="shared" si="28"/>
        <v xml:space="preserve"> </v>
      </c>
      <c r="Q28" s="27" t="str">
        <f t="shared" si="29"/>
        <v xml:space="preserve"> </v>
      </c>
      <c r="R28" s="27" t="str">
        <f t="shared" si="30"/>
        <v xml:space="preserve"> </v>
      </c>
      <c r="S28" s="126" t="str">
        <f t="shared" si="31"/>
        <v xml:space="preserve"> </v>
      </c>
      <c r="T28" s="126"/>
      <c r="U28" s="27" t="str">
        <f t="shared" si="32"/>
        <v xml:space="preserve"> </v>
      </c>
      <c r="V28" s="24" t="str">
        <f t="shared" si="33"/>
        <v xml:space="preserve"> </v>
      </c>
      <c r="W28" s="24" t="str">
        <f t="shared" si="34"/>
        <v xml:space="preserve"> </v>
      </c>
      <c r="X28" s="3" t="str">
        <f t="shared" si="35"/>
        <v xml:space="preserve"> </v>
      </c>
      <c r="Y28" s="68" t="str">
        <f t="shared" si="36"/>
        <v xml:space="preserve"> </v>
      </c>
      <c r="Z28" s="77">
        <v>4</v>
      </c>
      <c r="AC28" s="3">
        <v>13</v>
      </c>
      <c r="AD28" s="78" t="str">
        <f t="shared" si="37"/>
        <v xml:space="preserve"> </v>
      </c>
      <c r="AE28" s="78" t="str">
        <f t="shared" si="0"/>
        <v xml:space="preserve"> </v>
      </c>
      <c r="AF28" s="3" t="e">
        <f t="shared" si="94"/>
        <v>#N/A</v>
      </c>
      <c r="AG28" s="3" t="str">
        <f t="shared" si="38"/>
        <v xml:space="preserve"> </v>
      </c>
      <c r="AI28" s="79" t="e">
        <f t="shared" si="39"/>
        <v>#VALUE!</v>
      </c>
      <c r="AJ28" s="80" t="str">
        <f t="shared" si="2"/>
        <v xml:space="preserve"> </v>
      </c>
      <c r="AK28" s="68" t="e">
        <f t="shared" si="95"/>
        <v>#VALUE!</v>
      </c>
      <c r="AL28" s="68" t="e">
        <f t="shared" si="40"/>
        <v>#N/A</v>
      </c>
      <c r="AN28" s="3">
        <f t="shared" si="4"/>
        <v>0</v>
      </c>
      <c r="AO28" s="78" t="str">
        <f t="shared" si="5"/>
        <v xml:space="preserve"> </v>
      </c>
      <c r="AP28" s="3" t="e">
        <f t="shared" si="41"/>
        <v>#N/A</v>
      </c>
      <c r="AQ28" s="3" t="e">
        <f t="shared" si="41"/>
        <v>#N/A</v>
      </c>
      <c r="AR28" s="3">
        <v>13</v>
      </c>
      <c r="AS28" s="80" t="str">
        <f t="shared" si="42"/>
        <v xml:space="preserve"> </v>
      </c>
      <c r="AT28" s="80" t="str">
        <f t="shared" si="43"/>
        <v xml:space="preserve"> </v>
      </c>
      <c r="AU28" s="80" t="str">
        <f t="shared" si="6"/>
        <v xml:space="preserve"> </v>
      </c>
      <c r="AV28" s="81" t="str">
        <f t="shared" si="7"/>
        <v xml:space="preserve"> </v>
      </c>
      <c r="AW28" s="80" t="str">
        <f t="shared" si="44"/>
        <v xml:space="preserve"> </v>
      </c>
      <c r="AX28" s="80" t="str">
        <f t="shared" si="8"/>
        <v xml:space="preserve"> </v>
      </c>
      <c r="AY28" s="3" t="str">
        <f t="shared" si="9"/>
        <v xml:space="preserve"> </v>
      </c>
      <c r="AZ28" s="80" t="str">
        <f t="shared" si="45"/>
        <v xml:space="preserve"> </v>
      </c>
      <c r="BA28" s="80" t="str">
        <f t="shared" si="46"/>
        <v xml:space="preserve"> </v>
      </c>
      <c r="BB28" s="78" t="str">
        <f t="shared" si="47"/>
        <v xml:space="preserve"> </v>
      </c>
      <c r="BC28" s="3" t="str">
        <f t="shared" si="48"/>
        <v xml:space="preserve"> </v>
      </c>
      <c r="BD28" s="3" t="str">
        <f t="shared" si="49"/>
        <v xml:space="preserve"> </v>
      </c>
      <c r="BE28" s="3" t="str">
        <f t="shared" si="50"/>
        <v xml:space="preserve"> </v>
      </c>
      <c r="BF28" s="3" t="str">
        <f t="shared" si="51"/>
        <v xml:space="preserve"> </v>
      </c>
      <c r="BG28" s="3" t="str">
        <f t="shared" si="52"/>
        <v xml:space="preserve"> </v>
      </c>
      <c r="BH28" s="3" t="str">
        <f t="shared" si="53"/>
        <v xml:space="preserve"> </v>
      </c>
      <c r="BI28" s="3" t="str">
        <f t="shared" si="54"/>
        <v xml:space="preserve"> </v>
      </c>
      <c r="BJ28" s="3" t="str">
        <f t="shared" si="55"/>
        <v xml:space="preserve"> </v>
      </c>
      <c r="BK28" s="3" t="str">
        <f t="shared" si="56"/>
        <v xml:space="preserve"> </v>
      </c>
      <c r="BL28" s="3" t="str">
        <f t="shared" si="57"/>
        <v xml:space="preserve"> </v>
      </c>
      <c r="BM28" s="3" t="str">
        <f t="shared" si="58"/>
        <v xml:space="preserve"> </v>
      </c>
      <c r="BN28" s="3" t="str">
        <f t="shared" si="10"/>
        <v xml:space="preserve"> </v>
      </c>
      <c r="BO28" s="3" t="str">
        <f t="shared" si="59"/>
        <v xml:space="preserve"> </v>
      </c>
      <c r="BP28" s="3" t="str">
        <f t="shared" si="60"/>
        <v xml:space="preserve"> </v>
      </c>
      <c r="BQ28" s="3" t="str">
        <f t="shared" si="61"/>
        <v xml:space="preserve"> </v>
      </c>
      <c r="BR28" s="3" t="str">
        <f t="shared" si="62"/>
        <v xml:space="preserve"> </v>
      </c>
      <c r="BS28" s="3" t="str">
        <f t="shared" si="63"/>
        <v xml:space="preserve"> </v>
      </c>
      <c r="BT28" s="3" t="str">
        <f t="shared" si="64"/>
        <v xml:space="preserve"> </v>
      </c>
      <c r="BU28" s="3" t="str">
        <f t="shared" si="65"/>
        <v xml:space="preserve"> </v>
      </c>
      <c r="BV28" s="3" t="str">
        <f t="shared" si="66"/>
        <v xml:space="preserve"> </v>
      </c>
      <c r="BW28" s="3" t="str">
        <f t="shared" si="67"/>
        <v xml:space="preserve"> </v>
      </c>
      <c r="BX28" s="3" t="str">
        <f t="shared" si="11"/>
        <v xml:space="preserve"> </v>
      </c>
      <c r="BY28" s="3" t="str">
        <f t="shared" si="68"/>
        <v xml:space="preserve"> </v>
      </c>
      <c r="BZ28" s="3" t="str">
        <f t="shared" si="69"/>
        <v xml:space="preserve"> </v>
      </c>
      <c r="CA28" s="3" t="str">
        <f t="shared" si="70"/>
        <v xml:space="preserve"> </v>
      </c>
      <c r="CB28" s="3" t="str">
        <f t="shared" si="71"/>
        <v xml:space="preserve"> </v>
      </c>
      <c r="CC28" s="3" t="str">
        <f t="shared" si="72"/>
        <v xml:space="preserve"> </v>
      </c>
      <c r="CD28" s="3" t="str">
        <f t="shared" si="73"/>
        <v xml:space="preserve"> </v>
      </c>
      <c r="CE28" s="3" t="str">
        <f t="shared" si="74"/>
        <v xml:space="preserve"> </v>
      </c>
      <c r="CF28" s="3" t="str">
        <f t="shared" si="75"/>
        <v xml:space="preserve"> </v>
      </c>
      <c r="CG28" s="3" t="str">
        <f t="shared" si="76"/>
        <v xml:space="preserve"> </v>
      </c>
      <c r="CH28" s="3" t="str">
        <f t="shared" si="12"/>
        <v xml:space="preserve"> </v>
      </c>
      <c r="CI28" s="3" t="str">
        <f t="shared" si="77"/>
        <v xml:space="preserve"> </v>
      </c>
      <c r="CJ28" s="3" t="str">
        <f t="shared" si="78"/>
        <v xml:space="preserve"> </v>
      </c>
      <c r="CK28" s="3" t="str">
        <f t="shared" si="79"/>
        <v xml:space="preserve"> </v>
      </c>
      <c r="CL28" s="3" t="str">
        <f t="shared" si="80"/>
        <v xml:space="preserve"> </v>
      </c>
      <c r="CM28" s="3" t="str">
        <f t="shared" si="81"/>
        <v xml:space="preserve"> </v>
      </c>
      <c r="CN28" s="3" t="str">
        <f t="shared" si="82"/>
        <v xml:space="preserve"> </v>
      </c>
      <c r="CO28" s="3" t="str">
        <f t="shared" si="83"/>
        <v xml:space="preserve"> </v>
      </c>
      <c r="CP28" s="3" t="str">
        <f t="shared" si="84"/>
        <v xml:space="preserve"> </v>
      </c>
      <c r="CQ28" s="3" t="str">
        <f t="shared" si="85"/>
        <v xml:space="preserve"> </v>
      </c>
      <c r="CR28" s="3" t="str">
        <f t="shared" si="13"/>
        <v xml:space="preserve"> </v>
      </c>
      <c r="CS28" s="3" t="str">
        <f t="shared" si="86"/>
        <v xml:space="preserve"> </v>
      </c>
      <c r="CT28" s="3" t="str">
        <f t="shared" si="87"/>
        <v xml:space="preserve"> </v>
      </c>
      <c r="CU28" s="3" t="str">
        <f t="shared" si="88"/>
        <v xml:space="preserve"> </v>
      </c>
      <c r="CV28" s="3" t="str">
        <f t="shared" si="89"/>
        <v xml:space="preserve"> </v>
      </c>
      <c r="CW28" s="3" t="str">
        <f t="shared" si="90"/>
        <v xml:space="preserve"> </v>
      </c>
      <c r="CX28" s="3" t="str">
        <f t="shared" si="91"/>
        <v xml:space="preserve"> </v>
      </c>
      <c r="CZ28" s="80">
        <f t="shared" si="92"/>
        <v>0</v>
      </c>
      <c r="DA28" s="80">
        <f t="shared" si="14"/>
        <v>26.824999999999999</v>
      </c>
      <c r="DB28" s="80">
        <f t="shared" si="15"/>
        <v>46.325000000000003</v>
      </c>
      <c r="DC28" s="80">
        <f t="shared" si="16"/>
        <v>110.325</v>
      </c>
      <c r="DD28" s="80" t="e">
        <f t="shared" si="17"/>
        <v>#VALUE!</v>
      </c>
      <c r="DE28" s="80" t="e">
        <f t="shared" si="18"/>
        <v>#VALUE!</v>
      </c>
      <c r="DH28" s="3">
        <f>+IF(A28=1,'Hoja base'!$C$10,IF(A28=2,'Hoja base'!$D$10,IF(A28=3,'Hoja base'!$E$10,IF(A28=4,'Hoja base'!$F$10,IF(A28=5,'Hoja base'!$G$10,'Hoja base'!$H$10)))))</f>
        <v>0</v>
      </c>
      <c r="DI28" s="3">
        <f t="shared" si="93"/>
        <v>0</v>
      </c>
    </row>
    <row r="29" spans="1:113" ht="12" customHeight="1" x14ac:dyDescent="0.2">
      <c r="A29" s="21" t="str">
        <f t="shared" si="19"/>
        <v xml:space="preserve"> </v>
      </c>
      <c r="B29" s="129"/>
      <c r="C29" s="129"/>
      <c r="D29" s="129"/>
      <c r="E29" s="129"/>
      <c r="F29" s="22"/>
      <c r="G29" s="23" t="str">
        <f t="shared" si="20"/>
        <v xml:space="preserve"> </v>
      </c>
      <c r="H29" s="24" t="str">
        <f t="shared" si="21"/>
        <v xml:space="preserve"> </v>
      </c>
      <c r="I29" s="25"/>
      <c r="J29" s="24" t="str">
        <f t="shared" si="22"/>
        <v xml:space="preserve"> </v>
      </c>
      <c r="K29" s="24" t="str">
        <f t="shared" si="23"/>
        <v xml:space="preserve"> </v>
      </c>
      <c r="L29" s="24" t="str">
        <f t="shared" si="24"/>
        <v xml:space="preserve"> </v>
      </c>
      <c r="M29" s="24" t="str">
        <f t="shared" si="25"/>
        <v xml:space="preserve"> </v>
      </c>
      <c r="N29" s="24" t="str">
        <f t="shared" si="26"/>
        <v xml:space="preserve"> </v>
      </c>
      <c r="O29" s="26" t="str">
        <f t="shared" si="27"/>
        <v xml:space="preserve"> </v>
      </c>
      <c r="P29" s="26" t="str">
        <f t="shared" si="28"/>
        <v xml:space="preserve"> </v>
      </c>
      <c r="Q29" s="27" t="str">
        <f t="shared" si="29"/>
        <v xml:space="preserve"> </v>
      </c>
      <c r="R29" s="27" t="str">
        <f t="shared" si="30"/>
        <v xml:space="preserve"> </v>
      </c>
      <c r="S29" s="126" t="str">
        <f t="shared" si="31"/>
        <v xml:space="preserve"> </v>
      </c>
      <c r="T29" s="126"/>
      <c r="U29" s="27" t="str">
        <f t="shared" si="32"/>
        <v xml:space="preserve"> </v>
      </c>
      <c r="V29" s="24" t="str">
        <f t="shared" si="33"/>
        <v xml:space="preserve"> </v>
      </c>
      <c r="W29" s="24" t="str">
        <f t="shared" si="34"/>
        <v xml:space="preserve"> </v>
      </c>
      <c r="X29" s="3" t="str">
        <f t="shared" si="35"/>
        <v xml:space="preserve"> </v>
      </c>
      <c r="Y29" s="68" t="str">
        <f t="shared" si="36"/>
        <v xml:space="preserve"> </v>
      </c>
      <c r="Z29" s="78" t="str">
        <f>IF(G5&gt;=4,0," ")</f>
        <v xml:space="preserve"> </v>
      </c>
      <c r="AA29" s="78" t="str">
        <f>IF(G5&gt;=4,J10," ")</f>
        <v xml:space="preserve"> </v>
      </c>
      <c r="AC29" s="3">
        <v>14</v>
      </c>
      <c r="AD29" s="78" t="str">
        <f t="shared" si="37"/>
        <v xml:space="preserve"> </v>
      </c>
      <c r="AE29" s="78" t="str">
        <f t="shared" si="0"/>
        <v xml:space="preserve"> </v>
      </c>
      <c r="AF29" s="3" t="e">
        <f t="shared" si="94"/>
        <v>#N/A</v>
      </c>
      <c r="AG29" s="3" t="str">
        <f t="shared" si="38"/>
        <v xml:space="preserve"> </v>
      </c>
      <c r="AI29" s="79" t="e">
        <f t="shared" si="39"/>
        <v>#VALUE!</v>
      </c>
      <c r="AJ29" s="80" t="str">
        <f t="shared" si="2"/>
        <v xml:space="preserve"> </v>
      </c>
      <c r="AK29" s="68" t="e">
        <f t="shared" si="95"/>
        <v>#VALUE!</v>
      </c>
      <c r="AL29" s="68" t="e">
        <f t="shared" si="40"/>
        <v>#N/A</v>
      </c>
      <c r="AN29" s="3">
        <f t="shared" si="4"/>
        <v>0</v>
      </c>
      <c r="AO29" s="78" t="str">
        <f t="shared" si="5"/>
        <v xml:space="preserve"> </v>
      </c>
      <c r="AP29" s="3" t="e">
        <f t="shared" si="41"/>
        <v>#N/A</v>
      </c>
      <c r="AQ29" s="3" t="e">
        <f t="shared" si="41"/>
        <v>#N/A</v>
      </c>
      <c r="AR29" s="3">
        <v>14</v>
      </c>
      <c r="AS29" s="80" t="str">
        <f t="shared" si="42"/>
        <v xml:space="preserve"> </v>
      </c>
      <c r="AT29" s="80" t="str">
        <f t="shared" si="43"/>
        <v xml:space="preserve"> </v>
      </c>
      <c r="AU29" s="80" t="str">
        <f t="shared" si="6"/>
        <v xml:space="preserve"> </v>
      </c>
      <c r="AV29" s="81" t="str">
        <f t="shared" si="7"/>
        <v xml:space="preserve"> </v>
      </c>
      <c r="AW29" s="80" t="str">
        <f t="shared" si="44"/>
        <v xml:space="preserve"> </v>
      </c>
      <c r="AX29" s="80" t="str">
        <f t="shared" si="8"/>
        <v xml:space="preserve"> </v>
      </c>
      <c r="AY29" s="3" t="str">
        <f t="shared" si="9"/>
        <v xml:space="preserve"> </v>
      </c>
      <c r="AZ29" s="80" t="str">
        <f t="shared" si="45"/>
        <v xml:space="preserve"> </v>
      </c>
      <c r="BA29" s="80" t="str">
        <f t="shared" si="46"/>
        <v xml:space="preserve"> </v>
      </c>
      <c r="BB29" s="78" t="str">
        <f t="shared" si="47"/>
        <v xml:space="preserve"> </v>
      </c>
      <c r="BC29" s="3" t="str">
        <f t="shared" si="48"/>
        <v xml:space="preserve"> </v>
      </c>
      <c r="BD29" s="3" t="str">
        <f t="shared" si="49"/>
        <v xml:space="preserve"> </v>
      </c>
      <c r="BE29" s="3" t="str">
        <f t="shared" si="50"/>
        <v xml:space="preserve"> </v>
      </c>
      <c r="BF29" s="3" t="str">
        <f t="shared" si="51"/>
        <v xml:space="preserve"> </v>
      </c>
      <c r="BG29" s="3" t="str">
        <f t="shared" si="52"/>
        <v xml:space="preserve"> </v>
      </c>
      <c r="BH29" s="3" t="str">
        <f t="shared" si="53"/>
        <v xml:space="preserve"> </v>
      </c>
      <c r="BI29" s="3" t="str">
        <f t="shared" si="54"/>
        <v xml:space="preserve"> </v>
      </c>
      <c r="BJ29" s="3" t="str">
        <f t="shared" si="55"/>
        <v xml:space="preserve"> </v>
      </c>
      <c r="BK29" s="3" t="str">
        <f t="shared" si="56"/>
        <v xml:space="preserve"> </v>
      </c>
      <c r="BL29" s="3" t="str">
        <f t="shared" si="57"/>
        <v xml:space="preserve"> </v>
      </c>
      <c r="BM29" s="3" t="str">
        <f t="shared" si="58"/>
        <v xml:space="preserve"> </v>
      </c>
      <c r="BN29" s="3" t="str">
        <f t="shared" si="10"/>
        <v xml:space="preserve"> </v>
      </c>
      <c r="BO29" s="3" t="str">
        <f t="shared" si="59"/>
        <v xml:space="preserve"> </v>
      </c>
      <c r="BP29" s="3" t="str">
        <f t="shared" si="60"/>
        <v xml:space="preserve"> </v>
      </c>
      <c r="BQ29" s="3" t="str">
        <f t="shared" si="61"/>
        <v xml:space="preserve"> </v>
      </c>
      <c r="BR29" s="3" t="str">
        <f t="shared" si="62"/>
        <v xml:space="preserve"> </v>
      </c>
      <c r="BS29" s="3" t="str">
        <f t="shared" si="63"/>
        <v xml:space="preserve"> </v>
      </c>
      <c r="BT29" s="3" t="str">
        <f t="shared" si="64"/>
        <v xml:space="preserve"> </v>
      </c>
      <c r="BU29" s="3" t="str">
        <f t="shared" si="65"/>
        <v xml:space="preserve"> </v>
      </c>
      <c r="BV29" s="3" t="str">
        <f t="shared" si="66"/>
        <v xml:space="preserve"> </v>
      </c>
      <c r="BW29" s="3" t="str">
        <f t="shared" si="67"/>
        <v xml:space="preserve"> </v>
      </c>
      <c r="BX29" s="3" t="str">
        <f t="shared" si="11"/>
        <v xml:space="preserve"> </v>
      </c>
      <c r="BY29" s="3" t="str">
        <f t="shared" si="68"/>
        <v xml:space="preserve"> </v>
      </c>
      <c r="BZ29" s="3" t="str">
        <f t="shared" si="69"/>
        <v xml:space="preserve"> </v>
      </c>
      <c r="CA29" s="3" t="str">
        <f t="shared" si="70"/>
        <v xml:space="preserve"> </v>
      </c>
      <c r="CB29" s="3" t="str">
        <f t="shared" si="71"/>
        <v xml:space="preserve"> </v>
      </c>
      <c r="CC29" s="3" t="str">
        <f t="shared" si="72"/>
        <v xml:space="preserve"> </v>
      </c>
      <c r="CD29" s="3" t="str">
        <f t="shared" si="73"/>
        <v xml:space="preserve"> </v>
      </c>
      <c r="CE29" s="3" t="str">
        <f t="shared" si="74"/>
        <v xml:space="preserve"> </v>
      </c>
      <c r="CF29" s="3" t="str">
        <f t="shared" si="75"/>
        <v xml:space="preserve"> </v>
      </c>
      <c r="CG29" s="3" t="str">
        <f t="shared" si="76"/>
        <v xml:space="preserve"> </v>
      </c>
      <c r="CH29" s="3" t="str">
        <f t="shared" si="12"/>
        <v xml:space="preserve"> </v>
      </c>
      <c r="CI29" s="3" t="str">
        <f t="shared" si="77"/>
        <v xml:space="preserve"> </v>
      </c>
      <c r="CJ29" s="3" t="str">
        <f t="shared" si="78"/>
        <v xml:space="preserve"> </v>
      </c>
      <c r="CK29" s="3" t="str">
        <f t="shared" si="79"/>
        <v xml:space="preserve"> </v>
      </c>
      <c r="CL29" s="3" t="str">
        <f t="shared" si="80"/>
        <v xml:space="preserve"> </v>
      </c>
      <c r="CM29" s="3" t="str">
        <f t="shared" si="81"/>
        <v xml:space="preserve"> </v>
      </c>
      <c r="CN29" s="3" t="str">
        <f t="shared" si="82"/>
        <v xml:space="preserve"> </v>
      </c>
      <c r="CO29" s="3" t="str">
        <f t="shared" si="83"/>
        <v xml:space="preserve"> </v>
      </c>
      <c r="CP29" s="3" t="str">
        <f t="shared" si="84"/>
        <v xml:space="preserve"> </v>
      </c>
      <c r="CQ29" s="3" t="str">
        <f t="shared" si="85"/>
        <v xml:space="preserve"> </v>
      </c>
      <c r="CR29" s="3" t="str">
        <f t="shared" si="13"/>
        <v xml:space="preserve"> </v>
      </c>
      <c r="CS29" s="3" t="str">
        <f t="shared" si="86"/>
        <v xml:space="preserve"> </v>
      </c>
      <c r="CT29" s="3" t="str">
        <f t="shared" si="87"/>
        <v xml:space="preserve"> </v>
      </c>
      <c r="CU29" s="3" t="str">
        <f t="shared" si="88"/>
        <v xml:space="preserve"> </v>
      </c>
      <c r="CV29" s="3" t="str">
        <f t="shared" si="89"/>
        <v xml:space="preserve"> </v>
      </c>
      <c r="CW29" s="3" t="str">
        <f t="shared" si="90"/>
        <v xml:space="preserve"> </v>
      </c>
      <c r="CX29" s="3" t="str">
        <f t="shared" si="91"/>
        <v xml:space="preserve"> </v>
      </c>
      <c r="CZ29" s="80">
        <f t="shared" si="92"/>
        <v>0</v>
      </c>
      <c r="DA29" s="80">
        <f t="shared" si="14"/>
        <v>26.824999999999999</v>
      </c>
      <c r="DB29" s="80">
        <f t="shared" si="15"/>
        <v>46.325000000000003</v>
      </c>
      <c r="DC29" s="80">
        <f t="shared" si="16"/>
        <v>110.325</v>
      </c>
      <c r="DD29" s="80" t="e">
        <f t="shared" si="17"/>
        <v>#VALUE!</v>
      </c>
      <c r="DE29" s="80" t="e">
        <f t="shared" si="18"/>
        <v>#VALUE!</v>
      </c>
      <c r="DH29" s="3">
        <f>+IF(A29=1,'Hoja base'!$C$10,IF(A29=2,'Hoja base'!$D$10,IF(A29=3,'Hoja base'!$E$10,IF(A29=4,'Hoja base'!$F$10,IF(A29=5,'Hoja base'!$G$10,'Hoja base'!$H$10)))))</f>
        <v>0</v>
      </c>
      <c r="DI29" s="3">
        <f t="shared" si="93"/>
        <v>0</v>
      </c>
    </row>
    <row r="30" spans="1:113" ht="12" customHeight="1" x14ac:dyDescent="0.2">
      <c r="A30" s="21" t="str">
        <f t="shared" si="19"/>
        <v xml:space="preserve"> </v>
      </c>
      <c r="B30" s="129"/>
      <c r="C30" s="129"/>
      <c r="D30" s="129"/>
      <c r="E30" s="129"/>
      <c r="F30" s="22"/>
      <c r="G30" s="23" t="str">
        <f t="shared" si="20"/>
        <v xml:space="preserve"> </v>
      </c>
      <c r="H30" s="24" t="str">
        <f t="shared" si="21"/>
        <v xml:space="preserve"> </v>
      </c>
      <c r="I30" s="25"/>
      <c r="J30" s="24" t="str">
        <f t="shared" si="22"/>
        <v xml:space="preserve"> </v>
      </c>
      <c r="K30" s="24" t="str">
        <f t="shared" si="23"/>
        <v xml:space="preserve"> </v>
      </c>
      <c r="L30" s="24" t="str">
        <f t="shared" si="24"/>
        <v xml:space="preserve"> </v>
      </c>
      <c r="M30" s="24" t="str">
        <f t="shared" si="25"/>
        <v xml:space="preserve"> </v>
      </c>
      <c r="N30" s="24" t="str">
        <f t="shared" si="26"/>
        <v xml:space="preserve"> </v>
      </c>
      <c r="O30" s="26" t="str">
        <f t="shared" si="27"/>
        <v xml:space="preserve"> </v>
      </c>
      <c r="P30" s="26" t="str">
        <f t="shared" si="28"/>
        <v xml:space="preserve"> </v>
      </c>
      <c r="Q30" s="27" t="str">
        <f t="shared" si="29"/>
        <v xml:space="preserve"> </v>
      </c>
      <c r="R30" s="27" t="str">
        <f t="shared" si="30"/>
        <v xml:space="preserve"> </v>
      </c>
      <c r="S30" s="126" t="str">
        <f t="shared" si="31"/>
        <v xml:space="preserve"> </v>
      </c>
      <c r="T30" s="126"/>
      <c r="U30" s="27" t="str">
        <f t="shared" si="32"/>
        <v xml:space="preserve"> </v>
      </c>
      <c r="V30" s="24" t="str">
        <f t="shared" si="33"/>
        <v xml:space="preserve"> </v>
      </c>
      <c r="W30" s="24" t="str">
        <f t="shared" si="34"/>
        <v xml:space="preserve"> </v>
      </c>
      <c r="X30" s="3" t="str">
        <f t="shared" si="35"/>
        <v xml:space="preserve"> </v>
      </c>
      <c r="Y30" s="68" t="str">
        <f t="shared" si="36"/>
        <v xml:space="preserve"> </v>
      </c>
      <c r="Z30" s="78" t="str">
        <f>IF(G5&gt;=4,100," ")</f>
        <v xml:space="preserve"> </v>
      </c>
      <c r="AA30" s="78" t="str">
        <f>AA29</f>
        <v xml:space="preserve"> </v>
      </c>
      <c r="AC30" s="3">
        <v>15</v>
      </c>
      <c r="AD30" s="78" t="str">
        <f t="shared" si="37"/>
        <v xml:space="preserve"> </v>
      </c>
      <c r="AE30" s="78" t="str">
        <f t="shared" si="0"/>
        <v xml:space="preserve"> </v>
      </c>
      <c r="AF30" s="3" t="e">
        <f t="shared" si="94"/>
        <v>#N/A</v>
      </c>
      <c r="AG30" s="3" t="str">
        <f t="shared" si="38"/>
        <v xml:space="preserve"> </v>
      </c>
      <c r="AI30" s="79" t="e">
        <f t="shared" si="39"/>
        <v>#VALUE!</v>
      </c>
      <c r="AJ30" s="80" t="str">
        <f t="shared" si="2"/>
        <v xml:space="preserve"> </v>
      </c>
      <c r="AK30" s="68" t="e">
        <f t="shared" si="95"/>
        <v>#VALUE!</v>
      </c>
      <c r="AL30" s="68" t="e">
        <f t="shared" si="40"/>
        <v>#N/A</v>
      </c>
      <c r="AN30" s="3">
        <f t="shared" si="4"/>
        <v>0</v>
      </c>
      <c r="AO30" s="78" t="str">
        <f t="shared" si="5"/>
        <v xml:space="preserve"> </v>
      </c>
      <c r="AP30" s="3" t="e">
        <f t="shared" si="41"/>
        <v>#N/A</v>
      </c>
      <c r="AQ30" s="3" t="e">
        <f t="shared" si="41"/>
        <v>#N/A</v>
      </c>
      <c r="AR30" s="3">
        <v>15</v>
      </c>
      <c r="AS30" s="80" t="str">
        <f t="shared" si="42"/>
        <v xml:space="preserve"> </v>
      </c>
      <c r="AT30" s="80" t="str">
        <f t="shared" si="43"/>
        <v xml:space="preserve"> </v>
      </c>
      <c r="AU30" s="80" t="str">
        <f t="shared" si="6"/>
        <v xml:space="preserve"> </v>
      </c>
      <c r="AV30" s="81" t="str">
        <f t="shared" si="7"/>
        <v xml:space="preserve"> </v>
      </c>
      <c r="AW30" s="80" t="str">
        <f t="shared" si="44"/>
        <v xml:space="preserve"> </v>
      </c>
      <c r="AX30" s="80" t="str">
        <f t="shared" si="8"/>
        <v xml:space="preserve"> </v>
      </c>
      <c r="AY30" s="3" t="str">
        <f t="shared" si="9"/>
        <v xml:space="preserve"> </v>
      </c>
      <c r="AZ30" s="80" t="str">
        <f t="shared" si="45"/>
        <v xml:space="preserve"> </v>
      </c>
      <c r="BA30" s="80" t="str">
        <f t="shared" si="46"/>
        <v xml:space="preserve"> </v>
      </c>
      <c r="BB30" s="78" t="str">
        <f t="shared" si="47"/>
        <v xml:space="preserve"> </v>
      </c>
      <c r="BC30" s="3" t="str">
        <f t="shared" si="48"/>
        <v xml:space="preserve"> </v>
      </c>
      <c r="BD30" s="3" t="str">
        <f t="shared" si="49"/>
        <v xml:space="preserve"> </v>
      </c>
      <c r="BE30" s="3" t="str">
        <f t="shared" si="50"/>
        <v xml:space="preserve"> </v>
      </c>
      <c r="BF30" s="3" t="str">
        <f t="shared" si="51"/>
        <v xml:space="preserve"> </v>
      </c>
      <c r="BG30" s="3" t="str">
        <f t="shared" si="52"/>
        <v xml:space="preserve"> </v>
      </c>
      <c r="BH30" s="3" t="str">
        <f t="shared" si="53"/>
        <v xml:space="preserve"> </v>
      </c>
      <c r="BI30" s="3" t="str">
        <f t="shared" si="54"/>
        <v xml:space="preserve"> </v>
      </c>
      <c r="BJ30" s="3" t="str">
        <f t="shared" si="55"/>
        <v xml:space="preserve"> </v>
      </c>
      <c r="BK30" s="3" t="str">
        <f t="shared" si="56"/>
        <v xml:space="preserve"> </v>
      </c>
      <c r="BL30" s="3" t="str">
        <f t="shared" si="57"/>
        <v xml:space="preserve"> </v>
      </c>
      <c r="BM30" s="3" t="str">
        <f t="shared" si="58"/>
        <v xml:space="preserve"> </v>
      </c>
      <c r="BN30" s="3" t="str">
        <f t="shared" si="10"/>
        <v xml:space="preserve"> </v>
      </c>
      <c r="BO30" s="3" t="str">
        <f t="shared" si="59"/>
        <v xml:space="preserve"> </v>
      </c>
      <c r="BP30" s="3" t="str">
        <f t="shared" si="60"/>
        <v xml:space="preserve"> </v>
      </c>
      <c r="BQ30" s="3" t="str">
        <f t="shared" si="61"/>
        <v xml:space="preserve"> </v>
      </c>
      <c r="BR30" s="3" t="str">
        <f t="shared" si="62"/>
        <v xml:space="preserve"> </v>
      </c>
      <c r="BS30" s="3" t="str">
        <f t="shared" si="63"/>
        <v xml:space="preserve"> </v>
      </c>
      <c r="BT30" s="3" t="str">
        <f t="shared" si="64"/>
        <v xml:space="preserve"> </v>
      </c>
      <c r="BU30" s="3" t="str">
        <f t="shared" si="65"/>
        <v xml:space="preserve"> </v>
      </c>
      <c r="BV30" s="3" t="str">
        <f t="shared" si="66"/>
        <v xml:space="preserve"> </v>
      </c>
      <c r="BW30" s="3" t="str">
        <f t="shared" si="67"/>
        <v xml:space="preserve"> </v>
      </c>
      <c r="BX30" s="3" t="str">
        <f t="shared" si="11"/>
        <v xml:space="preserve"> </v>
      </c>
      <c r="BY30" s="3" t="str">
        <f t="shared" si="68"/>
        <v xml:space="preserve"> </v>
      </c>
      <c r="BZ30" s="3" t="str">
        <f t="shared" si="69"/>
        <v xml:space="preserve"> </v>
      </c>
      <c r="CA30" s="3" t="str">
        <f t="shared" si="70"/>
        <v xml:space="preserve"> </v>
      </c>
      <c r="CB30" s="3" t="str">
        <f t="shared" si="71"/>
        <v xml:space="preserve"> </v>
      </c>
      <c r="CC30" s="3" t="str">
        <f t="shared" si="72"/>
        <v xml:space="preserve"> </v>
      </c>
      <c r="CD30" s="3" t="str">
        <f t="shared" si="73"/>
        <v xml:space="preserve"> </v>
      </c>
      <c r="CE30" s="3" t="str">
        <f t="shared" si="74"/>
        <v xml:space="preserve"> </v>
      </c>
      <c r="CF30" s="3" t="str">
        <f t="shared" si="75"/>
        <v xml:space="preserve"> </v>
      </c>
      <c r="CG30" s="3" t="str">
        <f t="shared" si="76"/>
        <v xml:space="preserve"> </v>
      </c>
      <c r="CH30" s="3" t="str">
        <f t="shared" si="12"/>
        <v xml:space="preserve"> </v>
      </c>
      <c r="CI30" s="3" t="str">
        <f t="shared" si="77"/>
        <v xml:space="preserve"> </v>
      </c>
      <c r="CJ30" s="3" t="str">
        <f t="shared" si="78"/>
        <v xml:space="preserve"> </v>
      </c>
      <c r="CK30" s="3" t="str">
        <f t="shared" si="79"/>
        <v xml:space="preserve"> </v>
      </c>
      <c r="CL30" s="3" t="str">
        <f t="shared" si="80"/>
        <v xml:space="preserve"> </v>
      </c>
      <c r="CM30" s="3" t="str">
        <f t="shared" si="81"/>
        <v xml:space="preserve"> </v>
      </c>
      <c r="CN30" s="3" t="str">
        <f t="shared" si="82"/>
        <v xml:space="preserve"> </v>
      </c>
      <c r="CO30" s="3" t="str">
        <f t="shared" si="83"/>
        <v xml:space="preserve"> </v>
      </c>
      <c r="CP30" s="3" t="str">
        <f t="shared" si="84"/>
        <v xml:space="preserve"> </v>
      </c>
      <c r="CQ30" s="3" t="str">
        <f t="shared" si="85"/>
        <v xml:space="preserve"> </v>
      </c>
      <c r="CR30" s="3" t="str">
        <f t="shared" si="13"/>
        <v xml:space="preserve"> </v>
      </c>
      <c r="CS30" s="3" t="str">
        <f t="shared" si="86"/>
        <v xml:space="preserve"> </v>
      </c>
      <c r="CT30" s="3" t="str">
        <f t="shared" si="87"/>
        <v xml:space="preserve"> </v>
      </c>
      <c r="CU30" s="3" t="str">
        <f t="shared" si="88"/>
        <v xml:space="preserve"> </v>
      </c>
      <c r="CV30" s="3" t="str">
        <f t="shared" si="89"/>
        <v xml:space="preserve"> </v>
      </c>
      <c r="CW30" s="3" t="str">
        <f t="shared" si="90"/>
        <v xml:space="preserve"> </v>
      </c>
      <c r="CX30" s="3" t="str">
        <f t="shared" si="91"/>
        <v xml:space="preserve"> </v>
      </c>
      <c r="CZ30" s="80">
        <f t="shared" si="92"/>
        <v>0</v>
      </c>
      <c r="DA30" s="80">
        <f t="shared" si="14"/>
        <v>26.824999999999999</v>
      </c>
      <c r="DB30" s="80">
        <f t="shared" si="15"/>
        <v>46.325000000000003</v>
      </c>
      <c r="DC30" s="80">
        <f t="shared" si="16"/>
        <v>110.325</v>
      </c>
      <c r="DD30" s="80" t="e">
        <f t="shared" si="17"/>
        <v>#VALUE!</v>
      </c>
      <c r="DE30" s="80" t="e">
        <f t="shared" si="18"/>
        <v>#VALUE!</v>
      </c>
      <c r="DH30" s="3">
        <f>+IF(A30=1,'Hoja base'!$C$10,IF(A30=2,'Hoja base'!$D$10,IF(A30=3,'Hoja base'!$E$10,IF(A30=4,'Hoja base'!$F$10,IF(A30=5,'Hoja base'!$G$10,'Hoja base'!$H$10)))))</f>
        <v>0</v>
      </c>
      <c r="DI30" s="3">
        <f t="shared" si="93"/>
        <v>0</v>
      </c>
    </row>
    <row r="31" spans="1:113" ht="12" customHeight="1" x14ac:dyDescent="0.2">
      <c r="A31" s="21" t="str">
        <f t="shared" si="19"/>
        <v xml:space="preserve"> </v>
      </c>
      <c r="B31" s="129"/>
      <c r="C31" s="129"/>
      <c r="D31" s="129"/>
      <c r="E31" s="129"/>
      <c r="F31" s="22"/>
      <c r="G31" s="23" t="str">
        <f t="shared" si="20"/>
        <v xml:space="preserve"> </v>
      </c>
      <c r="H31" s="24" t="str">
        <f t="shared" si="21"/>
        <v xml:space="preserve"> </v>
      </c>
      <c r="I31" s="25"/>
      <c r="J31" s="24" t="str">
        <f t="shared" si="22"/>
        <v xml:space="preserve"> </v>
      </c>
      <c r="K31" s="24" t="str">
        <f t="shared" si="23"/>
        <v xml:space="preserve"> </v>
      </c>
      <c r="L31" s="24" t="str">
        <f t="shared" si="24"/>
        <v xml:space="preserve"> </v>
      </c>
      <c r="M31" s="24" t="str">
        <f t="shared" si="25"/>
        <v xml:space="preserve"> </v>
      </c>
      <c r="N31" s="24" t="str">
        <f t="shared" si="26"/>
        <v xml:space="preserve"> </v>
      </c>
      <c r="O31" s="26" t="str">
        <f t="shared" si="27"/>
        <v xml:space="preserve"> </v>
      </c>
      <c r="P31" s="26" t="str">
        <f t="shared" si="28"/>
        <v xml:space="preserve"> </v>
      </c>
      <c r="Q31" s="27" t="str">
        <f t="shared" si="29"/>
        <v xml:space="preserve"> </v>
      </c>
      <c r="R31" s="27" t="str">
        <f t="shared" si="30"/>
        <v xml:space="preserve"> </v>
      </c>
      <c r="S31" s="126" t="str">
        <f t="shared" si="31"/>
        <v xml:space="preserve"> </v>
      </c>
      <c r="T31" s="126"/>
      <c r="U31" s="27" t="str">
        <f t="shared" si="32"/>
        <v xml:space="preserve"> </v>
      </c>
      <c r="V31" s="24" t="str">
        <f t="shared" si="33"/>
        <v xml:space="preserve"> </v>
      </c>
      <c r="W31" s="24" t="str">
        <f t="shared" si="34"/>
        <v xml:space="preserve"> </v>
      </c>
      <c r="X31" s="3" t="str">
        <f t="shared" si="35"/>
        <v xml:space="preserve"> </v>
      </c>
      <c r="Y31" s="68" t="str">
        <f t="shared" si="36"/>
        <v xml:space="preserve"> </v>
      </c>
      <c r="Z31" s="78"/>
      <c r="AC31" s="3">
        <v>16</v>
      </c>
      <c r="AD31" s="78" t="str">
        <f t="shared" si="37"/>
        <v xml:space="preserve"> </v>
      </c>
      <c r="AE31" s="78" t="str">
        <f t="shared" si="0"/>
        <v xml:space="preserve"> </v>
      </c>
      <c r="AF31" s="3" t="e">
        <f t="shared" si="94"/>
        <v>#N/A</v>
      </c>
      <c r="AG31" s="3" t="str">
        <f t="shared" si="38"/>
        <v xml:space="preserve"> </v>
      </c>
      <c r="AI31" s="79" t="e">
        <f t="shared" si="39"/>
        <v>#VALUE!</v>
      </c>
      <c r="AJ31" s="80" t="str">
        <f t="shared" si="2"/>
        <v xml:space="preserve"> </v>
      </c>
      <c r="AK31" s="68" t="e">
        <f t="shared" si="95"/>
        <v>#VALUE!</v>
      </c>
      <c r="AL31" s="68" t="e">
        <f t="shared" si="40"/>
        <v>#N/A</v>
      </c>
      <c r="AN31" s="3">
        <f t="shared" si="4"/>
        <v>0</v>
      </c>
      <c r="AO31" s="78" t="str">
        <f t="shared" si="5"/>
        <v xml:space="preserve"> </v>
      </c>
      <c r="AP31" s="3" t="e">
        <f t="shared" si="41"/>
        <v>#N/A</v>
      </c>
      <c r="AQ31" s="3" t="e">
        <f t="shared" si="41"/>
        <v>#N/A</v>
      </c>
      <c r="AR31" s="3">
        <v>16</v>
      </c>
      <c r="AS31" s="80" t="str">
        <f t="shared" si="42"/>
        <v xml:space="preserve"> </v>
      </c>
      <c r="AT31" s="80" t="str">
        <f t="shared" si="43"/>
        <v xml:space="preserve"> </v>
      </c>
      <c r="AU31" s="80" t="str">
        <f t="shared" si="6"/>
        <v xml:space="preserve"> </v>
      </c>
      <c r="AV31" s="81" t="str">
        <f t="shared" si="7"/>
        <v xml:space="preserve"> </v>
      </c>
      <c r="AW31" s="80" t="str">
        <f t="shared" si="44"/>
        <v xml:space="preserve"> </v>
      </c>
      <c r="AX31" s="80" t="str">
        <f t="shared" si="8"/>
        <v xml:space="preserve"> </v>
      </c>
      <c r="AY31" s="3" t="str">
        <f t="shared" si="9"/>
        <v xml:space="preserve"> </v>
      </c>
      <c r="AZ31" s="80" t="str">
        <f t="shared" si="45"/>
        <v xml:space="preserve"> </v>
      </c>
      <c r="BA31" s="80" t="str">
        <f t="shared" si="46"/>
        <v xml:space="preserve"> </v>
      </c>
      <c r="BB31" s="78" t="str">
        <f t="shared" si="47"/>
        <v xml:space="preserve"> </v>
      </c>
      <c r="BC31" s="3" t="str">
        <f t="shared" si="48"/>
        <v xml:space="preserve"> </v>
      </c>
      <c r="BD31" s="3" t="str">
        <f t="shared" si="49"/>
        <v xml:space="preserve"> </v>
      </c>
      <c r="BE31" s="3" t="str">
        <f t="shared" si="50"/>
        <v xml:space="preserve"> </v>
      </c>
      <c r="BF31" s="3" t="str">
        <f t="shared" si="51"/>
        <v xml:space="preserve"> </v>
      </c>
      <c r="BG31" s="3" t="str">
        <f t="shared" si="52"/>
        <v xml:space="preserve"> </v>
      </c>
      <c r="BH31" s="3" t="str">
        <f t="shared" si="53"/>
        <v xml:space="preserve"> </v>
      </c>
      <c r="BI31" s="3" t="str">
        <f t="shared" si="54"/>
        <v xml:space="preserve"> </v>
      </c>
      <c r="BJ31" s="3" t="str">
        <f t="shared" si="55"/>
        <v xml:space="preserve"> </v>
      </c>
      <c r="BK31" s="3" t="str">
        <f t="shared" si="56"/>
        <v xml:space="preserve"> </v>
      </c>
      <c r="BL31" s="3" t="str">
        <f t="shared" si="57"/>
        <v xml:space="preserve"> </v>
      </c>
      <c r="BM31" s="3" t="str">
        <f t="shared" si="58"/>
        <v xml:space="preserve"> </v>
      </c>
      <c r="BN31" s="3" t="str">
        <f t="shared" si="10"/>
        <v xml:space="preserve"> </v>
      </c>
      <c r="BO31" s="3" t="str">
        <f t="shared" si="59"/>
        <v xml:space="preserve"> </v>
      </c>
      <c r="BP31" s="3" t="str">
        <f t="shared" si="60"/>
        <v xml:space="preserve"> </v>
      </c>
      <c r="BQ31" s="3" t="str">
        <f t="shared" si="61"/>
        <v xml:space="preserve"> </v>
      </c>
      <c r="BR31" s="3" t="str">
        <f t="shared" si="62"/>
        <v xml:space="preserve"> </v>
      </c>
      <c r="BS31" s="3" t="str">
        <f t="shared" si="63"/>
        <v xml:space="preserve"> </v>
      </c>
      <c r="BT31" s="3" t="str">
        <f t="shared" si="64"/>
        <v xml:space="preserve"> </v>
      </c>
      <c r="BU31" s="3" t="str">
        <f t="shared" si="65"/>
        <v xml:space="preserve"> </v>
      </c>
      <c r="BV31" s="3" t="str">
        <f t="shared" si="66"/>
        <v xml:space="preserve"> </v>
      </c>
      <c r="BW31" s="3" t="str">
        <f t="shared" si="67"/>
        <v xml:space="preserve"> </v>
      </c>
      <c r="BX31" s="3" t="str">
        <f t="shared" si="11"/>
        <v xml:space="preserve"> </v>
      </c>
      <c r="BY31" s="3" t="str">
        <f t="shared" si="68"/>
        <v xml:space="preserve"> </v>
      </c>
      <c r="BZ31" s="3" t="str">
        <f t="shared" si="69"/>
        <v xml:space="preserve"> </v>
      </c>
      <c r="CA31" s="3" t="str">
        <f t="shared" si="70"/>
        <v xml:space="preserve"> </v>
      </c>
      <c r="CB31" s="3" t="str">
        <f t="shared" si="71"/>
        <v xml:space="preserve"> </v>
      </c>
      <c r="CC31" s="3" t="str">
        <f t="shared" si="72"/>
        <v xml:space="preserve"> </v>
      </c>
      <c r="CD31" s="3" t="str">
        <f t="shared" si="73"/>
        <v xml:space="preserve"> </v>
      </c>
      <c r="CE31" s="3" t="str">
        <f t="shared" si="74"/>
        <v xml:space="preserve"> </v>
      </c>
      <c r="CF31" s="3" t="str">
        <f t="shared" si="75"/>
        <v xml:space="preserve"> </v>
      </c>
      <c r="CG31" s="3" t="str">
        <f t="shared" si="76"/>
        <v xml:space="preserve"> </v>
      </c>
      <c r="CH31" s="3" t="str">
        <f t="shared" si="12"/>
        <v xml:space="preserve"> </v>
      </c>
      <c r="CI31" s="3" t="str">
        <f t="shared" si="77"/>
        <v xml:space="preserve"> </v>
      </c>
      <c r="CJ31" s="3" t="str">
        <f t="shared" si="78"/>
        <v xml:space="preserve"> </v>
      </c>
      <c r="CK31" s="3" t="str">
        <f t="shared" si="79"/>
        <v xml:space="preserve"> </v>
      </c>
      <c r="CL31" s="3" t="str">
        <f t="shared" si="80"/>
        <v xml:space="preserve"> </v>
      </c>
      <c r="CM31" s="3" t="str">
        <f t="shared" si="81"/>
        <v xml:space="preserve"> </v>
      </c>
      <c r="CN31" s="3" t="str">
        <f t="shared" si="82"/>
        <v xml:space="preserve"> </v>
      </c>
      <c r="CO31" s="3" t="str">
        <f t="shared" si="83"/>
        <v xml:space="preserve"> </v>
      </c>
      <c r="CP31" s="3" t="str">
        <f t="shared" si="84"/>
        <v xml:space="preserve"> </v>
      </c>
      <c r="CQ31" s="3" t="str">
        <f t="shared" si="85"/>
        <v xml:space="preserve"> </v>
      </c>
      <c r="CR31" s="3" t="str">
        <f t="shared" si="13"/>
        <v xml:space="preserve"> </v>
      </c>
      <c r="CS31" s="3" t="str">
        <f t="shared" si="86"/>
        <v xml:space="preserve"> </v>
      </c>
      <c r="CT31" s="3" t="str">
        <f t="shared" si="87"/>
        <v xml:space="preserve"> </v>
      </c>
      <c r="CU31" s="3" t="str">
        <f t="shared" si="88"/>
        <v xml:space="preserve"> </v>
      </c>
      <c r="CV31" s="3" t="str">
        <f t="shared" si="89"/>
        <v xml:space="preserve"> </v>
      </c>
      <c r="CW31" s="3" t="str">
        <f t="shared" si="90"/>
        <v xml:space="preserve"> </v>
      </c>
      <c r="CX31" s="3" t="str">
        <f t="shared" si="91"/>
        <v xml:space="preserve"> </v>
      </c>
      <c r="CZ31" s="80">
        <f t="shared" si="92"/>
        <v>0</v>
      </c>
      <c r="DA31" s="80">
        <f t="shared" si="14"/>
        <v>26.824999999999999</v>
      </c>
      <c r="DB31" s="80">
        <f t="shared" si="15"/>
        <v>46.325000000000003</v>
      </c>
      <c r="DC31" s="80">
        <f t="shared" si="16"/>
        <v>110.325</v>
      </c>
      <c r="DD31" s="80" t="e">
        <f t="shared" si="17"/>
        <v>#VALUE!</v>
      </c>
      <c r="DE31" s="80" t="e">
        <f t="shared" si="18"/>
        <v>#VALUE!</v>
      </c>
      <c r="DH31" s="3">
        <f>+IF(A31=1,'Hoja base'!$C$10,IF(A31=2,'Hoja base'!$D$10,IF(A31=3,'Hoja base'!$E$10,IF(A31=4,'Hoja base'!$F$10,IF(A31=5,'Hoja base'!$G$10,'Hoja base'!$H$10)))))</f>
        <v>0</v>
      </c>
      <c r="DI31" s="3">
        <f t="shared" si="93"/>
        <v>0</v>
      </c>
    </row>
    <row r="32" spans="1:113" ht="12" customHeight="1" x14ac:dyDescent="0.2">
      <c r="A32" s="21" t="str">
        <f t="shared" si="19"/>
        <v xml:space="preserve"> </v>
      </c>
      <c r="B32" s="129"/>
      <c r="C32" s="129"/>
      <c r="D32" s="129"/>
      <c r="E32" s="129"/>
      <c r="F32" s="22"/>
      <c r="G32" s="23" t="str">
        <f t="shared" si="20"/>
        <v xml:space="preserve"> </v>
      </c>
      <c r="H32" s="24" t="str">
        <f t="shared" si="21"/>
        <v xml:space="preserve"> </v>
      </c>
      <c r="I32" s="25"/>
      <c r="J32" s="24" t="str">
        <f t="shared" si="22"/>
        <v xml:space="preserve"> </v>
      </c>
      <c r="K32" s="24" t="str">
        <f t="shared" si="23"/>
        <v xml:space="preserve"> </v>
      </c>
      <c r="L32" s="24" t="str">
        <f t="shared" si="24"/>
        <v xml:space="preserve"> </v>
      </c>
      <c r="M32" s="24" t="str">
        <f t="shared" si="25"/>
        <v xml:space="preserve"> </v>
      </c>
      <c r="N32" s="24" t="str">
        <f t="shared" si="26"/>
        <v xml:space="preserve"> </v>
      </c>
      <c r="O32" s="26" t="str">
        <f t="shared" si="27"/>
        <v xml:space="preserve"> </v>
      </c>
      <c r="P32" s="26" t="str">
        <f t="shared" si="28"/>
        <v xml:space="preserve"> </v>
      </c>
      <c r="Q32" s="27" t="str">
        <f t="shared" si="29"/>
        <v xml:space="preserve"> </v>
      </c>
      <c r="R32" s="27" t="str">
        <f t="shared" si="30"/>
        <v xml:space="preserve"> </v>
      </c>
      <c r="S32" s="126" t="str">
        <f t="shared" si="31"/>
        <v xml:space="preserve"> </v>
      </c>
      <c r="T32" s="126"/>
      <c r="U32" s="27" t="str">
        <f t="shared" si="32"/>
        <v xml:space="preserve"> </v>
      </c>
      <c r="V32" s="24" t="str">
        <f t="shared" si="33"/>
        <v xml:space="preserve"> </v>
      </c>
      <c r="W32" s="24" t="str">
        <f t="shared" si="34"/>
        <v xml:space="preserve"> </v>
      </c>
      <c r="X32" s="3" t="str">
        <f t="shared" si="35"/>
        <v xml:space="preserve"> </v>
      </c>
      <c r="Y32" s="68" t="str">
        <f t="shared" si="36"/>
        <v xml:space="preserve"> </v>
      </c>
      <c r="Z32" s="77">
        <v>5</v>
      </c>
      <c r="AC32" s="3">
        <v>17</v>
      </c>
      <c r="AD32" s="78" t="str">
        <f t="shared" si="37"/>
        <v xml:space="preserve"> </v>
      </c>
      <c r="AE32" s="78" t="str">
        <f t="shared" si="0"/>
        <v xml:space="preserve"> </v>
      </c>
      <c r="AF32" s="3" t="e">
        <f t="shared" si="94"/>
        <v>#N/A</v>
      </c>
      <c r="AG32" s="3" t="str">
        <f t="shared" si="38"/>
        <v xml:space="preserve"> </v>
      </c>
      <c r="AI32" s="79" t="e">
        <f t="shared" si="39"/>
        <v>#VALUE!</v>
      </c>
      <c r="AJ32" s="80" t="str">
        <f t="shared" si="2"/>
        <v xml:space="preserve"> </v>
      </c>
      <c r="AK32" s="68" t="e">
        <f t="shared" si="95"/>
        <v>#VALUE!</v>
      </c>
      <c r="AL32" s="68" t="e">
        <f t="shared" si="40"/>
        <v>#N/A</v>
      </c>
      <c r="AN32" s="3">
        <f t="shared" si="4"/>
        <v>0</v>
      </c>
      <c r="AO32" s="78" t="str">
        <f t="shared" si="5"/>
        <v xml:space="preserve"> </v>
      </c>
      <c r="AP32" s="3" t="e">
        <f t="shared" si="41"/>
        <v>#N/A</v>
      </c>
      <c r="AQ32" s="3" t="e">
        <f t="shared" si="41"/>
        <v>#N/A</v>
      </c>
      <c r="AR32" s="3">
        <v>17</v>
      </c>
      <c r="AS32" s="80" t="str">
        <f t="shared" si="42"/>
        <v xml:space="preserve"> </v>
      </c>
      <c r="AT32" s="80" t="str">
        <f t="shared" si="43"/>
        <v xml:space="preserve"> </v>
      </c>
      <c r="AU32" s="80" t="str">
        <f t="shared" si="6"/>
        <v xml:space="preserve"> </v>
      </c>
      <c r="AV32" s="81" t="str">
        <f t="shared" si="7"/>
        <v xml:space="preserve"> </v>
      </c>
      <c r="AW32" s="80" t="str">
        <f t="shared" si="44"/>
        <v xml:space="preserve"> </v>
      </c>
      <c r="AX32" s="80" t="str">
        <f t="shared" si="8"/>
        <v xml:space="preserve"> </v>
      </c>
      <c r="AY32" s="3" t="str">
        <f t="shared" si="9"/>
        <v xml:space="preserve"> </v>
      </c>
      <c r="AZ32" s="80" t="str">
        <f t="shared" si="45"/>
        <v xml:space="preserve"> </v>
      </c>
      <c r="BA32" s="80" t="str">
        <f t="shared" si="46"/>
        <v xml:space="preserve"> </v>
      </c>
      <c r="BB32" s="78" t="str">
        <f t="shared" si="47"/>
        <v xml:space="preserve"> </v>
      </c>
      <c r="BC32" s="3" t="str">
        <f t="shared" si="48"/>
        <v xml:space="preserve"> </v>
      </c>
      <c r="BD32" s="3" t="str">
        <f t="shared" si="49"/>
        <v xml:space="preserve"> </v>
      </c>
      <c r="BE32" s="3" t="str">
        <f t="shared" si="50"/>
        <v xml:space="preserve"> </v>
      </c>
      <c r="BF32" s="3" t="str">
        <f t="shared" si="51"/>
        <v xml:space="preserve"> </v>
      </c>
      <c r="BG32" s="3" t="str">
        <f t="shared" si="52"/>
        <v xml:space="preserve"> </v>
      </c>
      <c r="BH32" s="3" t="str">
        <f t="shared" si="53"/>
        <v xml:space="preserve"> </v>
      </c>
      <c r="BI32" s="3" t="str">
        <f t="shared" si="54"/>
        <v xml:space="preserve"> </v>
      </c>
      <c r="BJ32" s="3" t="str">
        <f t="shared" si="55"/>
        <v xml:space="preserve"> </v>
      </c>
      <c r="BK32" s="3" t="str">
        <f t="shared" si="56"/>
        <v xml:space="preserve"> </v>
      </c>
      <c r="BL32" s="3" t="str">
        <f t="shared" si="57"/>
        <v xml:space="preserve"> </v>
      </c>
      <c r="BM32" s="3" t="str">
        <f t="shared" si="58"/>
        <v xml:space="preserve"> </v>
      </c>
      <c r="BN32" s="3" t="str">
        <f t="shared" si="10"/>
        <v xml:space="preserve"> </v>
      </c>
      <c r="BO32" s="3" t="str">
        <f t="shared" si="59"/>
        <v xml:space="preserve"> </v>
      </c>
      <c r="BP32" s="3" t="str">
        <f t="shared" si="60"/>
        <v xml:space="preserve"> </v>
      </c>
      <c r="BQ32" s="3" t="str">
        <f t="shared" si="61"/>
        <v xml:space="preserve"> </v>
      </c>
      <c r="BR32" s="3" t="str">
        <f t="shared" si="62"/>
        <v xml:space="preserve"> </v>
      </c>
      <c r="BS32" s="3" t="str">
        <f t="shared" si="63"/>
        <v xml:space="preserve"> </v>
      </c>
      <c r="BT32" s="3" t="str">
        <f t="shared" si="64"/>
        <v xml:space="preserve"> </v>
      </c>
      <c r="BU32" s="3" t="str">
        <f t="shared" si="65"/>
        <v xml:space="preserve"> </v>
      </c>
      <c r="BV32" s="3" t="str">
        <f t="shared" si="66"/>
        <v xml:space="preserve"> </v>
      </c>
      <c r="BW32" s="3" t="str">
        <f t="shared" si="67"/>
        <v xml:space="preserve"> </v>
      </c>
      <c r="BX32" s="3" t="str">
        <f t="shared" si="11"/>
        <v xml:space="preserve"> </v>
      </c>
      <c r="BY32" s="3" t="str">
        <f t="shared" si="68"/>
        <v xml:space="preserve"> </v>
      </c>
      <c r="BZ32" s="3" t="str">
        <f t="shared" si="69"/>
        <v xml:space="preserve"> </v>
      </c>
      <c r="CA32" s="3" t="str">
        <f t="shared" si="70"/>
        <v xml:space="preserve"> </v>
      </c>
      <c r="CB32" s="3" t="str">
        <f t="shared" si="71"/>
        <v xml:space="preserve"> </v>
      </c>
      <c r="CC32" s="3" t="str">
        <f t="shared" si="72"/>
        <v xml:space="preserve"> </v>
      </c>
      <c r="CD32" s="3" t="str">
        <f t="shared" si="73"/>
        <v xml:space="preserve"> </v>
      </c>
      <c r="CE32" s="3" t="str">
        <f t="shared" si="74"/>
        <v xml:space="preserve"> </v>
      </c>
      <c r="CF32" s="3" t="str">
        <f t="shared" si="75"/>
        <v xml:space="preserve"> </v>
      </c>
      <c r="CG32" s="3" t="str">
        <f t="shared" si="76"/>
        <v xml:space="preserve"> </v>
      </c>
      <c r="CH32" s="3" t="str">
        <f t="shared" si="12"/>
        <v xml:space="preserve"> </v>
      </c>
      <c r="CI32" s="3" t="str">
        <f t="shared" si="77"/>
        <v xml:space="preserve"> </v>
      </c>
      <c r="CJ32" s="3" t="str">
        <f t="shared" si="78"/>
        <v xml:space="preserve"> </v>
      </c>
      <c r="CK32" s="3" t="str">
        <f t="shared" si="79"/>
        <v xml:space="preserve"> </v>
      </c>
      <c r="CL32" s="3" t="str">
        <f t="shared" si="80"/>
        <v xml:space="preserve"> </v>
      </c>
      <c r="CM32" s="3" t="str">
        <f t="shared" si="81"/>
        <v xml:space="preserve"> </v>
      </c>
      <c r="CN32" s="3" t="str">
        <f t="shared" si="82"/>
        <v xml:space="preserve"> </v>
      </c>
      <c r="CO32" s="3" t="str">
        <f t="shared" si="83"/>
        <v xml:space="preserve"> </v>
      </c>
      <c r="CP32" s="3" t="str">
        <f t="shared" si="84"/>
        <v xml:space="preserve"> </v>
      </c>
      <c r="CQ32" s="3" t="str">
        <f t="shared" si="85"/>
        <v xml:space="preserve"> </v>
      </c>
      <c r="CR32" s="3" t="str">
        <f t="shared" si="13"/>
        <v xml:space="preserve"> </v>
      </c>
      <c r="CS32" s="3" t="str">
        <f t="shared" si="86"/>
        <v xml:space="preserve"> </v>
      </c>
      <c r="CT32" s="3" t="str">
        <f t="shared" si="87"/>
        <v xml:space="preserve"> </v>
      </c>
      <c r="CU32" s="3" t="str">
        <f t="shared" si="88"/>
        <v xml:space="preserve"> </v>
      </c>
      <c r="CV32" s="3" t="str">
        <f t="shared" si="89"/>
        <v xml:space="preserve"> </v>
      </c>
      <c r="CW32" s="3" t="str">
        <f t="shared" si="90"/>
        <v xml:space="preserve"> </v>
      </c>
      <c r="CX32" s="3" t="str">
        <f t="shared" si="91"/>
        <v xml:space="preserve"> </v>
      </c>
      <c r="CZ32" s="80">
        <f t="shared" si="92"/>
        <v>0</v>
      </c>
      <c r="DA32" s="80">
        <f t="shared" si="14"/>
        <v>26.824999999999999</v>
      </c>
      <c r="DB32" s="80">
        <f t="shared" si="15"/>
        <v>46.325000000000003</v>
      </c>
      <c r="DC32" s="80">
        <f t="shared" si="16"/>
        <v>110.325</v>
      </c>
      <c r="DD32" s="80" t="e">
        <f t="shared" si="17"/>
        <v>#VALUE!</v>
      </c>
      <c r="DE32" s="80" t="e">
        <f t="shared" si="18"/>
        <v>#VALUE!</v>
      </c>
      <c r="DH32" s="3">
        <f>+IF(A32=1,'Hoja base'!$C$10,IF(A32=2,'Hoja base'!$D$10,IF(A32=3,'Hoja base'!$E$10,IF(A32=4,'Hoja base'!$F$10,IF(A32=5,'Hoja base'!$G$10,'Hoja base'!$H$10)))))</f>
        <v>0</v>
      </c>
      <c r="DI32" s="3">
        <f t="shared" si="93"/>
        <v>0</v>
      </c>
    </row>
    <row r="33" spans="1:113" ht="12" customHeight="1" x14ac:dyDescent="0.2">
      <c r="A33" s="21" t="str">
        <f t="shared" si="19"/>
        <v xml:space="preserve"> </v>
      </c>
      <c r="B33" s="129"/>
      <c r="C33" s="129"/>
      <c r="D33" s="129"/>
      <c r="E33" s="129"/>
      <c r="F33" s="22"/>
      <c r="G33" s="23" t="str">
        <f t="shared" si="20"/>
        <v xml:space="preserve"> </v>
      </c>
      <c r="H33" s="24" t="str">
        <f t="shared" si="21"/>
        <v xml:space="preserve"> </v>
      </c>
      <c r="I33" s="25"/>
      <c r="J33" s="24" t="str">
        <f t="shared" si="22"/>
        <v xml:space="preserve"> </v>
      </c>
      <c r="K33" s="24" t="str">
        <f t="shared" si="23"/>
        <v xml:space="preserve"> </v>
      </c>
      <c r="L33" s="24" t="str">
        <f t="shared" si="24"/>
        <v xml:space="preserve"> </v>
      </c>
      <c r="M33" s="24" t="str">
        <f t="shared" si="25"/>
        <v xml:space="preserve"> </v>
      </c>
      <c r="N33" s="24" t="str">
        <f t="shared" si="26"/>
        <v xml:space="preserve"> </v>
      </c>
      <c r="O33" s="26" t="str">
        <f t="shared" si="27"/>
        <v xml:space="preserve"> </v>
      </c>
      <c r="P33" s="26" t="str">
        <f t="shared" si="28"/>
        <v xml:space="preserve"> </v>
      </c>
      <c r="Q33" s="27" t="str">
        <f t="shared" si="29"/>
        <v xml:space="preserve"> </v>
      </c>
      <c r="R33" s="27" t="str">
        <f t="shared" si="30"/>
        <v xml:space="preserve"> </v>
      </c>
      <c r="S33" s="126" t="str">
        <f t="shared" si="31"/>
        <v xml:space="preserve"> </v>
      </c>
      <c r="T33" s="126"/>
      <c r="U33" s="27" t="str">
        <f t="shared" si="32"/>
        <v xml:space="preserve"> </v>
      </c>
      <c r="V33" s="24" t="str">
        <f t="shared" si="33"/>
        <v xml:space="preserve"> </v>
      </c>
      <c r="W33" s="24" t="str">
        <f t="shared" si="34"/>
        <v xml:space="preserve"> </v>
      </c>
      <c r="X33" s="3" t="str">
        <f t="shared" si="35"/>
        <v xml:space="preserve"> </v>
      </c>
      <c r="Y33" s="68" t="str">
        <f t="shared" si="36"/>
        <v xml:space="preserve"> </v>
      </c>
      <c r="Z33" s="78" t="str">
        <f>IF(G5&gt;=5,0," ")</f>
        <v xml:space="preserve"> </v>
      </c>
      <c r="AA33" s="78" t="str">
        <f>IF(G5&gt;=5,L10," ")</f>
        <v xml:space="preserve"> </v>
      </c>
      <c r="AC33" s="3">
        <v>18</v>
      </c>
      <c r="AD33" s="78" t="str">
        <f t="shared" si="37"/>
        <v xml:space="preserve"> </v>
      </c>
      <c r="AE33" s="78" t="str">
        <f t="shared" si="0"/>
        <v xml:space="preserve"> </v>
      </c>
      <c r="AF33" s="3" t="e">
        <f t="shared" si="94"/>
        <v>#N/A</v>
      </c>
      <c r="AG33" s="3" t="str">
        <f t="shared" si="38"/>
        <v xml:space="preserve"> </v>
      </c>
      <c r="AI33" s="79" t="e">
        <f t="shared" si="39"/>
        <v>#VALUE!</v>
      </c>
      <c r="AJ33" s="80" t="str">
        <f t="shared" si="2"/>
        <v xml:space="preserve"> </v>
      </c>
      <c r="AK33" s="68" t="e">
        <f t="shared" si="95"/>
        <v>#VALUE!</v>
      </c>
      <c r="AL33" s="68" t="e">
        <f t="shared" si="40"/>
        <v>#N/A</v>
      </c>
      <c r="AN33" s="3">
        <f t="shared" si="4"/>
        <v>0</v>
      </c>
      <c r="AO33" s="78" t="str">
        <f t="shared" si="5"/>
        <v xml:space="preserve"> </v>
      </c>
      <c r="AP33" s="3" t="e">
        <f t="shared" si="41"/>
        <v>#N/A</v>
      </c>
      <c r="AQ33" s="3" t="e">
        <f t="shared" si="41"/>
        <v>#N/A</v>
      </c>
      <c r="AR33" s="3">
        <v>18</v>
      </c>
      <c r="AS33" s="80" t="str">
        <f t="shared" si="42"/>
        <v xml:space="preserve"> </v>
      </c>
      <c r="AT33" s="80" t="str">
        <f t="shared" si="43"/>
        <v xml:space="preserve"> </v>
      </c>
      <c r="AU33" s="80" t="str">
        <f t="shared" si="6"/>
        <v xml:space="preserve"> </v>
      </c>
      <c r="AV33" s="81" t="str">
        <f t="shared" si="7"/>
        <v xml:space="preserve"> </v>
      </c>
      <c r="AW33" s="80" t="str">
        <f t="shared" si="44"/>
        <v xml:space="preserve"> </v>
      </c>
      <c r="AX33" s="80" t="str">
        <f t="shared" si="8"/>
        <v xml:space="preserve"> </v>
      </c>
      <c r="AY33" s="3" t="str">
        <f t="shared" si="9"/>
        <v xml:space="preserve"> </v>
      </c>
      <c r="AZ33" s="80" t="str">
        <f t="shared" si="45"/>
        <v xml:space="preserve"> </v>
      </c>
      <c r="BA33" s="80" t="str">
        <f t="shared" si="46"/>
        <v xml:space="preserve"> </v>
      </c>
      <c r="BB33" s="78" t="str">
        <f t="shared" si="47"/>
        <v xml:space="preserve"> </v>
      </c>
      <c r="BC33" s="3" t="str">
        <f t="shared" si="48"/>
        <v xml:space="preserve"> </v>
      </c>
      <c r="BD33" s="3" t="str">
        <f t="shared" si="49"/>
        <v xml:space="preserve"> </v>
      </c>
      <c r="BE33" s="3" t="str">
        <f t="shared" si="50"/>
        <v xml:space="preserve"> </v>
      </c>
      <c r="BF33" s="3" t="str">
        <f t="shared" si="51"/>
        <v xml:space="preserve"> </v>
      </c>
      <c r="BG33" s="3" t="str">
        <f t="shared" si="52"/>
        <v xml:space="preserve"> </v>
      </c>
      <c r="BH33" s="3" t="str">
        <f t="shared" si="53"/>
        <v xml:space="preserve"> </v>
      </c>
      <c r="BI33" s="3" t="str">
        <f t="shared" si="54"/>
        <v xml:space="preserve"> </v>
      </c>
      <c r="BJ33" s="3" t="str">
        <f t="shared" si="55"/>
        <v xml:space="preserve"> </v>
      </c>
      <c r="BK33" s="3" t="str">
        <f t="shared" si="56"/>
        <v xml:space="preserve"> </v>
      </c>
      <c r="BL33" s="3" t="str">
        <f t="shared" si="57"/>
        <v xml:space="preserve"> </v>
      </c>
      <c r="BM33" s="3" t="str">
        <f t="shared" si="58"/>
        <v xml:space="preserve"> </v>
      </c>
      <c r="BN33" s="3" t="str">
        <f t="shared" si="10"/>
        <v xml:space="preserve"> </v>
      </c>
      <c r="BO33" s="3" t="str">
        <f t="shared" si="59"/>
        <v xml:space="preserve"> </v>
      </c>
      <c r="BP33" s="3" t="str">
        <f t="shared" si="60"/>
        <v xml:space="preserve"> </v>
      </c>
      <c r="BQ33" s="3" t="str">
        <f t="shared" si="61"/>
        <v xml:space="preserve"> </v>
      </c>
      <c r="BR33" s="3" t="str">
        <f t="shared" si="62"/>
        <v xml:space="preserve"> </v>
      </c>
      <c r="BS33" s="3" t="str">
        <f t="shared" si="63"/>
        <v xml:space="preserve"> </v>
      </c>
      <c r="BT33" s="3" t="str">
        <f t="shared" si="64"/>
        <v xml:space="preserve"> </v>
      </c>
      <c r="BU33" s="3" t="str">
        <f t="shared" si="65"/>
        <v xml:space="preserve"> </v>
      </c>
      <c r="BV33" s="3" t="str">
        <f t="shared" si="66"/>
        <v xml:space="preserve"> </v>
      </c>
      <c r="BW33" s="3" t="str">
        <f t="shared" si="67"/>
        <v xml:space="preserve"> </v>
      </c>
      <c r="BX33" s="3" t="str">
        <f t="shared" si="11"/>
        <v xml:space="preserve"> </v>
      </c>
      <c r="BY33" s="3" t="str">
        <f t="shared" si="68"/>
        <v xml:space="preserve"> </v>
      </c>
      <c r="BZ33" s="3" t="str">
        <f t="shared" si="69"/>
        <v xml:space="preserve"> </v>
      </c>
      <c r="CA33" s="3" t="str">
        <f t="shared" si="70"/>
        <v xml:space="preserve"> </v>
      </c>
      <c r="CB33" s="3" t="str">
        <f t="shared" si="71"/>
        <v xml:space="preserve"> </v>
      </c>
      <c r="CC33" s="3" t="str">
        <f t="shared" si="72"/>
        <v xml:space="preserve"> </v>
      </c>
      <c r="CD33" s="3" t="str">
        <f t="shared" si="73"/>
        <v xml:space="preserve"> </v>
      </c>
      <c r="CE33" s="3" t="str">
        <f t="shared" si="74"/>
        <v xml:space="preserve"> </v>
      </c>
      <c r="CF33" s="3" t="str">
        <f t="shared" si="75"/>
        <v xml:space="preserve"> </v>
      </c>
      <c r="CG33" s="3" t="str">
        <f t="shared" si="76"/>
        <v xml:space="preserve"> </v>
      </c>
      <c r="CH33" s="3" t="str">
        <f t="shared" si="12"/>
        <v xml:space="preserve"> </v>
      </c>
      <c r="CI33" s="3" t="str">
        <f t="shared" si="77"/>
        <v xml:space="preserve"> </v>
      </c>
      <c r="CJ33" s="3" t="str">
        <f t="shared" si="78"/>
        <v xml:space="preserve"> </v>
      </c>
      <c r="CK33" s="3" t="str">
        <f t="shared" si="79"/>
        <v xml:space="preserve"> </v>
      </c>
      <c r="CL33" s="3" t="str">
        <f t="shared" si="80"/>
        <v xml:space="preserve"> </v>
      </c>
      <c r="CM33" s="3" t="str">
        <f t="shared" si="81"/>
        <v xml:space="preserve"> </v>
      </c>
      <c r="CN33" s="3" t="str">
        <f t="shared" si="82"/>
        <v xml:space="preserve"> </v>
      </c>
      <c r="CO33" s="3" t="str">
        <f t="shared" si="83"/>
        <v xml:space="preserve"> </v>
      </c>
      <c r="CP33" s="3" t="str">
        <f t="shared" si="84"/>
        <v xml:space="preserve"> </v>
      </c>
      <c r="CQ33" s="3" t="str">
        <f t="shared" si="85"/>
        <v xml:space="preserve"> </v>
      </c>
      <c r="CR33" s="3" t="str">
        <f t="shared" si="13"/>
        <v xml:space="preserve"> </v>
      </c>
      <c r="CS33" s="3" t="str">
        <f t="shared" si="86"/>
        <v xml:space="preserve"> </v>
      </c>
      <c r="CT33" s="3" t="str">
        <f t="shared" si="87"/>
        <v xml:space="preserve"> </v>
      </c>
      <c r="CU33" s="3" t="str">
        <f t="shared" si="88"/>
        <v xml:space="preserve"> </v>
      </c>
      <c r="CV33" s="3" t="str">
        <f t="shared" si="89"/>
        <v xml:space="preserve"> </v>
      </c>
      <c r="CW33" s="3" t="str">
        <f t="shared" si="90"/>
        <v xml:space="preserve"> </v>
      </c>
      <c r="CX33" s="3" t="str">
        <f t="shared" si="91"/>
        <v xml:space="preserve"> </v>
      </c>
      <c r="CZ33" s="80">
        <f t="shared" si="92"/>
        <v>0</v>
      </c>
      <c r="DA33" s="80">
        <f t="shared" si="14"/>
        <v>26.824999999999999</v>
      </c>
      <c r="DB33" s="80">
        <f t="shared" si="15"/>
        <v>46.325000000000003</v>
      </c>
      <c r="DC33" s="80">
        <f t="shared" si="16"/>
        <v>110.325</v>
      </c>
      <c r="DD33" s="80" t="e">
        <f t="shared" si="17"/>
        <v>#VALUE!</v>
      </c>
      <c r="DE33" s="80" t="e">
        <f t="shared" si="18"/>
        <v>#VALUE!</v>
      </c>
      <c r="DH33" s="3">
        <f>+IF(A33=1,'Hoja base'!$C$10,IF(A33=2,'Hoja base'!$D$10,IF(A33=3,'Hoja base'!$E$10,IF(A33=4,'Hoja base'!$F$10,IF(A33=5,'Hoja base'!$G$10,'Hoja base'!$H$10)))))</f>
        <v>0</v>
      </c>
      <c r="DI33" s="3">
        <f t="shared" si="93"/>
        <v>0</v>
      </c>
    </row>
    <row r="34" spans="1:113" ht="12" customHeight="1" x14ac:dyDescent="0.2">
      <c r="A34" s="21" t="str">
        <f t="shared" si="19"/>
        <v xml:space="preserve"> </v>
      </c>
      <c r="B34" s="129"/>
      <c r="C34" s="129"/>
      <c r="D34" s="129"/>
      <c r="E34" s="129"/>
      <c r="F34" s="22"/>
      <c r="G34" s="23" t="str">
        <f t="shared" si="20"/>
        <v xml:space="preserve"> </v>
      </c>
      <c r="H34" s="24" t="str">
        <f t="shared" si="21"/>
        <v xml:space="preserve"> </v>
      </c>
      <c r="I34" s="25"/>
      <c r="J34" s="24" t="str">
        <f t="shared" si="22"/>
        <v xml:space="preserve"> </v>
      </c>
      <c r="K34" s="24" t="str">
        <f t="shared" si="23"/>
        <v xml:space="preserve"> </v>
      </c>
      <c r="L34" s="24" t="str">
        <f t="shared" si="24"/>
        <v xml:space="preserve"> </v>
      </c>
      <c r="M34" s="24" t="str">
        <f t="shared" si="25"/>
        <v xml:space="preserve"> </v>
      </c>
      <c r="N34" s="24" t="str">
        <f t="shared" si="26"/>
        <v xml:space="preserve"> </v>
      </c>
      <c r="O34" s="26" t="str">
        <f t="shared" si="27"/>
        <v xml:space="preserve"> </v>
      </c>
      <c r="P34" s="26" t="str">
        <f t="shared" si="28"/>
        <v xml:space="preserve"> </v>
      </c>
      <c r="Q34" s="27" t="str">
        <f t="shared" si="29"/>
        <v xml:space="preserve"> </v>
      </c>
      <c r="R34" s="27" t="str">
        <f t="shared" si="30"/>
        <v xml:space="preserve"> </v>
      </c>
      <c r="S34" s="126" t="str">
        <f t="shared" si="31"/>
        <v xml:space="preserve"> </v>
      </c>
      <c r="T34" s="126"/>
      <c r="U34" s="27" t="str">
        <f t="shared" si="32"/>
        <v xml:space="preserve"> </v>
      </c>
      <c r="V34" s="24" t="str">
        <f t="shared" si="33"/>
        <v xml:space="preserve"> </v>
      </c>
      <c r="W34" s="24" t="str">
        <f t="shared" si="34"/>
        <v xml:space="preserve"> </v>
      </c>
      <c r="X34" s="3" t="str">
        <f t="shared" si="35"/>
        <v xml:space="preserve"> </v>
      </c>
      <c r="Y34" s="68" t="str">
        <f t="shared" si="36"/>
        <v xml:space="preserve"> </v>
      </c>
      <c r="Z34" s="78" t="str">
        <f>IF(G5&gt;=5,100," ")</f>
        <v xml:space="preserve"> </v>
      </c>
      <c r="AA34" s="78" t="str">
        <f>AA33</f>
        <v xml:space="preserve"> </v>
      </c>
      <c r="AC34" s="3">
        <v>19</v>
      </c>
      <c r="AD34" s="78" t="str">
        <f t="shared" si="37"/>
        <v xml:space="preserve"> </v>
      </c>
      <c r="AE34" s="78" t="str">
        <f t="shared" si="0"/>
        <v xml:space="preserve"> </v>
      </c>
      <c r="AF34" s="3" t="e">
        <f t="shared" si="94"/>
        <v>#N/A</v>
      </c>
      <c r="AG34" s="3" t="str">
        <f t="shared" si="38"/>
        <v xml:space="preserve"> </v>
      </c>
      <c r="AI34" s="79" t="e">
        <f t="shared" si="39"/>
        <v>#VALUE!</v>
      </c>
      <c r="AJ34" s="80" t="str">
        <f t="shared" si="2"/>
        <v xml:space="preserve"> </v>
      </c>
      <c r="AK34" s="68" t="e">
        <f t="shared" si="95"/>
        <v>#VALUE!</v>
      </c>
      <c r="AL34" s="68" t="e">
        <f t="shared" si="40"/>
        <v>#N/A</v>
      </c>
      <c r="AN34" s="3">
        <f t="shared" si="4"/>
        <v>0</v>
      </c>
      <c r="AO34" s="78" t="str">
        <f t="shared" si="5"/>
        <v xml:space="preserve"> </v>
      </c>
      <c r="AP34" s="3" t="e">
        <f t="shared" si="41"/>
        <v>#N/A</v>
      </c>
      <c r="AQ34" s="3" t="e">
        <f t="shared" si="41"/>
        <v>#N/A</v>
      </c>
      <c r="AR34" s="3">
        <v>19</v>
      </c>
      <c r="AS34" s="80" t="str">
        <f t="shared" si="42"/>
        <v xml:space="preserve"> </v>
      </c>
      <c r="AT34" s="80" t="str">
        <f t="shared" si="43"/>
        <v xml:space="preserve"> </v>
      </c>
      <c r="AU34" s="80" t="str">
        <f t="shared" si="6"/>
        <v xml:space="preserve"> </v>
      </c>
      <c r="AV34" s="81" t="str">
        <f t="shared" si="7"/>
        <v xml:space="preserve"> </v>
      </c>
      <c r="AW34" s="80" t="str">
        <f t="shared" si="44"/>
        <v xml:space="preserve"> </v>
      </c>
      <c r="AX34" s="80" t="str">
        <f t="shared" si="8"/>
        <v xml:space="preserve"> </v>
      </c>
      <c r="AY34" s="3" t="str">
        <f t="shared" si="9"/>
        <v xml:space="preserve"> </v>
      </c>
      <c r="AZ34" s="80" t="str">
        <f t="shared" si="45"/>
        <v xml:space="preserve"> </v>
      </c>
      <c r="BA34" s="80" t="str">
        <f t="shared" si="46"/>
        <v xml:space="preserve"> </v>
      </c>
      <c r="BB34" s="78" t="str">
        <f t="shared" si="47"/>
        <v xml:space="preserve"> </v>
      </c>
      <c r="BC34" s="3" t="str">
        <f t="shared" si="48"/>
        <v xml:space="preserve"> </v>
      </c>
      <c r="BD34" s="3" t="str">
        <f t="shared" si="49"/>
        <v xml:space="preserve"> </v>
      </c>
      <c r="BE34" s="3" t="str">
        <f t="shared" si="50"/>
        <v xml:space="preserve"> </v>
      </c>
      <c r="BF34" s="3" t="str">
        <f t="shared" si="51"/>
        <v xml:space="preserve"> </v>
      </c>
      <c r="BG34" s="3" t="str">
        <f t="shared" si="52"/>
        <v xml:space="preserve"> </v>
      </c>
      <c r="BH34" s="3" t="str">
        <f t="shared" si="53"/>
        <v xml:space="preserve"> </v>
      </c>
      <c r="BI34" s="3" t="str">
        <f t="shared" si="54"/>
        <v xml:space="preserve"> </v>
      </c>
      <c r="BJ34" s="3" t="str">
        <f t="shared" si="55"/>
        <v xml:space="preserve"> </v>
      </c>
      <c r="BK34" s="3" t="str">
        <f t="shared" si="56"/>
        <v xml:space="preserve"> </v>
      </c>
      <c r="BL34" s="3" t="str">
        <f t="shared" si="57"/>
        <v xml:space="preserve"> </v>
      </c>
      <c r="BM34" s="3" t="str">
        <f t="shared" si="58"/>
        <v xml:space="preserve"> </v>
      </c>
      <c r="BN34" s="3" t="str">
        <f t="shared" si="10"/>
        <v xml:space="preserve"> </v>
      </c>
      <c r="BO34" s="3" t="str">
        <f t="shared" si="59"/>
        <v xml:space="preserve"> </v>
      </c>
      <c r="BP34" s="3" t="str">
        <f t="shared" si="60"/>
        <v xml:space="preserve"> </v>
      </c>
      <c r="BQ34" s="3" t="str">
        <f t="shared" si="61"/>
        <v xml:space="preserve"> </v>
      </c>
      <c r="BR34" s="3" t="str">
        <f t="shared" si="62"/>
        <v xml:space="preserve"> </v>
      </c>
      <c r="BS34" s="3" t="str">
        <f t="shared" si="63"/>
        <v xml:space="preserve"> </v>
      </c>
      <c r="BT34" s="3" t="str">
        <f t="shared" si="64"/>
        <v xml:space="preserve"> </v>
      </c>
      <c r="BU34" s="3" t="str">
        <f t="shared" si="65"/>
        <v xml:space="preserve"> </v>
      </c>
      <c r="BV34" s="3" t="str">
        <f t="shared" si="66"/>
        <v xml:space="preserve"> </v>
      </c>
      <c r="BW34" s="3" t="str">
        <f t="shared" si="67"/>
        <v xml:space="preserve"> </v>
      </c>
      <c r="BX34" s="3" t="str">
        <f t="shared" si="11"/>
        <v xml:space="preserve"> </v>
      </c>
      <c r="BY34" s="3" t="str">
        <f t="shared" si="68"/>
        <v xml:space="preserve"> </v>
      </c>
      <c r="BZ34" s="3" t="str">
        <f t="shared" si="69"/>
        <v xml:space="preserve"> </v>
      </c>
      <c r="CA34" s="3" t="str">
        <f t="shared" si="70"/>
        <v xml:space="preserve"> </v>
      </c>
      <c r="CB34" s="3" t="str">
        <f t="shared" si="71"/>
        <v xml:space="preserve"> </v>
      </c>
      <c r="CC34" s="3" t="str">
        <f t="shared" si="72"/>
        <v xml:space="preserve"> </v>
      </c>
      <c r="CD34" s="3" t="str">
        <f t="shared" si="73"/>
        <v xml:space="preserve"> </v>
      </c>
      <c r="CE34" s="3" t="str">
        <f t="shared" si="74"/>
        <v xml:space="preserve"> </v>
      </c>
      <c r="CF34" s="3" t="str">
        <f t="shared" si="75"/>
        <v xml:space="preserve"> </v>
      </c>
      <c r="CG34" s="3" t="str">
        <f t="shared" si="76"/>
        <v xml:space="preserve"> </v>
      </c>
      <c r="CH34" s="3" t="str">
        <f t="shared" si="12"/>
        <v xml:space="preserve"> </v>
      </c>
      <c r="CI34" s="3" t="str">
        <f t="shared" si="77"/>
        <v xml:space="preserve"> </v>
      </c>
      <c r="CJ34" s="3" t="str">
        <f t="shared" si="78"/>
        <v xml:space="preserve"> </v>
      </c>
      <c r="CK34" s="3" t="str">
        <f t="shared" si="79"/>
        <v xml:space="preserve"> </v>
      </c>
      <c r="CL34" s="3" t="str">
        <f t="shared" si="80"/>
        <v xml:space="preserve"> </v>
      </c>
      <c r="CM34" s="3" t="str">
        <f t="shared" si="81"/>
        <v xml:space="preserve"> </v>
      </c>
      <c r="CN34" s="3" t="str">
        <f t="shared" si="82"/>
        <v xml:space="preserve"> </v>
      </c>
      <c r="CO34" s="3" t="str">
        <f t="shared" si="83"/>
        <v xml:space="preserve"> </v>
      </c>
      <c r="CP34" s="3" t="str">
        <f t="shared" si="84"/>
        <v xml:space="preserve"> </v>
      </c>
      <c r="CQ34" s="3" t="str">
        <f t="shared" si="85"/>
        <v xml:space="preserve"> </v>
      </c>
      <c r="CR34" s="3" t="str">
        <f t="shared" si="13"/>
        <v xml:space="preserve"> </v>
      </c>
      <c r="CS34" s="3" t="str">
        <f t="shared" si="86"/>
        <v xml:space="preserve"> </v>
      </c>
      <c r="CT34" s="3" t="str">
        <f t="shared" si="87"/>
        <v xml:space="preserve"> </v>
      </c>
      <c r="CU34" s="3" t="str">
        <f t="shared" si="88"/>
        <v xml:space="preserve"> </v>
      </c>
      <c r="CV34" s="3" t="str">
        <f t="shared" si="89"/>
        <v xml:space="preserve"> </v>
      </c>
      <c r="CW34" s="3" t="str">
        <f t="shared" si="90"/>
        <v xml:space="preserve"> </v>
      </c>
      <c r="CX34" s="3" t="str">
        <f t="shared" si="91"/>
        <v xml:space="preserve"> </v>
      </c>
      <c r="CZ34" s="80">
        <f t="shared" si="92"/>
        <v>0</v>
      </c>
      <c r="DA34" s="80">
        <f t="shared" si="14"/>
        <v>26.824999999999999</v>
      </c>
      <c r="DB34" s="80">
        <f t="shared" si="15"/>
        <v>46.325000000000003</v>
      </c>
      <c r="DC34" s="80">
        <f t="shared" si="16"/>
        <v>110.325</v>
      </c>
      <c r="DD34" s="80" t="e">
        <f t="shared" si="17"/>
        <v>#VALUE!</v>
      </c>
      <c r="DE34" s="80" t="e">
        <f t="shared" si="18"/>
        <v>#VALUE!</v>
      </c>
      <c r="DH34" s="3">
        <f>+IF(A34=1,'Hoja base'!$C$10,IF(A34=2,'Hoja base'!$D$10,IF(A34=3,'Hoja base'!$E$10,IF(A34=4,'Hoja base'!$F$10,IF(A34=5,'Hoja base'!$G$10,'Hoja base'!$H$10)))))</f>
        <v>0</v>
      </c>
      <c r="DI34" s="3">
        <f t="shared" si="93"/>
        <v>0</v>
      </c>
    </row>
    <row r="35" spans="1:113" ht="12" customHeight="1" x14ac:dyDescent="0.2">
      <c r="A35" s="21" t="str">
        <f t="shared" si="19"/>
        <v xml:space="preserve"> </v>
      </c>
      <c r="B35" s="129"/>
      <c r="C35" s="129"/>
      <c r="D35" s="129"/>
      <c r="E35" s="129"/>
      <c r="F35" s="22"/>
      <c r="G35" s="23" t="str">
        <f t="shared" si="20"/>
        <v xml:space="preserve"> </v>
      </c>
      <c r="H35" s="24" t="str">
        <f t="shared" si="21"/>
        <v xml:space="preserve"> </v>
      </c>
      <c r="I35" s="25"/>
      <c r="J35" s="24" t="str">
        <f t="shared" si="22"/>
        <v xml:space="preserve"> </v>
      </c>
      <c r="K35" s="24" t="str">
        <f t="shared" si="23"/>
        <v xml:space="preserve"> </v>
      </c>
      <c r="L35" s="24" t="str">
        <f t="shared" si="24"/>
        <v xml:space="preserve"> </v>
      </c>
      <c r="M35" s="24" t="str">
        <f t="shared" si="25"/>
        <v xml:space="preserve"> </v>
      </c>
      <c r="N35" s="24" t="str">
        <f t="shared" si="26"/>
        <v xml:space="preserve"> </v>
      </c>
      <c r="O35" s="26" t="str">
        <f t="shared" si="27"/>
        <v xml:space="preserve"> </v>
      </c>
      <c r="P35" s="26" t="str">
        <f t="shared" si="28"/>
        <v xml:space="preserve"> </v>
      </c>
      <c r="Q35" s="27" t="str">
        <f t="shared" si="29"/>
        <v xml:space="preserve"> </v>
      </c>
      <c r="R35" s="27" t="str">
        <f t="shared" si="30"/>
        <v xml:space="preserve"> </v>
      </c>
      <c r="S35" s="126" t="str">
        <f t="shared" si="31"/>
        <v xml:space="preserve"> </v>
      </c>
      <c r="T35" s="126"/>
      <c r="U35" s="27" t="str">
        <f t="shared" si="32"/>
        <v xml:space="preserve"> </v>
      </c>
      <c r="V35" s="24" t="str">
        <f t="shared" si="33"/>
        <v xml:space="preserve"> </v>
      </c>
      <c r="W35" s="24" t="str">
        <f t="shared" si="34"/>
        <v xml:space="preserve"> </v>
      </c>
      <c r="X35" s="3" t="str">
        <f t="shared" si="35"/>
        <v xml:space="preserve"> </v>
      </c>
      <c r="Y35" s="68" t="str">
        <f t="shared" si="36"/>
        <v xml:space="preserve"> </v>
      </c>
      <c r="Z35" s="78"/>
      <c r="AC35" s="3">
        <v>20</v>
      </c>
      <c r="AD35" s="78" t="str">
        <f t="shared" si="37"/>
        <v xml:space="preserve"> </v>
      </c>
      <c r="AE35" s="78" t="str">
        <f t="shared" si="0"/>
        <v xml:space="preserve"> </v>
      </c>
      <c r="AF35" s="3" t="e">
        <f t="shared" si="94"/>
        <v>#N/A</v>
      </c>
      <c r="AG35" s="3" t="str">
        <f t="shared" si="38"/>
        <v xml:space="preserve"> </v>
      </c>
      <c r="AI35" s="79" t="e">
        <f t="shared" si="39"/>
        <v>#VALUE!</v>
      </c>
      <c r="AJ35" s="80" t="str">
        <f t="shared" si="2"/>
        <v xml:space="preserve"> </v>
      </c>
      <c r="AK35" s="68" t="e">
        <f t="shared" si="95"/>
        <v>#VALUE!</v>
      </c>
      <c r="AL35" s="68" t="e">
        <f t="shared" si="40"/>
        <v>#N/A</v>
      </c>
      <c r="AN35" s="3">
        <f t="shared" si="4"/>
        <v>0</v>
      </c>
      <c r="AO35" s="78" t="str">
        <f t="shared" si="5"/>
        <v xml:space="preserve"> </v>
      </c>
      <c r="AP35" s="3" t="e">
        <f t="shared" si="41"/>
        <v>#N/A</v>
      </c>
      <c r="AQ35" s="3" t="e">
        <f t="shared" si="41"/>
        <v>#N/A</v>
      </c>
      <c r="AR35" s="3">
        <v>20</v>
      </c>
      <c r="AS35" s="80" t="str">
        <f t="shared" si="42"/>
        <v xml:space="preserve"> </v>
      </c>
      <c r="AT35" s="80" t="str">
        <f t="shared" si="43"/>
        <v xml:space="preserve"> </v>
      </c>
      <c r="AU35" s="80" t="str">
        <f t="shared" si="6"/>
        <v xml:space="preserve"> </v>
      </c>
      <c r="AV35" s="81" t="str">
        <f t="shared" si="7"/>
        <v xml:space="preserve"> </v>
      </c>
      <c r="AW35" s="80" t="str">
        <f t="shared" si="44"/>
        <v xml:space="preserve"> </v>
      </c>
      <c r="AX35" s="80" t="str">
        <f t="shared" si="8"/>
        <v xml:space="preserve"> </v>
      </c>
      <c r="AY35" s="3" t="str">
        <f t="shared" si="9"/>
        <v xml:space="preserve"> </v>
      </c>
      <c r="AZ35" s="80" t="str">
        <f t="shared" si="45"/>
        <v xml:space="preserve"> </v>
      </c>
      <c r="BA35" s="80" t="str">
        <f t="shared" si="46"/>
        <v xml:space="preserve"> </v>
      </c>
      <c r="BB35" s="78" t="str">
        <f t="shared" si="47"/>
        <v xml:space="preserve"> </v>
      </c>
      <c r="BC35" s="3" t="str">
        <f t="shared" si="48"/>
        <v xml:space="preserve"> </v>
      </c>
      <c r="BD35" s="3" t="str">
        <f t="shared" si="49"/>
        <v xml:space="preserve"> </v>
      </c>
      <c r="BE35" s="3" t="str">
        <f t="shared" si="50"/>
        <v xml:space="preserve"> </v>
      </c>
      <c r="BF35" s="3" t="str">
        <f t="shared" si="51"/>
        <v xml:space="preserve"> </v>
      </c>
      <c r="BG35" s="3" t="str">
        <f t="shared" si="52"/>
        <v xml:space="preserve"> </v>
      </c>
      <c r="BH35" s="3" t="str">
        <f t="shared" si="53"/>
        <v xml:space="preserve"> </v>
      </c>
      <c r="BI35" s="3" t="str">
        <f t="shared" si="54"/>
        <v xml:space="preserve"> </v>
      </c>
      <c r="BJ35" s="3" t="str">
        <f t="shared" si="55"/>
        <v xml:space="preserve"> </v>
      </c>
      <c r="BK35" s="3" t="str">
        <f t="shared" si="56"/>
        <v xml:space="preserve"> </v>
      </c>
      <c r="BL35" s="3" t="str">
        <f t="shared" si="57"/>
        <v xml:space="preserve"> </v>
      </c>
      <c r="BM35" s="3" t="str">
        <f t="shared" si="58"/>
        <v xml:space="preserve"> </v>
      </c>
      <c r="BN35" s="3" t="str">
        <f t="shared" si="10"/>
        <v xml:space="preserve"> </v>
      </c>
      <c r="BO35" s="3" t="str">
        <f t="shared" si="59"/>
        <v xml:space="preserve"> </v>
      </c>
      <c r="BP35" s="3" t="str">
        <f t="shared" si="60"/>
        <v xml:space="preserve"> </v>
      </c>
      <c r="BQ35" s="3" t="str">
        <f t="shared" si="61"/>
        <v xml:space="preserve"> </v>
      </c>
      <c r="BR35" s="3" t="str">
        <f t="shared" si="62"/>
        <v xml:space="preserve"> </v>
      </c>
      <c r="BS35" s="3" t="str">
        <f t="shared" si="63"/>
        <v xml:space="preserve"> </v>
      </c>
      <c r="BT35" s="3" t="str">
        <f t="shared" si="64"/>
        <v xml:space="preserve"> </v>
      </c>
      <c r="BU35" s="3" t="str">
        <f t="shared" si="65"/>
        <v xml:space="preserve"> </v>
      </c>
      <c r="BV35" s="3" t="str">
        <f t="shared" si="66"/>
        <v xml:space="preserve"> </v>
      </c>
      <c r="BW35" s="3" t="str">
        <f t="shared" si="67"/>
        <v xml:space="preserve"> </v>
      </c>
      <c r="BX35" s="3" t="str">
        <f t="shared" si="11"/>
        <v xml:space="preserve"> </v>
      </c>
      <c r="BY35" s="3" t="str">
        <f t="shared" si="68"/>
        <v xml:space="preserve"> </v>
      </c>
      <c r="BZ35" s="3" t="str">
        <f t="shared" si="69"/>
        <v xml:space="preserve"> </v>
      </c>
      <c r="CA35" s="3" t="str">
        <f t="shared" si="70"/>
        <v xml:space="preserve"> </v>
      </c>
      <c r="CB35" s="3" t="str">
        <f t="shared" si="71"/>
        <v xml:space="preserve"> </v>
      </c>
      <c r="CC35" s="3" t="str">
        <f t="shared" si="72"/>
        <v xml:space="preserve"> </v>
      </c>
      <c r="CD35" s="3" t="str">
        <f t="shared" si="73"/>
        <v xml:space="preserve"> </v>
      </c>
      <c r="CE35" s="3" t="str">
        <f t="shared" si="74"/>
        <v xml:space="preserve"> </v>
      </c>
      <c r="CF35" s="3" t="str">
        <f t="shared" si="75"/>
        <v xml:space="preserve"> </v>
      </c>
      <c r="CG35" s="3" t="str">
        <f t="shared" si="76"/>
        <v xml:space="preserve"> </v>
      </c>
      <c r="CH35" s="3" t="str">
        <f t="shared" si="12"/>
        <v xml:space="preserve"> </v>
      </c>
      <c r="CI35" s="3" t="str">
        <f t="shared" si="77"/>
        <v xml:space="preserve"> </v>
      </c>
      <c r="CJ35" s="3" t="str">
        <f t="shared" si="78"/>
        <v xml:space="preserve"> </v>
      </c>
      <c r="CK35" s="3" t="str">
        <f t="shared" si="79"/>
        <v xml:space="preserve"> </v>
      </c>
      <c r="CL35" s="3" t="str">
        <f t="shared" si="80"/>
        <v xml:space="preserve"> </v>
      </c>
      <c r="CM35" s="3" t="str">
        <f t="shared" si="81"/>
        <v xml:space="preserve"> </v>
      </c>
      <c r="CN35" s="3" t="str">
        <f t="shared" si="82"/>
        <v xml:space="preserve"> </v>
      </c>
      <c r="CO35" s="3" t="str">
        <f t="shared" si="83"/>
        <v xml:space="preserve"> </v>
      </c>
      <c r="CP35" s="3" t="str">
        <f t="shared" si="84"/>
        <v xml:space="preserve"> </v>
      </c>
      <c r="CQ35" s="3" t="str">
        <f t="shared" si="85"/>
        <v xml:space="preserve"> </v>
      </c>
      <c r="CR35" s="3" t="str">
        <f t="shared" si="13"/>
        <v xml:space="preserve"> </v>
      </c>
      <c r="CS35" s="3" t="str">
        <f t="shared" si="86"/>
        <v xml:space="preserve"> </v>
      </c>
      <c r="CT35" s="3" t="str">
        <f t="shared" si="87"/>
        <v xml:space="preserve"> </v>
      </c>
      <c r="CU35" s="3" t="str">
        <f t="shared" si="88"/>
        <v xml:space="preserve"> </v>
      </c>
      <c r="CV35" s="3" t="str">
        <f t="shared" si="89"/>
        <v xml:space="preserve"> </v>
      </c>
      <c r="CW35" s="3" t="str">
        <f t="shared" si="90"/>
        <v xml:space="preserve"> </v>
      </c>
      <c r="CX35" s="3" t="str">
        <f t="shared" si="91"/>
        <v xml:space="preserve"> </v>
      </c>
      <c r="CZ35" s="80">
        <f t="shared" si="92"/>
        <v>0</v>
      </c>
      <c r="DA35" s="80">
        <f t="shared" si="14"/>
        <v>26.824999999999999</v>
      </c>
      <c r="DB35" s="80">
        <f t="shared" si="15"/>
        <v>46.325000000000003</v>
      </c>
      <c r="DC35" s="80">
        <f t="shared" si="16"/>
        <v>110.325</v>
      </c>
      <c r="DD35" s="80" t="e">
        <f t="shared" si="17"/>
        <v>#VALUE!</v>
      </c>
      <c r="DE35" s="80" t="e">
        <f t="shared" si="18"/>
        <v>#VALUE!</v>
      </c>
      <c r="DH35" s="3">
        <f>+IF(A35=1,'Hoja base'!$C$10,IF(A35=2,'Hoja base'!$D$10,IF(A35=3,'Hoja base'!$E$10,IF(A35=4,'Hoja base'!$F$10,IF(A35=5,'Hoja base'!$G$10,'Hoja base'!$H$10)))))</f>
        <v>0</v>
      </c>
      <c r="DI35" s="3">
        <f t="shared" si="93"/>
        <v>0</v>
      </c>
    </row>
    <row r="36" spans="1:113" ht="12" customHeight="1" x14ac:dyDescent="0.2">
      <c r="A36" s="21" t="str">
        <f t="shared" si="19"/>
        <v xml:space="preserve"> </v>
      </c>
      <c r="B36" s="129"/>
      <c r="C36" s="129"/>
      <c r="D36" s="129"/>
      <c r="E36" s="129"/>
      <c r="F36" s="22"/>
      <c r="G36" s="23" t="str">
        <f t="shared" si="20"/>
        <v xml:space="preserve"> </v>
      </c>
      <c r="H36" s="24" t="str">
        <f t="shared" si="21"/>
        <v xml:space="preserve"> </v>
      </c>
      <c r="I36" s="25"/>
      <c r="J36" s="24" t="str">
        <f t="shared" si="22"/>
        <v xml:space="preserve"> </v>
      </c>
      <c r="K36" s="24" t="str">
        <f t="shared" si="23"/>
        <v xml:space="preserve"> </v>
      </c>
      <c r="L36" s="24" t="str">
        <f t="shared" si="24"/>
        <v xml:space="preserve"> </v>
      </c>
      <c r="M36" s="24" t="str">
        <f t="shared" si="25"/>
        <v xml:space="preserve"> </v>
      </c>
      <c r="N36" s="24" t="str">
        <f t="shared" si="26"/>
        <v xml:space="preserve"> </v>
      </c>
      <c r="O36" s="26" t="str">
        <f t="shared" si="27"/>
        <v xml:space="preserve"> </v>
      </c>
      <c r="P36" s="26" t="str">
        <f t="shared" si="28"/>
        <v xml:space="preserve"> </v>
      </c>
      <c r="Q36" s="27" t="str">
        <f t="shared" si="29"/>
        <v xml:space="preserve"> </v>
      </c>
      <c r="R36" s="27" t="str">
        <f t="shared" si="30"/>
        <v xml:space="preserve"> </v>
      </c>
      <c r="S36" s="126" t="str">
        <f t="shared" si="31"/>
        <v xml:space="preserve"> </v>
      </c>
      <c r="T36" s="126"/>
      <c r="U36" s="27" t="str">
        <f t="shared" si="32"/>
        <v xml:space="preserve"> </v>
      </c>
      <c r="V36" s="24" t="str">
        <f t="shared" si="33"/>
        <v xml:space="preserve"> </v>
      </c>
      <c r="W36" s="24" t="str">
        <f t="shared" si="34"/>
        <v xml:space="preserve"> </v>
      </c>
      <c r="X36" s="3" t="str">
        <f t="shared" si="35"/>
        <v xml:space="preserve"> </v>
      </c>
      <c r="Y36" s="68" t="str">
        <f t="shared" si="36"/>
        <v xml:space="preserve"> </v>
      </c>
      <c r="Z36" s="77">
        <v>6</v>
      </c>
      <c r="AC36" s="3">
        <v>21</v>
      </c>
      <c r="AD36" s="78" t="str">
        <f t="shared" si="37"/>
        <v xml:space="preserve"> </v>
      </c>
      <c r="AE36" s="78" t="str">
        <f t="shared" si="0"/>
        <v xml:space="preserve"> </v>
      </c>
      <c r="AF36" s="3" t="e">
        <f t="shared" si="94"/>
        <v>#N/A</v>
      </c>
      <c r="AG36" s="3" t="str">
        <f t="shared" si="38"/>
        <v xml:space="preserve"> </v>
      </c>
      <c r="AI36" s="79" t="e">
        <f t="shared" si="39"/>
        <v>#VALUE!</v>
      </c>
      <c r="AJ36" s="80" t="str">
        <f t="shared" si="2"/>
        <v xml:space="preserve"> </v>
      </c>
      <c r="AK36" s="68" t="e">
        <f t="shared" si="95"/>
        <v>#VALUE!</v>
      </c>
      <c r="AL36" s="68" t="e">
        <f t="shared" si="40"/>
        <v>#N/A</v>
      </c>
      <c r="AN36" s="3">
        <f t="shared" si="4"/>
        <v>0</v>
      </c>
      <c r="AO36" s="78" t="str">
        <f t="shared" si="5"/>
        <v xml:space="preserve"> </v>
      </c>
      <c r="AP36" s="3" t="e">
        <f t="shared" si="41"/>
        <v>#N/A</v>
      </c>
      <c r="AQ36" s="3" t="e">
        <f t="shared" si="41"/>
        <v>#N/A</v>
      </c>
      <c r="AR36" s="3">
        <v>21</v>
      </c>
      <c r="AS36" s="80" t="str">
        <f t="shared" si="42"/>
        <v xml:space="preserve"> </v>
      </c>
      <c r="AT36" s="80" t="str">
        <f t="shared" si="43"/>
        <v xml:space="preserve"> </v>
      </c>
      <c r="AU36" s="80" t="str">
        <f t="shared" si="6"/>
        <v xml:space="preserve"> </v>
      </c>
      <c r="AV36" s="81" t="str">
        <f t="shared" si="7"/>
        <v xml:space="preserve"> </v>
      </c>
      <c r="AW36" s="80" t="str">
        <f t="shared" si="44"/>
        <v xml:space="preserve"> </v>
      </c>
      <c r="AX36" s="80" t="str">
        <f t="shared" si="8"/>
        <v xml:space="preserve"> </v>
      </c>
      <c r="AY36" s="3" t="str">
        <f t="shared" si="9"/>
        <v xml:space="preserve"> </v>
      </c>
      <c r="AZ36" s="80" t="str">
        <f t="shared" si="45"/>
        <v xml:space="preserve"> </v>
      </c>
      <c r="BA36" s="80" t="str">
        <f t="shared" si="46"/>
        <v xml:space="preserve"> </v>
      </c>
      <c r="BB36" s="78" t="str">
        <f t="shared" si="47"/>
        <v xml:space="preserve"> </v>
      </c>
      <c r="BC36" s="3" t="str">
        <f t="shared" si="48"/>
        <v xml:space="preserve"> </v>
      </c>
      <c r="BD36" s="3" t="str">
        <f t="shared" si="49"/>
        <v xml:space="preserve"> </v>
      </c>
      <c r="BE36" s="3" t="str">
        <f t="shared" si="50"/>
        <v xml:space="preserve"> </v>
      </c>
      <c r="BF36" s="3" t="str">
        <f t="shared" si="51"/>
        <v xml:space="preserve"> </v>
      </c>
      <c r="BG36" s="3" t="str">
        <f t="shared" si="52"/>
        <v xml:space="preserve"> </v>
      </c>
      <c r="BH36" s="3" t="str">
        <f t="shared" si="53"/>
        <v xml:space="preserve"> </v>
      </c>
      <c r="BI36" s="3" t="str">
        <f t="shared" si="54"/>
        <v xml:space="preserve"> </v>
      </c>
      <c r="BJ36" s="3" t="str">
        <f t="shared" si="55"/>
        <v xml:space="preserve"> </v>
      </c>
      <c r="BK36" s="3" t="str">
        <f t="shared" si="56"/>
        <v xml:space="preserve"> </v>
      </c>
      <c r="BL36" s="3" t="str">
        <f t="shared" si="57"/>
        <v xml:space="preserve"> </v>
      </c>
      <c r="BM36" s="3" t="str">
        <f t="shared" si="58"/>
        <v xml:space="preserve"> </v>
      </c>
      <c r="BN36" s="3" t="str">
        <f t="shared" si="10"/>
        <v xml:space="preserve"> </v>
      </c>
      <c r="BO36" s="3" t="str">
        <f t="shared" si="59"/>
        <v xml:space="preserve"> </v>
      </c>
      <c r="BP36" s="3" t="str">
        <f t="shared" si="60"/>
        <v xml:space="preserve"> </v>
      </c>
      <c r="BQ36" s="3" t="str">
        <f t="shared" si="61"/>
        <v xml:space="preserve"> </v>
      </c>
      <c r="BR36" s="3" t="str">
        <f t="shared" si="62"/>
        <v xml:space="preserve"> </v>
      </c>
      <c r="BS36" s="3" t="str">
        <f t="shared" si="63"/>
        <v xml:space="preserve"> </v>
      </c>
      <c r="BT36" s="3" t="str">
        <f t="shared" si="64"/>
        <v xml:space="preserve"> </v>
      </c>
      <c r="BU36" s="3" t="str">
        <f t="shared" si="65"/>
        <v xml:space="preserve"> </v>
      </c>
      <c r="BV36" s="3" t="str">
        <f t="shared" si="66"/>
        <v xml:space="preserve"> </v>
      </c>
      <c r="BW36" s="3" t="str">
        <f t="shared" si="67"/>
        <v xml:space="preserve"> </v>
      </c>
      <c r="BX36" s="3" t="str">
        <f t="shared" si="11"/>
        <v xml:space="preserve"> </v>
      </c>
      <c r="BY36" s="3" t="str">
        <f t="shared" si="68"/>
        <v xml:space="preserve"> </v>
      </c>
      <c r="BZ36" s="3" t="str">
        <f t="shared" si="69"/>
        <v xml:space="preserve"> </v>
      </c>
      <c r="CA36" s="3" t="str">
        <f t="shared" si="70"/>
        <v xml:space="preserve"> </v>
      </c>
      <c r="CB36" s="3" t="str">
        <f t="shared" si="71"/>
        <v xml:space="preserve"> </v>
      </c>
      <c r="CC36" s="3" t="str">
        <f t="shared" si="72"/>
        <v xml:space="preserve"> </v>
      </c>
      <c r="CD36" s="3" t="str">
        <f t="shared" si="73"/>
        <v xml:space="preserve"> </v>
      </c>
      <c r="CE36" s="3" t="str">
        <f t="shared" si="74"/>
        <v xml:space="preserve"> </v>
      </c>
      <c r="CF36" s="3" t="str">
        <f t="shared" si="75"/>
        <v xml:space="preserve"> </v>
      </c>
      <c r="CG36" s="3" t="str">
        <f t="shared" si="76"/>
        <v xml:space="preserve"> </v>
      </c>
      <c r="CH36" s="3" t="str">
        <f t="shared" si="12"/>
        <v xml:space="preserve"> </v>
      </c>
      <c r="CI36" s="3" t="str">
        <f t="shared" si="77"/>
        <v xml:space="preserve"> </v>
      </c>
      <c r="CJ36" s="3" t="str">
        <f t="shared" si="78"/>
        <v xml:space="preserve"> </v>
      </c>
      <c r="CK36" s="3" t="str">
        <f t="shared" si="79"/>
        <v xml:space="preserve"> </v>
      </c>
      <c r="CL36" s="3" t="str">
        <f t="shared" si="80"/>
        <v xml:space="preserve"> </v>
      </c>
      <c r="CM36" s="3" t="str">
        <f t="shared" si="81"/>
        <v xml:space="preserve"> </v>
      </c>
      <c r="CN36" s="3" t="str">
        <f t="shared" si="82"/>
        <v xml:space="preserve"> </v>
      </c>
      <c r="CO36" s="3" t="str">
        <f t="shared" si="83"/>
        <v xml:space="preserve"> </v>
      </c>
      <c r="CP36" s="3" t="str">
        <f t="shared" si="84"/>
        <v xml:space="preserve"> </v>
      </c>
      <c r="CQ36" s="3" t="str">
        <f t="shared" si="85"/>
        <v xml:space="preserve"> </v>
      </c>
      <c r="CR36" s="3" t="str">
        <f t="shared" si="13"/>
        <v xml:space="preserve"> </v>
      </c>
      <c r="CS36" s="3" t="str">
        <f t="shared" si="86"/>
        <v xml:space="preserve"> </v>
      </c>
      <c r="CT36" s="3" t="str">
        <f t="shared" si="87"/>
        <v xml:space="preserve"> </v>
      </c>
      <c r="CU36" s="3" t="str">
        <f t="shared" si="88"/>
        <v xml:space="preserve"> </v>
      </c>
      <c r="CV36" s="3" t="str">
        <f t="shared" si="89"/>
        <v xml:space="preserve"> </v>
      </c>
      <c r="CW36" s="3" t="str">
        <f t="shared" si="90"/>
        <v xml:space="preserve"> </v>
      </c>
      <c r="CX36" s="3" t="str">
        <f t="shared" si="91"/>
        <v xml:space="preserve"> </v>
      </c>
      <c r="CZ36" s="80">
        <f t="shared" si="92"/>
        <v>0</v>
      </c>
      <c r="DA36" s="80">
        <f t="shared" si="14"/>
        <v>26.824999999999999</v>
      </c>
      <c r="DB36" s="80">
        <f t="shared" si="15"/>
        <v>46.325000000000003</v>
      </c>
      <c r="DC36" s="80">
        <f t="shared" si="16"/>
        <v>110.325</v>
      </c>
      <c r="DD36" s="80" t="e">
        <f t="shared" si="17"/>
        <v>#VALUE!</v>
      </c>
      <c r="DE36" s="80" t="e">
        <f t="shared" si="18"/>
        <v>#VALUE!</v>
      </c>
      <c r="DH36" s="3">
        <f>+IF(A36=1,'Hoja base'!$C$10,IF(A36=2,'Hoja base'!$D$10,IF(A36=3,'Hoja base'!$E$10,IF(A36=4,'Hoja base'!$F$10,IF(A36=5,'Hoja base'!$G$10,'Hoja base'!$H$10)))))</f>
        <v>0</v>
      </c>
      <c r="DI36" s="3">
        <f t="shared" si="93"/>
        <v>0</v>
      </c>
    </row>
    <row r="37" spans="1:113" ht="12" customHeight="1" x14ac:dyDescent="0.2">
      <c r="A37" s="21" t="str">
        <f t="shared" si="19"/>
        <v xml:space="preserve"> </v>
      </c>
      <c r="B37" s="129"/>
      <c r="C37" s="129"/>
      <c r="D37" s="129"/>
      <c r="E37" s="129"/>
      <c r="F37" s="22"/>
      <c r="G37" s="23" t="str">
        <f t="shared" si="20"/>
        <v xml:space="preserve"> </v>
      </c>
      <c r="H37" s="24" t="str">
        <f t="shared" si="21"/>
        <v xml:space="preserve"> </v>
      </c>
      <c r="I37" s="25"/>
      <c r="J37" s="24" t="str">
        <f t="shared" si="22"/>
        <v xml:space="preserve"> </v>
      </c>
      <c r="K37" s="24" t="str">
        <f t="shared" si="23"/>
        <v xml:space="preserve"> </v>
      </c>
      <c r="L37" s="24" t="str">
        <f t="shared" si="24"/>
        <v xml:space="preserve"> </v>
      </c>
      <c r="M37" s="24" t="str">
        <f t="shared" si="25"/>
        <v xml:space="preserve"> </v>
      </c>
      <c r="N37" s="24" t="str">
        <f t="shared" si="26"/>
        <v xml:space="preserve"> </v>
      </c>
      <c r="O37" s="26" t="str">
        <f t="shared" si="27"/>
        <v xml:space="preserve"> </v>
      </c>
      <c r="P37" s="26" t="str">
        <f t="shared" si="28"/>
        <v xml:space="preserve"> </v>
      </c>
      <c r="Q37" s="27" t="str">
        <f t="shared" si="29"/>
        <v xml:space="preserve"> </v>
      </c>
      <c r="R37" s="27" t="str">
        <f t="shared" si="30"/>
        <v xml:space="preserve"> </v>
      </c>
      <c r="S37" s="126" t="str">
        <f t="shared" si="31"/>
        <v xml:space="preserve"> </v>
      </c>
      <c r="T37" s="126"/>
      <c r="U37" s="27" t="str">
        <f t="shared" si="32"/>
        <v xml:space="preserve"> </v>
      </c>
      <c r="V37" s="24" t="str">
        <f t="shared" si="33"/>
        <v xml:space="preserve"> </v>
      </c>
      <c r="W37" s="24" t="str">
        <f t="shared" si="34"/>
        <v xml:space="preserve"> </v>
      </c>
      <c r="X37" s="3" t="str">
        <f t="shared" si="35"/>
        <v xml:space="preserve"> </v>
      </c>
      <c r="Y37" s="68" t="str">
        <f t="shared" si="36"/>
        <v xml:space="preserve"> </v>
      </c>
      <c r="Z37" s="78" t="str">
        <f>IF(G5&gt;=6,0," ")</f>
        <v xml:space="preserve"> </v>
      </c>
      <c r="AA37" s="78" t="str">
        <f>IF(G5&gt;=6,N10," ")</f>
        <v xml:space="preserve"> </v>
      </c>
      <c r="AC37" s="3">
        <v>22</v>
      </c>
      <c r="AD37" s="78" t="str">
        <f t="shared" si="37"/>
        <v xml:space="preserve"> </v>
      </c>
      <c r="AE37" s="78" t="str">
        <f t="shared" si="0"/>
        <v xml:space="preserve"> </v>
      </c>
      <c r="AF37" s="3" t="e">
        <f t="shared" si="94"/>
        <v>#N/A</v>
      </c>
      <c r="AG37" s="3" t="str">
        <f t="shared" si="38"/>
        <v xml:space="preserve"> </v>
      </c>
      <c r="AI37" s="79" t="e">
        <f t="shared" si="39"/>
        <v>#VALUE!</v>
      </c>
      <c r="AJ37" s="80" t="str">
        <f t="shared" si="2"/>
        <v xml:space="preserve"> </v>
      </c>
      <c r="AK37" s="68" t="e">
        <f t="shared" si="95"/>
        <v>#VALUE!</v>
      </c>
      <c r="AL37" s="68" t="e">
        <f t="shared" si="40"/>
        <v>#N/A</v>
      </c>
      <c r="AN37" s="3">
        <f t="shared" si="4"/>
        <v>0</v>
      </c>
      <c r="AO37" s="78" t="str">
        <f t="shared" si="5"/>
        <v xml:space="preserve"> </v>
      </c>
      <c r="AP37" s="3" t="e">
        <f t="shared" si="41"/>
        <v>#N/A</v>
      </c>
      <c r="AQ37" s="3" t="e">
        <f t="shared" si="41"/>
        <v>#N/A</v>
      </c>
      <c r="AR37" s="3">
        <v>22</v>
      </c>
      <c r="AS37" s="80" t="str">
        <f t="shared" si="42"/>
        <v xml:space="preserve"> </v>
      </c>
      <c r="AT37" s="80" t="str">
        <f t="shared" si="43"/>
        <v xml:space="preserve"> </v>
      </c>
      <c r="AU37" s="80" t="str">
        <f t="shared" si="6"/>
        <v xml:space="preserve"> </v>
      </c>
      <c r="AV37" s="81" t="str">
        <f t="shared" si="7"/>
        <v xml:space="preserve"> </v>
      </c>
      <c r="AW37" s="80" t="str">
        <f t="shared" si="44"/>
        <v xml:space="preserve"> </v>
      </c>
      <c r="AX37" s="80" t="str">
        <f t="shared" si="8"/>
        <v xml:space="preserve"> </v>
      </c>
      <c r="AY37" s="3" t="str">
        <f t="shared" si="9"/>
        <v xml:space="preserve"> </v>
      </c>
      <c r="AZ37" s="80" t="str">
        <f t="shared" si="45"/>
        <v xml:space="preserve"> </v>
      </c>
      <c r="BA37" s="80" t="str">
        <f t="shared" si="46"/>
        <v xml:space="preserve"> </v>
      </c>
      <c r="BB37" s="78" t="str">
        <f t="shared" si="47"/>
        <v xml:space="preserve"> </v>
      </c>
      <c r="BC37" s="3" t="str">
        <f t="shared" si="48"/>
        <v xml:space="preserve"> </v>
      </c>
      <c r="BD37" s="3" t="str">
        <f t="shared" si="49"/>
        <v xml:space="preserve"> </v>
      </c>
      <c r="BE37" s="3" t="str">
        <f t="shared" si="50"/>
        <v xml:space="preserve"> </v>
      </c>
      <c r="BF37" s="3" t="str">
        <f t="shared" si="51"/>
        <v xml:space="preserve"> </v>
      </c>
      <c r="BG37" s="3" t="str">
        <f t="shared" si="52"/>
        <v xml:space="preserve"> </v>
      </c>
      <c r="BH37" s="3" t="str">
        <f t="shared" si="53"/>
        <v xml:space="preserve"> </v>
      </c>
      <c r="BI37" s="3" t="str">
        <f t="shared" si="54"/>
        <v xml:space="preserve"> </v>
      </c>
      <c r="BJ37" s="3" t="str">
        <f t="shared" si="55"/>
        <v xml:space="preserve"> </v>
      </c>
      <c r="BK37" s="3" t="str">
        <f t="shared" si="56"/>
        <v xml:space="preserve"> </v>
      </c>
      <c r="BL37" s="3" t="str">
        <f t="shared" si="57"/>
        <v xml:space="preserve"> </v>
      </c>
      <c r="BM37" s="3" t="str">
        <f t="shared" si="58"/>
        <v xml:space="preserve"> </v>
      </c>
      <c r="BN37" s="3" t="str">
        <f t="shared" si="10"/>
        <v xml:space="preserve"> </v>
      </c>
      <c r="BO37" s="3" t="str">
        <f t="shared" si="59"/>
        <v xml:space="preserve"> </v>
      </c>
      <c r="BP37" s="3" t="str">
        <f t="shared" si="60"/>
        <v xml:space="preserve"> </v>
      </c>
      <c r="BQ37" s="3" t="str">
        <f t="shared" si="61"/>
        <v xml:space="preserve"> </v>
      </c>
      <c r="BR37" s="3" t="str">
        <f t="shared" si="62"/>
        <v xml:space="preserve"> </v>
      </c>
      <c r="BS37" s="3" t="str">
        <f t="shared" si="63"/>
        <v xml:space="preserve"> </v>
      </c>
      <c r="BT37" s="3" t="str">
        <f t="shared" si="64"/>
        <v xml:space="preserve"> </v>
      </c>
      <c r="BU37" s="3" t="str">
        <f t="shared" si="65"/>
        <v xml:space="preserve"> </v>
      </c>
      <c r="BV37" s="3" t="str">
        <f t="shared" si="66"/>
        <v xml:space="preserve"> </v>
      </c>
      <c r="BW37" s="3" t="str">
        <f t="shared" si="67"/>
        <v xml:space="preserve"> </v>
      </c>
      <c r="BX37" s="3" t="str">
        <f t="shared" si="11"/>
        <v xml:space="preserve"> </v>
      </c>
      <c r="BY37" s="3" t="str">
        <f t="shared" si="68"/>
        <v xml:space="preserve"> </v>
      </c>
      <c r="BZ37" s="3" t="str">
        <f t="shared" si="69"/>
        <v xml:space="preserve"> </v>
      </c>
      <c r="CA37" s="3" t="str">
        <f t="shared" si="70"/>
        <v xml:space="preserve"> </v>
      </c>
      <c r="CB37" s="3" t="str">
        <f t="shared" si="71"/>
        <v xml:space="preserve"> </v>
      </c>
      <c r="CC37" s="3" t="str">
        <f t="shared" si="72"/>
        <v xml:space="preserve"> </v>
      </c>
      <c r="CD37" s="3" t="str">
        <f t="shared" si="73"/>
        <v xml:space="preserve"> </v>
      </c>
      <c r="CE37" s="3" t="str">
        <f t="shared" si="74"/>
        <v xml:space="preserve"> </v>
      </c>
      <c r="CF37" s="3" t="str">
        <f t="shared" si="75"/>
        <v xml:space="preserve"> </v>
      </c>
      <c r="CG37" s="3" t="str">
        <f t="shared" si="76"/>
        <v xml:space="preserve"> </v>
      </c>
      <c r="CH37" s="3" t="str">
        <f t="shared" si="12"/>
        <v xml:space="preserve"> </v>
      </c>
      <c r="CI37" s="3" t="str">
        <f t="shared" si="77"/>
        <v xml:space="preserve"> </v>
      </c>
      <c r="CJ37" s="3" t="str">
        <f t="shared" si="78"/>
        <v xml:space="preserve"> </v>
      </c>
      <c r="CK37" s="3" t="str">
        <f t="shared" si="79"/>
        <v xml:space="preserve"> </v>
      </c>
      <c r="CL37" s="3" t="str">
        <f t="shared" si="80"/>
        <v xml:space="preserve"> </v>
      </c>
      <c r="CM37" s="3" t="str">
        <f t="shared" si="81"/>
        <v xml:space="preserve"> </v>
      </c>
      <c r="CN37" s="3" t="str">
        <f t="shared" si="82"/>
        <v xml:space="preserve"> </v>
      </c>
      <c r="CO37" s="3" t="str">
        <f t="shared" si="83"/>
        <v xml:space="preserve"> </v>
      </c>
      <c r="CP37" s="3" t="str">
        <f t="shared" si="84"/>
        <v xml:space="preserve"> </v>
      </c>
      <c r="CQ37" s="3" t="str">
        <f t="shared" si="85"/>
        <v xml:space="preserve"> </v>
      </c>
      <c r="CR37" s="3" t="str">
        <f t="shared" si="13"/>
        <v xml:space="preserve"> </v>
      </c>
      <c r="CS37" s="3" t="str">
        <f t="shared" si="86"/>
        <v xml:space="preserve"> </v>
      </c>
      <c r="CT37" s="3" t="str">
        <f t="shared" si="87"/>
        <v xml:space="preserve"> </v>
      </c>
      <c r="CU37" s="3" t="str">
        <f t="shared" si="88"/>
        <v xml:space="preserve"> </v>
      </c>
      <c r="CV37" s="3" t="str">
        <f t="shared" si="89"/>
        <v xml:space="preserve"> </v>
      </c>
      <c r="CW37" s="3" t="str">
        <f t="shared" si="90"/>
        <v xml:space="preserve"> </v>
      </c>
      <c r="CX37" s="3" t="str">
        <f t="shared" si="91"/>
        <v xml:space="preserve"> </v>
      </c>
      <c r="CZ37" s="80">
        <f t="shared" si="92"/>
        <v>0</v>
      </c>
      <c r="DA37" s="80">
        <f t="shared" si="14"/>
        <v>26.824999999999999</v>
      </c>
      <c r="DB37" s="80">
        <f t="shared" si="15"/>
        <v>46.325000000000003</v>
      </c>
      <c r="DC37" s="80">
        <f t="shared" si="16"/>
        <v>110.325</v>
      </c>
      <c r="DD37" s="80" t="e">
        <f t="shared" si="17"/>
        <v>#VALUE!</v>
      </c>
      <c r="DE37" s="80" t="e">
        <f t="shared" si="18"/>
        <v>#VALUE!</v>
      </c>
      <c r="DH37" s="3">
        <f>+IF(A37=1,'Hoja base'!$C$10,IF(A37=2,'Hoja base'!$D$10,IF(A37=3,'Hoja base'!$E$10,IF(A37=4,'Hoja base'!$F$10,IF(A37=5,'Hoja base'!$G$10,'Hoja base'!$H$10)))))</f>
        <v>0</v>
      </c>
      <c r="DI37" s="3">
        <f t="shared" si="93"/>
        <v>0</v>
      </c>
    </row>
    <row r="38" spans="1:113" ht="12" customHeight="1" x14ac:dyDescent="0.2">
      <c r="A38" s="21" t="str">
        <f t="shared" si="19"/>
        <v xml:space="preserve"> </v>
      </c>
      <c r="B38" s="129"/>
      <c r="C38" s="129"/>
      <c r="D38" s="129"/>
      <c r="E38" s="129"/>
      <c r="F38" s="22"/>
      <c r="G38" s="23" t="str">
        <f t="shared" si="20"/>
        <v xml:space="preserve"> </v>
      </c>
      <c r="H38" s="24" t="str">
        <f t="shared" si="21"/>
        <v xml:space="preserve"> </v>
      </c>
      <c r="I38" s="25"/>
      <c r="J38" s="24" t="str">
        <f t="shared" si="22"/>
        <v xml:space="preserve"> </v>
      </c>
      <c r="K38" s="24" t="str">
        <f t="shared" si="23"/>
        <v xml:space="preserve"> </v>
      </c>
      <c r="L38" s="24" t="str">
        <f t="shared" si="24"/>
        <v xml:space="preserve"> </v>
      </c>
      <c r="M38" s="24" t="str">
        <f t="shared" si="25"/>
        <v xml:space="preserve"> </v>
      </c>
      <c r="N38" s="24" t="str">
        <f t="shared" si="26"/>
        <v xml:space="preserve"> </v>
      </c>
      <c r="O38" s="26" t="str">
        <f t="shared" si="27"/>
        <v xml:space="preserve"> </v>
      </c>
      <c r="P38" s="26" t="str">
        <f t="shared" si="28"/>
        <v xml:space="preserve"> </v>
      </c>
      <c r="Q38" s="27" t="str">
        <f t="shared" si="29"/>
        <v xml:space="preserve"> </v>
      </c>
      <c r="R38" s="27" t="str">
        <f t="shared" si="30"/>
        <v xml:space="preserve"> </v>
      </c>
      <c r="S38" s="126" t="str">
        <f t="shared" si="31"/>
        <v xml:space="preserve"> </v>
      </c>
      <c r="T38" s="126"/>
      <c r="U38" s="27" t="str">
        <f t="shared" si="32"/>
        <v xml:space="preserve"> </v>
      </c>
      <c r="V38" s="24" t="str">
        <f t="shared" si="33"/>
        <v xml:space="preserve"> </v>
      </c>
      <c r="W38" s="24" t="str">
        <f t="shared" si="34"/>
        <v xml:space="preserve"> </v>
      </c>
      <c r="X38" s="3" t="str">
        <f t="shared" si="35"/>
        <v xml:space="preserve"> </v>
      </c>
      <c r="Y38" s="68" t="str">
        <f t="shared" si="36"/>
        <v xml:space="preserve"> </v>
      </c>
      <c r="Z38" s="78" t="str">
        <f>IF(G5&gt;=6,100," ")</f>
        <v xml:space="preserve"> </v>
      </c>
      <c r="AA38" s="78" t="str">
        <f>AA37</f>
        <v xml:space="preserve"> </v>
      </c>
      <c r="AC38" s="3">
        <v>23</v>
      </c>
      <c r="AD38" s="78" t="str">
        <f t="shared" si="37"/>
        <v xml:space="preserve"> </v>
      </c>
      <c r="AE38" s="78" t="str">
        <f t="shared" si="0"/>
        <v xml:space="preserve"> </v>
      </c>
      <c r="AF38" s="3" t="e">
        <f t="shared" si="94"/>
        <v>#N/A</v>
      </c>
      <c r="AG38" s="3" t="str">
        <f t="shared" si="38"/>
        <v xml:space="preserve"> </v>
      </c>
      <c r="AI38" s="79" t="e">
        <f t="shared" si="39"/>
        <v>#VALUE!</v>
      </c>
      <c r="AJ38" s="80" t="str">
        <f t="shared" si="2"/>
        <v xml:space="preserve"> </v>
      </c>
      <c r="AK38" s="68" t="e">
        <f t="shared" si="95"/>
        <v>#VALUE!</v>
      </c>
      <c r="AL38" s="68" t="e">
        <f t="shared" si="40"/>
        <v>#N/A</v>
      </c>
      <c r="AN38" s="3">
        <f t="shared" si="4"/>
        <v>0</v>
      </c>
      <c r="AO38" s="78" t="str">
        <f t="shared" si="5"/>
        <v xml:space="preserve"> </v>
      </c>
      <c r="AP38" s="3" t="e">
        <f t="shared" si="41"/>
        <v>#N/A</v>
      </c>
      <c r="AQ38" s="3" t="e">
        <f t="shared" si="41"/>
        <v>#N/A</v>
      </c>
      <c r="AR38" s="3">
        <v>23</v>
      </c>
      <c r="AS38" s="80" t="str">
        <f t="shared" si="42"/>
        <v xml:space="preserve"> </v>
      </c>
      <c r="AT38" s="80" t="str">
        <f t="shared" si="43"/>
        <v xml:space="preserve"> </v>
      </c>
      <c r="AU38" s="80" t="str">
        <f t="shared" si="6"/>
        <v xml:space="preserve"> </v>
      </c>
      <c r="AV38" s="81" t="str">
        <f t="shared" si="7"/>
        <v xml:space="preserve"> </v>
      </c>
      <c r="AW38" s="80" t="str">
        <f t="shared" si="44"/>
        <v xml:space="preserve"> </v>
      </c>
      <c r="AX38" s="80" t="str">
        <f t="shared" si="8"/>
        <v xml:space="preserve"> </v>
      </c>
      <c r="AY38" s="3" t="str">
        <f t="shared" si="9"/>
        <v xml:space="preserve"> </v>
      </c>
      <c r="AZ38" s="80" t="str">
        <f t="shared" si="45"/>
        <v xml:space="preserve"> </v>
      </c>
      <c r="BA38" s="80" t="str">
        <f t="shared" si="46"/>
        <v xml:space="preserve"> </v>
      </c>
      <c r="BB38" s="78" t="str">
        <f t="shared" si="47"/>
        <v xml:space="preserve"> </v>
      </c>
      <c r="BC38" s="3" t="str">
        <f t="shared" si="48"/>
        <v xml:space="preserve"> </v>
      </c>
      <c r="BD38" s="3" t="str">
        <f t="shared" si="49"/>
        <v xml:space="preserve"> </v>
      </c>
      <c r="BE38" s="3" t="str">
        <f t="shared" si="50"/>
        <v xml:space="preserve"> </v>
      </c>
      <c r="BF38" s="3" t="str">
        <f t="shared" si="51"/>
        <v xml:space="preserve"> </v>
      </c>
      <c r="BG38" s="3" t="str">
        <f t="shared" si="52"/>
        <v xml:space="preserve"> </v>
      </c>
      <c r="BH38" s="3" t="str">
        <f t="shared" si="53"/>
        <v xml:space="preserve"> </v>
      </c>
      <c r="BI38" s="3" t="str">
        <f t="shared" si="54"/>
        <v xml:space="preserve"> </v>
      </c>
      <c r="BJ38" s="3" t="str">
        <f t="shared" si="55"/>
        <v xml:space="preserve"> </v>
      </c>
      <c r="BK38" s="3" t="str">
        <f t="shared" si="56"/>
        <v xml:space="preserve"> </v>
      </c>
      <c r="BL38" s="3" t="str">
        <f t="shared" si="57"/>
        <v xml:space="preserve"> </v>
      </c>
      <c r="BM38" s="3" t="str">
        <f t="shared" si="58"/>
        <v xml:space="preserve"> </v>
      </c>
      <c r="BN38" s="3" t="str">
        <f t="shared" si="10"/>
        <v xml:space="preserve"> </v>
      </c>
      <c r="BO38" s="3" t="str">
        <f t="shared" si="59"/>
        <v xml:space="preserve"> </v>
      </c>
      <c r="BP38" s="3" t="str">
        <f t="shared" si="60"/>
        <v xml:space="preserve"> </v>
      </c>
      <c r="BQ38" s="3" t="str">
        <f t="shared" si="61"/>
        <v xml:space="preserve"> </v>
      </c>
      <c r="BR38" s="3" t="str">
        <f t="shared" si="62"/>
        <v xml:space="preserve"> </v>
      </c>
      <c r="BS38" s="3" t="str">
        <f t="shared" si="63"/>
        <v xml:space="preserve"> </v>
      </c>
      <c r="BT38" s="3" t="str">
        <f t="shared" si="64"/>
        <v xml:space="preserve"> </v>
      </c>
      <c r="BU38" s="3" t="str">
        <f t="shared" si="65"/>
        <v xml:space="preserve"> </v>
      </c>
      <c r="BV38" s="3" t="str">
        <f t="shared" si="66"/>
        <v xml:space="preserve"> </v>
      </c>
      <c r="BW38" s="3" t="str">
        <f t="shared" si="67"/>
        <v xml:space="preserve"> </v>
      </c>
      <c r="BX38" s="3" t="str">
        <f t="shared" si="11"/>
        <v xml:space="preserve"> </v>
      </c>
      <c r="BY38" s="3" t="str">
        <f t="shared" si="68"/>
        <v xml:space="preserve"> </v>
      </c>
      <c r="BZ38" s="3" t="str">
        <f t="shared" si="69"/>
        <v xml:space="preserve"> </v>
      </c>
      <c r="CA38" s="3" t="str">
        <f t="shared" si="70"/>
        <v xml:space="preserve"> </v>
      </c>
      <c r="CB38" s="3" t="str">
        <f t="shared" si="71"/>
        <v xml:space="preserve"> </v>
      </c>
      <c r="CC38" s="3" t="str">
        <f t="shared" si="72"/>
        <v xml:space="preserve"> </v>
      </c>
      <c r="CD38" s="3" t="str">
        <f t="shared" si="73"/>
        <v xml:space="preserve"> </v>
      </c>
      <c r="CE38" s="3" t="str">
        <f t="shared" si="74"/>
        <v xml:space="preserve"> </v>
      </c>
      <c r="CF38" s="3" t="str">
        <f t="shared" si="75"/>
        <v xml:space="preserve"> </v>
      </c>
      <c r="CG38" s="3" t="str">
        <f t="shared" si="76"/>
        <v xml:space="preserve"> </v>
      </c>
      <c r="CH38" s="3" t="str">
        <f t="shared" si="12"/>
        <v xml:space="preserve"> </v>
      </c>
      <c r="CI38" s="3" t="str">
        <f t="shared" si="77"/>
        <v xml:space="preserve"> </v>
      </c>
      <c r="CJ38" s="3" t="str">
        <f t="shared" si="78"/>
        <v xml:space="preserve"> </v>
      </c>
      <c r="CK38" s="3" t="str">
        <f t="shared" si="79"/>
        <v xml:space="preserve"> </v>
      </c>
      <c r="CL38" s="3" t="str">
        <f t="shared" si="80"/>
        <v xml:space="preserve"> </v>
      </c>
      <c r="CM38" s="3" t="str">
        <f t="shared" si="81"/>
        <v xml:space="preserve"> </v>
      </c>
      <c r="CN38" s="3" t="str">
        <f t="shared" si="82"/>
        <v xml:space="preserve"> </v>
      </c>
      <c r="CO38" s="3" t="str">
        <f t="shared" si="83"/>
        <v xml:space="preserve"> </v>
      </c>
      <c r="CP38" s="3" t="str">
        <f t="shared" si="84"/>
        <v xml:space="preserve"> </v>
      </c>
      <c r="CQ38" s="3" t="str">
        <f t="shared" si="85"/>
        <v xml:space="preserve"> </v>
      </c>
      <c r="CR38" s="3" t="str">
        <f t="shared" si="13"/>
        <v xml:space="preserve"> </v>
      </c>
      <c r="CS38" s="3" t="str">
        <f t="shared" si="86"/>
        <v xml:space="preserve"> </v>
      </c>
      <c r="CT38" s="3" t="str">
        <f t="shared" si="87"/>
        <v xml:space="preserve"> </v>
      </c>
      <c r="CU38" s="3" t="str">
        <f t="shared" si="88"/>
        <v xml:space="preserve"> </v>
      </c>
      <c r="CV38" s="3" t="str">
        <f t="shared" si="89"/>
        <v xml:space="preserve"> </v>
      </c>
      <c r="CW38" s="3" t="str">
        <f t="shared" si="90"/>
        <v xml:space="preserve"> </v>
      </c>
      <c r="CX38" s="3" t="str">
        <f t="shared" si="91"/>
        <v xml:space="preserve"> </v>
      </c>
      <c r="CZ38" s="80">
        <f t="shared" si="92"/>
        <v>0</v>
      </c>
      <c r="DA38" s="80">
        <f t="shared" si="14"/>
        <v>26.824999999999999</v>
      </c>
      <c r="DB38" s="80">
        <f t="shared" si="15"/>
        <v>46.325000000000003</v>
      </c>
      <c r="DC38" s="80">
        <f t="shared" si="16"/>
        <v>110.325</v>
      </c>
      <c r="DD38" s="80" t="e">
        <f t="shared" si="17"/>
        <v>#VALUE!</v>
      </c>
      <c r="DE38" s="80" t="e">
        <f t="shared" si="18"/>
        <v>#VALUE!</v>
      </c>
      <c r="DH38" s="3">
        <f>+IF(A38=1,'Hoja base'!$C$10,IF(A38=2,'Hoja base'!$D$10,IF(A38=3,'Hoja base'!$E$10,IF(A38=4,'Hoja base'!$F$10,IF(A38=5,'Hoja base'!$G$10,'Hoja base'!$H$10)))))</f>
        <v>0</v>
      </c>
      <c r="DI38" s="3">
        <f t="shared" si="93"/>
        <v>0</v>
      </c>
    </row>
    <row r="39" spans="1:113" ht="12" customHeight="1" x14ac:dyDescent="0.2">
      <c r="A39" s="21" t="str">
        <f t="shared" si="19"/>
        <v xml:space="preserve"> </v>
      </c>
      <c r="B39" s="129"/>
      <c r="C39" s="129"/>
      <c r="D39" s="129"/>
      <c r="E39" s="129"/>
      <c r="F39" s="22"/>
      <c r="G39" s="23" t="str">
        <f t="shared" si="20"/>
        <v xml:space="preserve"> </v>
      </c>
      <c r="H39" s="24" t="str">
        <f t="shared" si="21"/>
        <v xml:space="preserve"> </v>
      </c>
      <c r="I39" s="25"/>
      <c r="J39" s="24" t="str">
        <f t="shared" si="22"/>
        <v xml:space="preserve"> </v>
      </c>
      <c r="K39" s="24" t="str">
        <f t="shared" si="23"/>
        <v xml:space="preserve"> </v>
      </c>
      <c r="L39" s="24" t="str">
        <f t="shared" si="24"/>
        <v xml:space="preserve"> </v>
      </c>
      <c r="M39" s="24" t="str">
        <f t="shared" si="25"/>
        <v xml:space="preserve"> </v>
      </c>
      <c r="N39" s="24" t="str">
        <f t="shared" si="26"/>
        <v xml:space="preserve"> </v>
      </c>
      <c r="O39" s="26" t="str">
        <f t="shared" si="27"/>
        <v xml:space="preserve"> </v>
      </c>
      <c r="P39" s="26" t="str">
        <f t="shared" si="28"/>
        <v xml:space="preserve"> </v>
      </c>
      <c r="Q39" s="27" t="str">
        <f t="shared" si="29"/>
        <v xml:space="preserve"> </v>
      </c>
      <c r="R39" s="27" t="str">
        <f t="shared" si="30"/>
        <v xml:space="preserve"> </v>
      </c>
      <c r="S39" s="126" t="str">
        <f t="shared" si="31"/>
        <v xml:space="preserve"> </v>
      </c>
      <c r="T39" s="126"/>
      <c r="U39" s="27" t="str">
        <f t="shared" si="32"/>
        <v xml:space="preserve"> </v>
      </c>
      <c r="V39" s="24" t="str">
        <f t="shared" si="33"/>
        <v xml:space="preserve"> </v>
      </c>
      <c r="W39" s="24" t="str">
        <f t="shared" si="34"/>
        <v xml:space="preserve"> </v>
      </c>
      <c r="X39" s="3" t="str">
        <f t="shared" si="35"/>
        <v xml:space="preserve"> </v>
      </c>
      <c r="Y39" s="68" t="str">
        <f t="shared" si="36"/>
        <v xml:space="preserve"> </v>
      </c>
      <c r="AC39" s="3">
        <v>24</v>
      </c>
      <c r="AD39" s="78" t="str">
        <f t="shared" si="37"/>
        <v xml:space="preserve"> </v>
      </c>
      <c r="AE39" s="78" t="str">
        <f t="shared" si="0"/>
        <v xml:space="preserve"> </v>
      </c>
      <c r="AF39" s="3" t="e">
        <f t="shared" si="94"/>
        <v>#N/A</v>
      </c>
      <c r="AG39" s="3" t="str">
        <f t="shared" si="38"/>
        <v xml:space="preserve"> </v>
      </c>
      <c r="AI39" s="79" t="e">
        <f t="shared" si="39"/>
        <v>#VALUE!</v>
      </c>
      <c r="AJ39" s="80" t="str">
        <f t="shared" si="2"/>
        <v xml:space="preserve"> </v>
      </c>
      <c r="AK39" s="68" t="e">
        <f t="shared" si="95"/>
        <v>#VALUE!</v>
      </c>
      <c r="AL39" s="68" t="e">
        <f t="shared" si="40"/>
        <v>#N/A</v>
      </c>
      <c r="AN39" s="3">
        <f t="shared" si="4"/>
        <v>0</v>
      </c>
      <c r="AO39" s="78" t="str">
        <f t="shared" si="5"/>
        <v xml:space="preserve"> </v>
      </c>
      <c r="AP39" s="3" t="e">
        <f t="shared" si="41"/>
        <v>#N/A</v>
      </c>
      <c r="AQ39" s="3" t="e">
        <f t="shared" si="41"/>
        <v>#N/A</v>
      </c>
      <c r="AR39" s="3">
        <v>24</v>
      </c>
      <c r="AS39" s="80" t="str">
        <f t="shared" si="42"/>
        <v xml:space="preserve"> </v>
      </c>
      <c r="AT39" s="80" t="str">
        <f t="shared" si="43"/>
        <v xml:space="preserve"> </v>
      </c>
      <c r="AU39" s="80" t="str">
        <f t="shared" si="6"/>
        <v xml:space="preserve"> </v>
      </c>
      <c r="AV39" s="81" t="str">
        <f t="shared" si="7"/>
        <v xml:space="preserve"> </v>
      </c>
      <c r="AW39" s="80" t="str">
        <f t="shared" si="44"/>
        <v xml:space="preserve"> </v>
      </c>
      <c r="AX39" s="80" t="str">
        <f t="shared" si="8"/>
        <v xml:space="preserve"> </v>
      </c>
      <c r="AY39" s="3" t="str">
        <f t="shared" si="9"/>
        <v xml:space="preserve"> </v>
      </c>
      <c r="AZ39" s="80" t="str">
        <f t="shared" si="45"/>
        <v xml:space="preserve"> </v>
      </c>
      <c r="BA39" s="80" t="str">
        <f t="shared" si="46"/>
        <v xml:space="preserve"> </v>
      </c>
      <c r="BB39" s="78" t="str">
        <f t="shared" si="47"/>
        <v xml:space="preserve"> </v>
      </c>
      <c r="BC39" s="3" t="str">
        <f t="shared" si="48"/>
        <v xml:space="preserve"> </v>
      </c>
      <c r="BD39" s="3" t="str">
        <f t="shared" si="49"/>
        <v xml:space="preserve"> </v>
      </c>
      <c r="BE39" s="3" t="str">
        <f t="shared" si="50"/>
        <v xml:space="preserve"> </v>
      </c>
      <c r="BF39" s="3" t="str">
        <f t="shared" si="51"/>
        <v xml:space="preserve"> </v>
      </c>
      <c r="BG39" s="3" t="str">
        <f t="shared" si="52"/>
        <v xml:space="preserve"> </v>
      </c>
      <c r="BH39" s="3" t="str">
        <f t="shared" si="53"/>
        <v xml:space="preserve"> </v>
      </c>
      <c r="BI39" s="3" t="str">
        <f t="shared" si="54"/>
        <v xml:space="preserve"> </v>
      </c>
      <c r="BJ39" s="3" t="str">
        <f t="shared" si="55"/>
        <v xml:space="preserve"> </v>
      </c>
      <c r="BK39" s="3" t="str">
        <f t="shared" si="56"/>
        <v xml:space="preserve"> </v>
      </c>
      <c r="BL39" s="3" t="str">
        <f t="shared" si="57"/>
        <v xml:space="preserve"> </v>
      </c>
      <c r="BM39" s="3" t="str">
        <f t="shared" si="58"/>
        <v xml:space="preserve"> </v>
      </c>
      <c r="BN39" s="3" t="str">
        <f t="shared" si="10"/>
        <v xml:space="preserve"> </v>
      </c>
      <c r="BO39" s="3" t="str">
        <f t="shared" si="59"/>
        <v xml:space="preserve"> </v>
      </c>
      <c r="BP39" s="3" t="str">
        <f t="shared" si="60"/>
        <v xml:space="preserve"> </v>
      </c>
      <c r="BQ39" s="3" t="str">
        <f t="shared" si="61"/>
        <v xml:space="preserve"> </v>
      </c>
      <c r="BR39" s="3" t="str">
        <f t="shared" si="62"/>
        <v xml:space="preserve"> </v>
      </c>
      <c r="BS39" s="3" t="str">
        <f t="shared" si="63"/>
        <v xml:space="preserve"> </v>
      </c>
      <c r="BT39" s="3" t="str">
        <f t="shared" si="64"/>
        <v xml:space="preserve"> </v>
      </c>
      <c r="BU39" s="3" t="str">
        <f t="shared" si="65"/>
        <v xml:space="preserve"> </v>
      </c>
      <c r="BV39" s="3" t="str">
        <f t="shared" si="66"/>
        <v xml:space="preserve"> </v>
      </c>
      <c r="BW39" s="3" t="str">
        <f t="shared" si="67"/>
        <v xml:space="preserve"> </v>
      </c>
      <c r="BX39" s="3" t="str">
        <f t="shared" si="11"/>
        <v xml:space="preserve"> </v>
      </c>
      <c r="BY39" s="3" t="str">
        <f t="shared" si="68"/>
        <v xml:space="preserve"> </v>
      </c>
      <c r="BZ39" s="3" t="str">
        <f t="shared" si="69"/>
        <v xml:space="preserve"> </v>
      </c>
      <c r="CA39" s="3" t="str">
        <f t="shared" si="70"/>
        <v xml:space="preserve"> </v>
      </c>
      <c r="CB39" s="3" t="str">
        <f t="shared" si="71"/>
        <v xml:space="preserve"> </v>
      </c>
      <c r="CC39" s="3" t="str">
        <f t="shared" si="72"/>
        <v xml:space="preserve"> </v>
      </c>
      <c r="CD39" s="3" t="str">
        <f t="shared" si="73"/>
        <v xml:space="preserve"> </v>
      </c>
      <c r="CE39" s="3" t="str">
        <f t="shared" si="74"/>
        <v xml:space="preserve"> </v>
      </c>
      <c r="CF39" s="3" t="str">
        <f t="shared" si="75"/>
        <v xml:space="preserve"> </v>
      </c>
      <c r="CG39" s="3" t="str">
        <f t="shared" si="76"/>
        <v xml:space="preserve"> </v>
      </c>
      <c r="CH39" s="3" t="str">
        <f t="shared" si="12"/>
        <v xml:space="preserve"> </v>
      </c>
      <c r="CI39" s="3" t="str">
        <f t="shared" si="77"/>
        <v xml:space="preserve"> </v>
      </c>
      <c r="CJ39" s="3" t="str">
        <f t="shared" si="78"/>
        <v xml:space="preserve"> </v>
      </c>
      <c r="CK39" s="3" t="str">
        <f t="shared" si="79"/>
        <v xml:space="preserve"> </v>
      </c>
      <c r="CL39" s="3" t="str">
        <f t="shared" si="80"/>
        <v xml:space="preserve"> </v>
      </c>
      <c r="CM39" s="3" t="str">
        <f t="shared" si="81"/>
        <v xml:space="preserve"> </v>
      </c>
      <c r="CN39" s="3" t="str">
        <f t="shared" si="82"/>
        <v xml:space="preserve"> </v>
      </c>
      <c r="CO39" s="3" t="str">
        <f t="shared" si="83"/>
        <v xml:space="preserve"> </v>
      </c>
      <c r="CP39" s="3" t="str">
        <f t="shared" si="84"/>
        <v xml:space="preserve"> </v>
      </c>
      <c r="CQ39" s="3" t="str">
        <f t="shared" si="85"/>
        <v xml:space="preserve"> </v>
      </c>
      <c r="CR39" s="3" t="str">
        <f t="shared" si="13"/>
        <v xml:space="preserve"> </v>
      </c>
      <c r="CS39" s="3" t="str">
        <f t="shared" si="86"/>
        <v xml:space="preserve"> </v>
      </c>
      <c r="CT39" s="3" t="str">
        <f t="shared" si="87"/>
        <v xml:space="preserve"> </v>
      </c>
      <c r="CU39" s="3" t="str">
        <f t="shared" si="88"/>
        <v xml:space="preserve"> </v>
      </c>
      <c r="CV39" s="3" t="str">
        <f t="shared" si="89"/>
        <v xml:space="preserve"> </v>
      </c>
      <c r="CW39" s="3" t="str">
        <f t="shared" si="90"/>
        <v xml:space="preserve"> </v>
      </c>
      <c r="CX39" s="3" t="str">
        <f t="shared" si="91"/>
        <v xml:space="preserve"> </v>
      </c>
      <c r="CZ39" s="80">
        <f t="shared" si="92"/>
        <v>0</v>
      </c>
      <c r="DA39" s="80">
        <f t="shared" si="14"/>
        <v>26.824999999999999</v>
      </c>
      <c r="DB39" s="80">
        <f t="shared" si="15"/>
        <v>46.325000000000003</v>
      </c>
      <c r="DC39" s="80">
        <f t="shared" si="16"/>
        <v>110.325</v>
      </c>
      <c r="DD39" s="80" t="e">
        <f t="shared" si="17"/>
        <v>#VALUE!</v>
      </c>
      <c r="DE39" s="80" t="e">
        <f t="shared" si="18"/>
        <v>#VALUE!</v>
      </c>
      <c r="DH39" s="3">
        <f>+IF(A39=1,'Hoja base'!$C$10,IF(A39=2,'Hoja base'!$D$10,IF(A39=3,'Hoja base'!$E$10,IF(A39=4,'Hoja base'!$F$10,IF(A39=5,'Hoja base'!$G$10,'Hoja base'!$H$10)))))</f>
        <v>0</v>
      </c>
      <c r="DI39" s="3">
        <f t="shared" si="93"/>
        <v>0</v>
      </c>
    </row>
    <row r="40" spans="1:113" ht="12" customHeight="1" x14ac:dyDescent="0.2">
      <c r="A40" s="21" t="str">
        <f t="shared" si="19"/>
        <v xml:space="preserve"> </v>
      </c>
      <c r="B40" s="129"/>
      <c r="C40" s="129"/>
      <c r="D40" s="129"/>
      <c r="E40" s="129"/>
      <c r="F40" s="22"/>
      <c r="G40" s="23" t="str">
        <f t="shared" si="20"/>
        <v xml:space="preserve"> </v>
      </c>
      <c r="H40" s="24" t="str">
        <f t="shared" si="21"/>
        <v xml:space="preserve"> </v>
      </c>
      <c r="I40" s="25"/>
      <c r="J40" s="24" t="str">
        <f t="shared" si="22"/>
        <v xml:space="preserve"> </v>
      </c>
      <c r="K40" s="24" t="str">
        <f t="shared" si="23"/>
        <v xml:space="preserve"> </v>
      </c>
      <c r="L40" s="24" t="str">
        <f t="shared" si="24"/>
        <v xml:space="preserve"> </v>
      </c>
      <c r="M40" s="24" t="str">
        <f t="shared" si="25"/>
        <v xml:space="preserve"> </v>
      </c>
      <c r="N40" s="24" t="str">
        <f t="shared" si="26"/>
        <v xml:space="preserve"> </v>
      </c>
      <c r="O40" s="26" t="str">
        <f t="shared" si="27"/>
        <v xml:space="preserve"> </v>
      </c>
      <c r="P40" s="26" t="str">
        <f t="shared" si="28"/>
        <v xml:space="preserve"> </v>
      </c>
      <c r="Q40" s="27" t="str">
        <f t="shared" si="29"/>
        <v xml:space="preserve"> </v>
      </c>
      <c r="R40" s="27" t="str">
        <f t="shared" si="30"/>
        <v xml:space="preserve"> </v>
      </c>
      <c r="S40" s="126" t="str">
        <f t="shared" si="31"/>
        <v xml:space="preserve"> </v>
      </c>
      <c r="T40" s="126"/>
      <c r="U40" s="27" t="str">
        <f t="shared" si="32"/>
        <v xml:space="preserve"> </v>
      </c>
      <c r="V40" s="24" t="str">
        <f t="shared" si="33"/>
        <v xml:space="preserve"> </v>
      </c>
      <c r="W40" s="24" t="str">
        <f t="shared" si="34"/>
        <v xml:space="preserve"> </v>
      </c>
      <c r="X40" s="3" t="str">
        <f t="shared" si="35"/>
        <v xml:space="preserve"> </v>
      </c>
      <c r="Y40" s="68" t="str">
        <f t="shared" si="36"/>
        <v xml:space="preserve"> </v>
      </c>
      <c r="AC40" s="3">
        <v>25</v>
      </c>
      <c r="AD40" s="78" t="str">
        <f t="shared" si="37"/>
        <v xml:space="preserve"> </v>
      </c>
      <c r="AE40" s="78" t="str">
        <f t="shared" si="0"/>
        <v xml:space="preserve"> </v>
      </c>
      <c r="AF40" s="3" t="e">
        <f t="shared" si="94"/>
        <v>#N/A</v>
      </c>
      <c r="AG40" s="3" t="str">
        <f t="shared" si="38"/>
        <v xml:space="preserve"> </v>
      </c>
      <c r="AI40" s="79" t="e">
        <f t="shared" si="39"/>
        <v>#VALUE!</v>
      </c>
      <c r="AJ40" s="80" t="str">
        <f t="shared" si="2"/>
        <v xml:space="preserve"> </v>
      </c>
      <c r="AK40" s="68" t="e">
        <f t="shared" si="95"/>
        <v>#VALUE!</v>
      </c>
      <c r="AL40" s="68" t="e">
        <f t="shared" si="40"/>
        <v>#N/A</v>
      </c>
      <c r="AN40" s="3">
        <f t="shared" si="4"/>
        <v>0</v>
      </c>
      <c r="AO40" s="78" t="str">
        <f t="shared" si="5"/>
        <v xml:space="preserve"> </v>
      </c>
      <c r="AP40" s="3" t="e">
        <f t="shared" si="41"/>
        <v>#N/A</v>
      </c>
      <c r="AQ40" s="3" t="e">
        <f t="shared" si="41"/>
        <v>#N/A</v>
      </c>
      <c r="AR40" s="3">
        <v>25</v>
      </c>
      <c r="AS40" s="80" t="str">
        <f t="shared" si="42"/>
        <v xml:space="preserve"> </v>
      </c>
      <c r="AT40" s="80" t="str">
        <f t="shared" si="43"/>
        <v xml:space="preserve"> </v>
      </c>
      <c r="AU40" s="80" t="str">
        <f t="shared" si="6"/>
        <v xml:space="preserve"> </v>
      </c>
      <c r="AV40" s="81" t="str">
        <f t="shared" si="7"/>
        <v xml:space="preserve"> </v>
      </c>
      <c r="AW40" s="80" t="str">
        <f t="shared" si="44"/>
        <v xml:space="preserve"> </v>
      </c>
      <c r="AX40" s="80" t="str">
        <f t="shared" si="8"/>
        <v xml:space="preserve"> </v>
      </c>
      <c r="AY40" s="3" t="str">
        <f t="shared" si="9"/>
        <v xml:space="preserve"> </v>
      </c>
      <c r="AZ40" s="80" t="str">
        <f t="shared" si="45"/>
        <v xml:space="preserve"> </v>
      </c>
      <c r="BA40" s="80" t="str">
        <f t="shared" si="46"/>
        <v xml:space="preserve"> </v>
      </c>
      <c r="BB40" s="78" t="str">
        <f t="shared" si="47"/>
        <v xml:space="preserve"> </v>
      </c>
      <c r="BC40" s="3" t="str">
        <f t="shared" si="48"/>
        <v xml:space="preserve"> </v>
      </c>
      <c r="BD40" s="3" t="str">
        <f t="shared" si="49"/>
        <v xml:space="preserve"> </v>
      </c>
      <c r="BE40" s="3" t="str">
        <f t="shared" si="50"/>
        <v xml:space="preserve"> </v>
      </c>
      <c r="BF40" s="3" t="str">
        <f t="shared" si="51"/>
        <v xml:space="preserve"> </v>
      </c>
      <c r="BG40" s="3" t="str">
        <f t="shared" si="52"/>
        <v xml:space="preserve"> </v>
      </c>
      <c r="BH40" s="3" t="str">
        <f t="shared" si="53"/>
        <v xml:space="preserve"> </v>
      </c>
      <c r="BI40" s="3" t="str">
        <f t="shared" si="54"/>
        <v xml:space="preserve"> </v>
      </c>
      <c r="BJ40" s="3" t="str">
        <f t="shared" si="55"/>
        <v xml:space="preserve"> </v>
      </c>
      <c r="BK40" s="3" t="str">
        <f t="shared" si="56"/>
        <v xml:space="preserve"> </v>
      </c>
      <c r="BL40" s="3" t="str">
        <f t="shared" si="57"/>
        <v xml:space="preserve"> </v>
      </c>
      <c r="BM40" s="3" t="str">
        <f t="shared" si="58"/>
        <v xml:space="preserve"> </v>
      </c>
      <c r="BN40" s="3" t="str">
        <f t="shared" si="10"/>
        <v xml:space="preserve"> </v>
      </c>
      <c r="BO40" s="3" t="str">
        <f t="shared" si="59"/>
        <v xml:space="preserve"> </v>
      </c>
      <c r="BP40" s="3" t="str">
        <f t="shared" si="60"/>
        <v xml:space="preserve"> </v>
      </c>
      <c r="BQ40" s="3" t="str">
        <f t="shared" si="61"/>
        <v xml:space="preserve"> </v>
      </c>
      <c r="BR40" s="3" t="str">
        <f t="shared" si="62"/>
        <v xml:space="preserve"> </v>
      </c>
      <c r="BS40" s="3" t="str">
        <f t="shared" si="63"/>
        <v xml:space="preserve"> </v>
      </c>
      <c r="BT40" s="3" t="str">
        <f t="shared" si="64"/>
        <v xml:space="preserve"> </v>
      </c>
      <c r="BU40" s="3" t="str">
        <f t="shared" si="65"/>
        <v xml:space="preserve"> </v>
      </c>
      <c r="BV40" s="3" t="str">
        <f t="shared" si="66"/>
        <v xml:space="preserve"> </v>
      </c>
      <c r="BW40" s="3" t="str">
        <f t="shared" si="67"/>
        <v xml:space="preserve"> </v>
      </c>
      <c r="BX40" s="3" t="str">
        <f t="shared" si="11"/>
        <v xml:space="preserve"> </v>
      </c>
      <c r="BY40" s="3" t="str">
        <f t="shared" si="68"/>
        <v xml:space="preserve"> </v>
      </c>
      <c r="BZ40" s="3" t="str">
        <f t="shared" si="69"/>
        <v xml:space="preserve"> </v>
      </c>
      <c r="CA40" s="3" t="str">
        <f t="shared" si="70"/>
        <v xml:space="preserve"> </v>
      </c>
      <c r="CB40" s="3" t="str">
        <f t="shared" si="71"/>
        <v xml:space="preserve"> </v>
      </c>
      <c r="CC40" s="3" t="str">
        <f t="shared" si="72"/>
        <v xml:space="preserve"> </v>
      </c>
      <c r="CD40" s="3" t="str">
        <f t="shared" si="73"/>
        <v xml:space="preserve"> </v>
      </c>
      <c r="CE40" s="3" t="str">
        <f t="shared" si="74"/>
        <v xml:space="preserve"> </v>
      </c>
      <c r="CF40" s="3" t="str">
        <f t="shared" si="75"/>
        <v xml:space="preserve"> </v>
      </c>
      <c r="CG40" s="3" t="str">
        <f t="shared" si="76"/>
        <v xml:space="preserve"> </v>
      </c>
      <c r="CH40" s="3" t="str">
        <f t="shared" si="12"/>
        <v xml:space="preserve"> </v>
      </c>
      <c r="CI40" s="3" t="str">
        <f t="shared" si="77"/>
        <v xml:space="preserve"> </v>
      </c>
      <c r="CJ40" s="3" t="str">
        <f t="shared" si="78"/>
        <v xml:space="preserve"> </v>
      </c>
      <c r="CK40" s="3" t="str">
        <f t="shared" si="79"/>
        <v xml:space="preserve"> </v>
      </c>
      <c r="CL40" s="3" t="str">
        <f t="shared" si="80"/>
        <v xml:space="preserve"> </v>
      </c>
      <c r="CM40" s="3" t="str">
        <f t="shared" si="81"/>
        <v xml:space="preserve"> </v>
      </c>
      <c r="CN40" s="3" t="str">
        <f t="shared" si="82"/>
        <v xml:space="preserve"> </v>
      </c>
      <c r="CO40" s="3" t="str">
        <f t="shared" si="83"/>
        <v xml:space="preserve"> </v>
      </c>
      <c r="CP40" s="3" t="str">
        <f t="shared" si="84"/>
        <v xml:space="preserve"> </v>
      </c>
      <c r="CQ40" s="3" t="str">
        <f t="shared" si="85"/>
        <v xml:space="preserve"> </v>
      </c>
      <c r="CR40" s="3" t="str">
        <f t="shared" si="13"/>
        <v xml:space="preserve"> </v>
      </c>
      <c r="CS40" s="3" t="str">
        <f t="shared" si="86"/>
        <v xml:space="preserve"> </v>
      </c>
      <c r="CT40" s="3" t="str">
        <f t="shared" si="87"/>
        <v xml:space="preserve"> </v>
      </c>
      <c r="CU40" s="3" t="str">
        <f t="shared" si="88"/>
        <v xml:space="preserve"> </v>
      </c>
      <c r="CV40" s="3" t="str">
        <f t="shared" si="89"/>
        <v xml:space="preserve"> </v>
      </c>
      <c r="CW40" s="3" t="str">
        <f t="shared" si="90"/>
        <v xml:space="preserve"> </v>
      </c>
      <c r="CX40" s="3" t="str">
        <f t="shared" si="91"/>
        <v xml:space="preserve"> </v>
      </c>
      <c r="CZ40" s="80">
        <f t="shared" si="92"/>
        <v>0</v>
      </c>
      <c r="DA40" s="80">
        <f t="shared" si="14"/>
        <v>26.824999999999999</v>
      </c>
      <c r="DB40" s="80">
        <f t="shared" si="15"/>
        <v>46.325000000000003</v>
      </c>
      <c r="DC40" s="80">
        <f t="shared" si="16"/>
        <v>110.325</v>
      </c>
      <c r="DD40" s="80" t="e">
        <f t="shared" si="17"/>
        <v>#VALUE!</v>
      </c>
      <c r="DE40" s="80" t="e">
        <f t="shared" si="18"/>
        <v>#VALUE!</v>
      </c>
      <c r="DH40" s="3">
        <f>+IF(A40=1,'Hoja base'!$C$10,IF(A40=2,'Hoja base'!$D$10,IF(A40=3,'Hoja base'!$E$10,IF(A40=4,'Hoja base'!$F$10,IF(A40=5,'Hoja base'!$G$10,'Hoja base'!$H$10)))))</f>
        <v>0</v>
      </c>
      <c r="DI40" s="3">
        <f t="shared" si="93"/>
        <v>0</v>
      </c>
    </row>
    <row r="41" spans="1:113" ht="12" customHeight="1" x14ac:dyDescent="0.2">
      <c r="A41" s="21" t="str">
        <f t="shared" si="19"/>
        <v xml:space="preserve"> </v>
      </c>
      <c r="B41" s="129"/>
      <c r="C41" s="129"/>
      <c r="D41" s="129"/>
      <c r="E41" s="129"/>
      <c r="F41" s="22"/>
      <c r="G41" s="23" t="str">
        <f t="shared" si="20"/>
        <v xml:space="preserve"> </v>
      </c>
      <c r="H41" s="24" t="str">
        <f t="shared" si="21"/>
        <v xml:space="preserve"> </v>
      </c>
      <c r="I41" s="25"/>
      <c r="J41" s="24" t="str">
        <f t="shared" si="22"/>
        <v xml:space="preserve"> </v>
      </c>
      <c r="K41" s="24" t="str">
        <f t="shared" si="23"/>
        <v xml:space="preserve"> </v>
      </c>
      <c r="L41" s="24" t="str">
        <f t="shared" si="24"/>
        <v xml:space="preserve"> </v>
      </c>
      <c r="M41" s="24" t="str">
        <f t="shared" si="25"/>
        <v xml:space="preserve"> </v>
      </c>
      <c r="N41" s="24" t="str">
        <f t="shared" si="26"/>
        <v xml:space="preserve"> </v>
      </c>
      <c r="O41" s="26" t="str">
        <f t="shared" si="27"/>
        <v xml:space="preserve"> </v>
      </c>
      <c r="P41" s="26" t="str">
        <f t="shared" si="28"/>
        <v xml:space="preserve"> </v>
      </c>
      <c r="Q41" s="27" t="str">
        <f t="shared" si="29"/>
        <v xml:space="preserve"> </v>
      </c>
      <c r="R41" s="27" t="str">
        <f t="shared" si="30"/>
        <v xml:space="preserve"> </v>
      </c>
      <c r="S41" s="126" t="str">
        <f t="shared" si="31"/>
        <v xml:space="preserve"> </v>
      </c>
      <c r="T41" s="126"/>
      <c r="U41" s="27" t="str">
        <f t="shared" si="32"/>
        <v xml:space="preserve"> </v>
      </c>
      <c r="V41" s="24" t="str">
        <f t="shared" si="33"/>
        <v xml:space="preserve"> </v>
      </c>
      <c r="W41" s="24" t="str">
        <f t="shared" si="34"/>
        <v xml:space="preserve"> </v>
      </c>
      <c r="X41" s="3" t="str">
        <f t="shared" si="35"/>
        <v xml:space="preserve"> </v>
      </c>
      <c r="Y41" s="68" t="str">
        <f t="shared" si="36"/>
        <v xml:space="preserve"> </v>
      </c>
      <c r="AC41" s="3">
        <v>26</v>
      </c>
      <c r="AD41" s="78" t="str">
        <f t="shared" si="37"/>
        <v xml:space="preserve"> </v>
      </c>
      <c r="AE41" s="78" t="str">
        <f t="shared" si="0"/>
        <v xml:space="preserve"> </v>
      </c>
      <c r="AF41" s="3" t="e">
        <f t="shared" si="94"/>
        <v>#N/A</v>
      </c>
      <c r="AG41" s="3" t="str">
        <f t="shared" si="38"/>
        <v xml:space="preserve"> </v>
      </c>
      <c r="AI41" s="79" t="e">
        <f t="shared" si="39"/>
        <v>#VALUE!</v>
      </c>
      <c r="AJ41" s="80" t="str">
        <f t="shared" si="2"/>
        <v xml:space="preserve"> </v>
      </c>
      <c r="AK41" s="68" t="e">
        <f t="shared" si="95"/>
        <v>#VALUE!</v>
      </c>
      <c r="AL41" s="68" t="e">
        <f t="shared" si="40"/>
        <v>#N/A</v>
      </c>
      <c r="AN41" s="3">
        <f t="shared" si="4"/>
        <v>0</v>
      </c>
      <c r="AO41" s="78" t="str">
        <f t="shared" si="5"/>
        <v xml:space="preserve"> </v>
      </c>
      <c r="AP41" s="3" t="e">
        <f t="shared" si="41"/>
        <v>#N/A</v>
      </c>
      <c r="AQ41" s="3" t="e">
        <f t="shared" si="41"/>
        <v>#N/A</v>
      </c>
      <c r="AR41" s="3">
        <v>26</v>
      </c>
      <c r="AS41" s="80" t="str">
        <f t="shared" si="42"/>
        <v xml:space="preserve"> </v>
      </c>
      <c r="AT41" s="80" t="str">
        <f t="shared" si="43"/>
        <v xml:space="preserve"> </v>
      </c>
      <c r="AU41" s="80" t="str">
        <f t="shared" si="6"/>
        <v xml:space="preserve"> </v>
      </c>
      <c r="AV41" s="81" t="str">
        <f t="shared" si="7"/>
        <v xml:space="preserve"> </v>
      </c>
      <c r="AW41" s="80" t="str">
        <f t="shared" si="44"/>
        <v xml:space="preserve"> </v>
      </c>
      <c r="AX41" s="80" t="str">
        <f t="shared" si="8"/>
        <v xml:space="preserve"> </v>
      </c>
      <c r="AY41" s="3" t="str">
        <f t="shared" si="9"/>
        <v xml:space="preserve"> </v>
      </c>
      <c r="AZ41" s="80" t="str">
        <f t="shared" si="45"/>
        <v xml:space="preserve"> </v>
      </c>
      <c r="BA41" s="80" t="str">
        <f t="shared" si="46"/>
        <v xml:space="preserve"> </v>
      </c>
      <c r="BB41" s="78" t="str">
        <f t="shared" si="47"/>
        <v xml:space="preserve"> </v>
      </c>
      <c r="BC41" s="3" t="str">
        <f t="shared" si="48"/>
        <v xml:space="preserve"> </v>
      </c>
      <c r="BD41" s="3" t="str">
        <f t="shared" si="49"/>
        <v xml:space="preserve"> </v>
      </c>
      <c r="BE41" s="3" t="str">
        <f t="shared" si="50"/>
        <v xml:space="preserve"> </v>
      </c>
      <c r="BF41" s="3" t="str">
        <f t="shared" si="51"/>
        <v xml:space="preserve"> </v>
      </c>
      <c r="BG41" s="3" t="str">
        <f t="shared" si="52"/>
        <v xml:space="preserve"> </v>
      </c>
      <c r="BH41" s="3" t="str">
        <f t="shared" si="53"/>
        <v xml:space="preserve"> </v>
      </c>
      <c r="BI41" s="3" t="str">
        <f t="shared" si="54"/>
        <v xml:space="preserve"> </v>
      </c>
      <c r="BJ41" s="3" t="str">
        <f t="shared" si="55"/>
        <v xml:space="preserve"> </v>
      </c>
      <c r="BK41" s="3" t="str">
        <f t="shared" si="56"/>
        <v xml:space="preserve"> </v>
      </c>
      <c r="BL41" s="3" t="str">
        <f t="shared" si="57"/>
        <v xml:space="preserve"> </v>
      </c>
      <c r="BM41" s="3" t="str">
        <f t="shared" si="58"/>
        <v xml:space="preserve"> </v>
      </c>
      <c r="BN41" s="3" t="str">
        <f t="shared" si="10"/>
        <v xml:space="preserve"> </v>
      </c>
      <c r="BO41" s="3" t="str">
        <f t="shared" si="59"/>
        <v xml:space="preserve"> </v>
      </c>
      <c r="BP41" s="3" t="str">
        <f t="shared" si="60"/>
        <v xml:space="preserve"> </v>
      </c>
      <c r="BQ41" s="3" t="str">
        <f t="shared" si="61"/>
        <v xml:space="preserve"> </v>
      </c>
      <c r="BR41" s="3" t="str">
        <f t="shared" si="62"/>
        <v xml:space="preserve"> </v>
      </c>
      <c r="BS41" s="3" t="str">
        <f t="shared" si="63"/>
        <v xml:space="preserve"> </v>
      </c>
      <c r="BT41" s="3" t="str">
        <f t="shared" si="64"/>
        <v xml:space="preserve"> </v>
      </c>
      <c r="BU41" s="3" t="str">
        <f t="shared" si="65"/>
        <v xml:space="preserve"> </v>
      </c>
      <c r="BV41" s="3" t="str">
        <f t="shared" si="66"/>
        <v xml:space="preserve"> </v>
      </c>
      <c r="BW41" s="3" t="str">
        <f t="shared" si="67"/>
        <v xml:space="preserve"> </v>
      </c>
      <c r="BX41" s="3" t="str">
        <f t="shared" si="11"/>
        <v xml:space="preserve"> </v>
      </c>
      <c r="BY41" s="3" t="str">
        <f t="shared" si="68"/>
        <v xml:space="preserve"> </v>
      </c>
      <c r="BZ41" s="3" t="str">
        <f t="shared" si="69"/>
        <v xml:space="preserve"> </v>
      </c>
      <c r="CA41" s="3" t="str">
        <f t="shared" si="70"/>
        <v xml:space="preserve"> </v>
      </c>
      <c r="CB41" s="3" t="str">
        <f t="shared" si="71"/>
        <v xml:space="preserve"> </v>
      </c>
      <c r="CC41" s="3" t="str">
        <f t="shared" si="72"/>
        <v xml:space="preserve"> </v>
      </c>
      <c r="CD41" s="3" t="str">
        <f t="shared" si="73"/>
        <v xml:space="preserve"> </v>
      </c>
      <c r="CE41" s="3" t="str">
        <f t="shared" si="74"/>
        <v xml:space="preserve"> </v>
      </c>
      <c r="CF41" s="3" t="str">
        <f t="shared" si="75"/>
        <v xml:space="preserve"> </v>
      </c>
      <c r="CG41" s="3" t="str">
        <f t="shared" si="76"/>
        <v xml:space="preserve"> </v>
      </c>
      <c r="CH41" s="3" t="str">
        <f t="shared" si="12"/>
        <v xml:space="preserve"> </v>
      </c>
      <c r="CI41" s="3" t="str">
        <f t="shared" si="77"/>
        <v xml:space="preserve"> </v>
      </c>
      <c r="CJ41" s="3" t="str">
        <f t="shared" si="78"/>
        <v xml:space="preserve"> </v>
      </c>
      <c r="CK41" s="3" t="str">
        <f t="shared" si="79"/>
        <v xml:space="preserve"> </v>
      </c>
      <c r="CL41" s="3" t="str">
        <f t="shared" si="80"/>
        <v xml:space="preserve"> </v>
      </c>
      <c r="CM41" s="3" t="str">
        <f t="shared" si="81"/>
        <v xml:space="preserve"> </v>
      </c>
      <c r="CN41" s="3" t="str">
        <f t="shared" si="82"/>
        <v xml:space="preserve"> </v>
      </c>
      <c r="CO41" s="3" t="str">
        <f t="shared" si="83"/>
        <v xml:space="preserve"> </v>
      </c>
      <c r="CP41" s="3" t="str">
        <f t="shared" si="84"/>
        <v xml:space="preserve"> </v>
      </c>
      <c r="CQ41" s="3" t="str">
        <f t="shared" si="85"/>
        <v xml:space="preserve"> </v>
      </c>
      <c r="CR41" s="3" t="str">
        <f t="shared" si="13"/>
        <v xml:space="preserve"> </v>
      </c>
      <c r="CS41" s="3" t="str">
        <f t="shared" si="86"/>
        <v xml:space="preserve"> </v>
      </c>
      <c r="CT41" s="3" t="str">
        <f t="shared" si="87"/>
        <v xml:space="preserve"> </v>
      </c>
      <c r="CU41" s="3" t="str">
        <f t="shared" si="88"/>
        <v xml:space="preserve"> </v>
      </c>
      <c r="CV41" s="3" t="str">
        <f t="shared" si="89"/>
        <v xml:space="preserve"> </v>
      </c>
      <c r="CW41" s="3" t="str">
        <f t="shared" si="90"/>
        <v xml:space="preserve"> </v>
      </c>
      <c r="CX41" s="3" t="str">
        <f t="shared" si="91"/>
        <v xml:space="preserve"> </v>
      </c>
      <c r="CZ41" s="80">
        <f t="shared" si="92"/>
        <v>0</v>
      </c>
      <c r="DA41" s="80">
        <f t="shared" si="14"/>
        <v>26.824999999999999</v>
      </c>
      <c r="DB41" s="80">
        <f t="shared" si="15"/>
        <v>46.325000000000003</v>
      </c>
      <c r="DC41" s="80">
        <f t="shared" si="16"/>
        <v>110.325</v>
      </c>
      <c r="DD41" s="80" t="e">
        <f t="shared" si="17"/>
        <v>#VALUE!</v>
      </c>
      <c r="DE41" s="80" t="e">
        <f t="shared" si="18"/>
        <v>#VALUE!</v>
      </c>
      <c r="DH41" s="3">
        <f>+IF(A41=1,'Hoja base'!$C$10,IF(A41=2,'Hoja base'!$D$10,IF(A41=3,'Hoja base'!$E$10,IF(A41=4,'Hoja base'!$F$10,IF(A41=5,'Hoja base'!$G$10,'Hoja base'!$H$10)))))</f>
        <v>0</v>
      </c>
      <c r="DI41" s="3">
        <f t="shared" si="93"/>
        <v>0</v>
      </c>
    </row>
    <row r="42" spans="1:113" ht="12" customHeight="1" x14ac:dyDescent="0.2">
      <c r="A42" s="21" t="str">
        <f t="shared" si="19"/>
        <v xml:space="preserve"> </v>
      </c>
      <c r="B42" s="129"/>
      <c r="C42" s="129"/>
      <c r="D42" s="129"/>
      <c r="E42" s="129"/>
      <c r="F42" s="22"/>
      <c r="G42" s="23" t="str">
        <f t="shared" si="20"/>
        <v xml:space="preserve"> </v>
      </c>
      <c r="H42" s="24" t="str">
        <f t="shared" si="21"/>
        <v xml:space="preserve"> </v>
      </c>
      <c r="I42" s="25"/>
      <c r="J42" s="24" t="str">
        <f t="shared" si="22"/>
        <v xml:space="preserve"> </v>
      </c>
      <c r="K42" s="24" t="str">
        <f t="shared" si="23"/>
        <v xml:space="preserve"> </v>
      </c>
      <c r="L42" s="24" t="str">
        <f t="shared" si="24"/>
        <v xml:space="preserve"> </v>
      </c>
      <c r="M42" s="24" t="str">
        <f t="shared" si="25"/>
        <v xml:space="preserve"> </v>
      </c>
      <c r="N42" s="24" t="str">
        <f t="shared" si="26"/>
        <v xml:space="preserve"> </v>
      </c>
      <c r="O42" s="26" t="str">
        <f t="shared" si="27"/>
        <v xml:space="preserve"> </v>
      </c>
      <c r="P42" s="26" t="str">
        <f t="shared" si="28"/>
        <v xml:space="preserve"> </v>
      </c>
      <c r="Q42" s="27" t="str">
        <f t="shared" si="29"/>
        <v xml:space="preserve"> </v>
      </c>
      <c r="R42" s="27" t="str">
        <f t="shared" si="30"/>
        <v xml:space="preserve"> </v>
      </c>
      <c r="S42" s="126" t="str">
        <f t="shared" si="31"/>
        <v xml:space="preserve"> </v>
      </c>
      <c r="T42" s="126"/>
      <c r="U42" s="27" t="str">
        <f t="shared" si="32"/>
        <v xml:space="preserve"> </v>
      </c>
      <c r="V42" s="24" t="str">
        <f t="shared" si="33"/>
        <v xml:space="preserve"> </v>
      </c>
      <c r="W42" s="24" t="str">
        <f t="shared" si="34"/>
        <v xml:space="preserve"> </v>
      </c>
      <c r="X42" s="3" t="str">
        <f t="shared" si="35"/>
        <v xml:space="preserve"> </v>
      </c>
      <c r="Y42" s="68" t="str">
        <f t="shared" si="36"/>
        <v xml:space="preserve"> </v>
      </c>
      <c r="AC42" s="3">
        <v>27</v>
      </c>
      <c r="AD42" s="78" t="str">
        <f t="shared" si="37"/>
        <v xml:space="preserve"> </v>
      </c>
      <c r="AE42" s="78" t="str">
        <f t="shared" si="0"/>
        <v xml:space="preserve"> </v>
      </c>
      <c r="AF42" s="3" t="e">
        <f t="shared" si="94"/>
        <v>#N/A</v>
      </c>
      <c r="AG42" s="3" t="str">
        <f t="shared" si="38"/>
        <v xml:space="preserve"> </v>
      </c>
      <c r="AI42" s="79" t="e">
        <f t="shared" si="39"/>
        <v>#VALUE!</v>
      </c>
      <c r="AJ42" s="80" t="str">
        <f t="shared" si="2"/>
        <v xml:space="preserve"> </v>
      </c>
      <c r="AK42" s="68" t="e">
        <f t="shared" si="95"/>
        <v>#VALUE!</v>
      </c>
      <c r="AL42" s="68" t="e">
        <f t="shared" si="40"/>
        <v>#N/A</v>
      </c>
      <c r="AN42" s="3">
        <f t="shared" si="4"/>
        <v>0</v>
      </c>
      <c r="AO42" s="78" t="str">
        <f t="shared" si="5"/>
        <v xml:space="preserve"> </v>
      </c>
      <c r="AP42" s="3" t="e">
        <f t="shared" si="41"/>
        <v>#N/A</v>
      </c>
      <c r="AQ42" s="3" t="e">
        <f t="shared" si="41"/>
        <v>#N/A</v>
      </c>
      <c r="AR42" s="3">
        <v>27</v>
      </c>
      <c r="AS42" s="80" t="str">
        <f t="shared" si="42"/>
        <v xml:space="preserve"> </v>
      </c>
      <c r="AT42" s="80" t="str">
        <f t="shared" si="43"/>
        <v xml:space="preserve"> </v>
      </c>
      <c r="AU42" s="80" t="str">
        <f t="shared" si="6"/>
        <v xml:space="preserve"> </v>
      </c>
      <c r="AV42" s="81" t="str">
        <f t="shared" si="7"/>
        <v xml:space="preserve"> </v>
      </c>
      <c r="AW42" s="80" t="str">
        <f t="shared" si="44"/>
        <v xml:space="preserve"> </v>
      </c>
      <c r="AX42" s="80" t="str">
        <f t="shared" si="8"/>
        <v xml:space="preserve"> </v>
      </c>
      <c r="AY42" s="3" t="str">
        <f t="shared" si="9"/>
        <v xml:space="preserve"> </v>
      </c>
      <c r="AZ42" s="80" t="str">
        <f t="shared" si="45"/>
        <v xml:space="preserve"> </v>
      </c>
      <c r="BA42" s="80" t="str">
        <f t="shared" si="46"/>
        <v xml:space="preserve"> </v>
      </c>
      <c r="BB42" s="78" t="str">
        <f t="shared" si="47"/>
        <v xml:space="preserve"> </v>
      </c>
      <c r="BC42" s="3" t="str">
        <f t="shared" si="48"/>
        <v xml:space="preserve"> </v>
      </c>
      <c r="BD42" s="3" t="str">
        <f t="shared" si="49"/>
        <v xml:space="preserve"> </v>
      </c>
      <c r="BE42" s="3" t="str">
        <f t="shared" si="50"/>
        <v xml:space="preserve"> </v>
      </c>
      <c r="BF42" s="3" t="str">
        <f t="shared" si="51"/>
        <v xml:space="preserve"> </v>
      </c>
      <c r="BG42" s="3" t="str">
        <f t="shared" si="52"/>
        <v xml:space="preserve"> </v>
      </c>
      <c r="BH42" s="3" t="str">
        <f t="shared" si="53"/>
        <v xml:space="preserve"> </v>
      </c>
      <c r="BI42" s="3" t="str">
        <f t="shared" si="54"/>
        <v xml:space="preserve"> </v>
      </c>
      <c r="BJ42" s="3" t="str">
        <f t="shared" si="55"/>
        <v xml:space="preserve"> </v>
      </c>
      <c r="BK42" s="3" t="str">
        <f t="shared" si="56"/>
        <v xml:space="preserve"> </v>
      </c>
      <c r="BL42" s="3" t="str">
        <f t="shared" si="57"/>
        <v xml:space="preserve"> </v>
      </c>
      <c r="BM42" s="3" t="str">
        <f t="shared" si="58"/>
        <v xml:space="preserve"> </v>
      </c>
      <c r="BN42" s="3" t="str">
        <f t="shared" si="10"/>
        <v xml:space="preserve"> </v>
      </c>
      <c r="BO42" s="3" t="str">
        <f t="shared" si="59"/>
        <v xml:space="preserve"> </v>
      </c>
      <c r="BP42" s="3" t="str">
        <f t="shared" si="60"/>
        <v xml:space="preserve"> </v>
      </c>
      <c r="BQ42" s="3" t="str">
        <f t="shared" si="61"/>
        <v xml:space="preserve"> </v>
      </c>
      <c r="BR42" s="3" t="str">
        <f t="shared" si="62"/>
        <v xml:space="preserve"> </v>
      </c>
      <c r="BS42" s="3" t="str">
        <f t="shared" si="63"/>
        <v xml:space="preserve"> </v>
      </c>
      <c r="BT42" s="3" t="str">
        <f t="shared" si="64"/>
        <v xml:space="preserve"> </v>
      </c>
      <c r="BU42" s="3" t="str">
        <f t="shared" si="65"/>
        <v xml:space="preserve"> </v>
      </c>
      <c r="BV42" s="3" t="str">
        <f t="shared" si="66"/>
        <v xml:space="preserve"> </v>
      </c>
      <c r="BW42" s="3" t="str">
        <f t="shared" si="67"/>
        <v xml:space="preserve"> </v>
      </c>
      <c r="BX42" s="3" t="str">
        <f t="shared" si="11"/>
        <v xml:space="preserve"> </v>
      </c>
      <c r="BY42" s="3" t="str">
        <f t="shared" si="68"/>
        <v xml:space="preserve"> </v>
      </c>
      <c r="BZ42" s="3" t="str">
        <f t="shared" si="69"/>
        <v xml:space="preserve"> </v>
      </c>
      <c r="CA42" s="3" t="str">
        <f t="shared" si="70"/>
        <v xml:space="preserve"> </v>
      </c>
      <c r="CB42" s="3" t="str">
        <f t="shared" si="71"/>
        <v xml:space="preserve"> </v>
      </c>
      <c r="CC42" s="3" t="str">
        <f t="shared" si="72"/>
        <v xml:space="preserve"> </v>
      </c>
      <c r="CD42" s="3" t="str">
        <f t="shared" si="73"/>
        <v xml:space="preserve"> </v>
      </c>
      <c r="CE42" s="3" t="str">
        <f t="shared" si="74"/>
        <v xml:space="preserve"> </v>
      </c>
      <c r="CF42" s="3" t="str">
        <f t="shared" si="75"/>
        <v xml:space="preserve"> </v>
      </c>
      <c r="CG42" s="3" t="str">
        <f t="shared" si="76"/>
        <v xml:space="preserve"> </v>
      </c>
      <c r="CH42" s="3" t="str">
        <f t="shared" si="12"/>
        <v xml:space="preserve"> </v>
      </c>
      <c r="CI42" s="3" t="str">
        <f t="shared" si="77"/>
        <v xml:space="preserve"> </v>
      </c>
      <c r="CJ42" s="3" t="str">
        <f t="shared" si="78"/>
        <v xml:space="preserve"> </v>
      </c>
      <c r="CK42" s="3" t="str">
        <f t="shared" si="79"/>
        <v xml:space="preserve"> </v>
      </c>
      <c r="CL42" s="3" t="str">
        <f t="shared" si="80"/>
        <v xml:space="preserve"> </v>
      </c>
      <c r="CM42" s="3" t="str">
        <f t="shared" si="81"/>
        <v xml:space="preserve"> </v>
      </c>
      <c r="CN42" s="3" t="str">
        <f t="shared" si="82"/>
        <v xml:space="preserve"> </v>
      </c>
      <c r="CO42" s="3" t="str">
        <f t="shared" si="83"/>
        <v xml:space="preserve"> </v>
      </c>
      <c r="CP42" s="3" t="str">
        <f t="shared" si="84"/>
        <v xml:space="preserve"> </v>
      </c>
      <c r="CQ42" s="3" t="str">
        <f t="shared" si="85"/>
        <v xml:space="preserve"> </v>
      </c>
      <c r="CR42" s="3" t="str">
        <f t="shared" si="13"/>
        <v xml:space="preserve"> </v>
      </c>
      <c r="CS42" s="3" t="str">
        <f t="shared" si="86"/>
        <v xml:space="preserve"> </v>
      </c>
      <c r="CT42" s="3" t="str">
        <f t="shared" si="87"/>
        <v xml:space="preserve"> </v>
      </c>
      <c r="CU42" s="3" t="str">
        <f t="shared" si="88"/>
        <v xml:space="preserve"> </v>
      </c>
      <c r="CV42" s="3" t="str">
        <f t="shared" si="89"/>
        <v xml:space="preserve"> </v>
      </c>
      <c r="CW42" s="3" t="str">
        <f t="shared" si="90"/>
        <v xml:space="preserve"> </v>
      </c>
      <c r="CX42" s="3" t="str">
        <f t="shared" si="91"/>
        <v xml:space="preserve"> </v>
      </c>
      <c r="CZ42" s="80">
        <f t="shared" si="92"/>
        <v>0</v>
      </c>
      <c r="DA42" s="80">
        <f t="shared" si="14"/>
        <v>26.824999999999999</v>
      </c>
      <c r="DB42" s="80">
        <f t="shared" si="15"/>
        <v>46.325000000000003</v>
      </c>
      <c r="DC42" s="80">
        <f t="shared" si="16"/>
        <v>110.325</v>
      </c>
      <c r="DD42" s="80" t="e">
        <f t="shared" si="17"/>
        <v>#VALUE!</v>
      </c>
      <c r="DE42" s="80" t="e">
        <f t="shared" si="18"/>
        <v>#VALUE!</v>
      </c>
      <c r="DH42" s="3">
        <f>+IF(A42=1,'Hoja base'!$C$10,IF(A42=2,'Hoja base'!$D$10,IF(A42=3,'Hoja base'!$E$10,IF(A42=4,'Hoja base'!$F$10,IF(A42=5,'Hoja base'!$G$10,'Hoja base'!$H$10)))))</f>
        <v>0</v>
      </c>
      <c r="DI42" s="3">
        <f t="shared" si="93"/>
        <v>0</v>
      </c>
    </row>
    <row r="43" spans="1:113" ht="12" customHeight="1" x14ac:dyDescent="0.2">
      <c r="A43" s="21" t="str">
        <f t="shared" si="19"/>
        <v xml:space="preserve"> </v>
      </c>
      <c r="B43" s="129"/>
      <c r="C43" s="129"/>
      <c r="D43" s="129"/>
      <c r="E43" s="129"/>
      <c r="F43" s="22"/>
      <c r="G43" s="23" t="str">
        <f t="shared" si="20"/>
        <v xml:space="preserve"> </v>
      </c>
      <c r="H43" s="24" t="str">
        <f t="shared" si="21"/>
        <v xml:space="preserve"> </v>
      </c>
      <c r="I43" s="25"/>
      <c r="J43" s="24" t="str">
        <f t="shared" si="22"/>
        <v xml:space="preserve"> </v>
      </c>
      <c r="K43" s="24" t="str">
        <f t="shared" si="23"/>
        <v xml:space="preserve"> </v>
      </c>
      <c r="L43" s="24" t="str">
        <f t="shared" si="24"/>
        <v xml:space="preserve"> </v>
      </c>
      <c r="M43" s="24" t="str">
        <f t="shared" si="25"/>
        <v xml:space="preserve"> </v>
      </c>
      <c r="N43" s="24" t="str">
        <f t="shared" si="26"/>
        <v xml:space="preserve"> </v>
      </c>
      <c r="O43" s="26" t="str">
        <f t="shared" si="27"/>
        <v xml:space="preserve"> </v>
      </c>
      <c r="P43" s="26" t="str">
        <f t="shared" si="28"/>
        <v xml:space="preserve"> </v>
      </c>
      <c r="Q43" s="27" t="str">
        <f t="shared" si="29"/>
        <v xml:space="preserve"> </v>
      </c>
      <c r="R43" s="27" t="str">
        <f t="shared" si="30"/>
        <v xml:space="preserve"> </v>
      </c>
      <c r="S43" s="126" t="str">
        <f t="shared" si="31"/>
        <v xml:space="preserve"> </v>
      </c>
      <c r="T43" s="126"/>
      <c r="U43" s="27" t="str">
        <f t="shared" si="32"/>
        <v xml:space="preserve"> </v>
      </c>
      <c r="V43" s="24" t="str">
        <f t="shared" si="33"/>
        <v xml:space="preserve"> </v>
      </c>
      <c r="W43" s="24" t="str">
        <f t="shared" si="34"/>
        <v xml:space="preserve"> </v>
      </c>
      <c r="X43" s="3" t="str">
        <f t="shared" si="35"/>
        <v xml:space="preserve"> </v>
      </c>
      <c r="Y43" s="68" t="str">
        <f t="shared" si="36"/>
        <v xml:space="preserve"> </v>
      </c>
      <c r="AC43" s="3">
        <v>28</v>
      </c>
      <c r="AD43" s="78" t="str">
        <f t="shared" si="37"/>
        <v xml:space="preserve"> </v>
      </c>
      <c r="AE43" s="78" t="str">
        <f t="shared" si="0"/>
        <v xml:space="preserve"> </v>
      </c>
      <c r="AF43" s="3" t="e">
        <f t="shared" si="94"/>
        <v>#N/A</v>
      </c>
      <c r="AG43" s="3" t="str">
        <f t="shared" si="38"/>
        <v xml:space="preserve"> </v>
      </c>
      <c r="AI43" s="79" t="e">
        <f t="shared" si="39"/>
        <v>#VALUE!</v>
      </c>
      <c r="AJ43" s="80" t="str">
        <f t="shared" si="2"/>
        <v xml:space="preserve"> </v>
      </c>
      <c r="AK43" s="68" t="e">
        <f t="shared" si="95"/>
        <v>#VALUE!</v>
      </c>
      <c r="AL43" s="68" t="e">
        <f t="shared" si="40"/>
        <v>#N/A</v>
      </c>
      <c r="AN43" s="3">
        <f t="shared" si="4"/>
        <v>0</v>
      </c>
      <c r="AO43" s="78" t="str">
        <f t="shared" si="5"/>
        <v xml:space="preserve"> </v>
      </c>
      <c r="AP43" s="3" t="e">
        <f t="shared" si="41"/>
        <v>#N/A</v>
      </c>
      <c r="AQ43" s="3" t="e">
        <f t="shared" si="41"/>
        <v>#N/A</v>
      </c>
      <c r="AR43" s="3">
        <v>28</v>
      </c>
      <c r="AS43" s="80" t="str">
        <f t="shared" si="42"/>
        <v xml:space="preserve"> </v>
      </c>
      <c r="AT43" s="80" t="str">
        <f t="shared" si="43"/>
        <v xml:space="preserve"> </v>
      </c>
      <c r="AU43" s="80" t="str">
        <f t="shared" si="6"/>
        <v xml:space="preserve"> </v>
      </c>
      <c r="AV43" s="81" t="str">
        <f t="shared" si="7"/>
        <v xml:space="preserve"> </v>
      </c>
      <c r="AW43" s="80" t="str">
        <f t="shared" si="44"/>
        <v xml:space="preserve"> </v>
      </c>
      <c r="AX43" s="80" t="str">
        <f t="shared" si="8"/>
        <v xml:space="preserve"> </v>
      </c>
      <c r="AY43" s="3" t="str">
        <f t="shared" si="9"/>
        <v xml:space="preserve"> </v>
      </c>
      <c r="AZ43" s="80" t="str">
        <f t="shared" si="45"/>
        <v xml:space="preserve"> </v>
      </c>
      <c r="BA43" s="80" t="str">
        <f t="shared" si="46"/>
        <v xml:space="preserve"> </v>
      </c>
      <c r="BB43" s="78" t="str">
        <f t="shared" si="47"/>
        <v xml:space="preserve"> </v>
      </c>
      <c r="BC43" s="3" t="str">
        <f t="shared" si="48"/>
        <v xml:space="preserve"> </v>
      </c>
      <c r="BD43" s="3" t="str">
        <f t="shared" si="49"/>
        <v xml:space="preserve"> </v>
      </c>
      <c r="BE43" s="3" t="str">
        <f t="shared" si="50"/>
        <v xml:space="preserve"> </v>
      </c>
      <c r="BF43" s="3" t="str">
        <f t="shared" si="51"/>
        <v xml:space="preserve"> </v>
      </c>
      <c r="BG43" s="3" t="str">
        <f t="shared" si="52"/>
        <v xml:space="preserve"> </v>
      </c>
      <c r="BH43" s="3" t="str">
        <f t="shared" si="53"/>
        <v xml:space="preserve"> </v>
      </c>
      <c r="BI43" s="3" t="str">
        <f t="shared" si="54"/>
        <v xml:space="preserve"> </v>
      </c>
      <c r="BJ43" s="3" t="str">
        <f t="shared" si="55"/>
        <v xml:space="preserve"> </v>
      </c>
      <c r="BK43" s="3" t="str">
        <f t="shared" si="56"/>
        <v xml:space="preserve"> </v>
      </c>
      <c r="BL43" s="3" t="str">
        <f t="shared" si="57"/>
        <v xml:space="preserve"> </v>
      </c>
      <c r="BM43" s="3" t="str">
        <f t="shared" si="58"/>
        <v xml:space="preserve"> </v>
      </c>
      <c r="BN43" s="3" t="str">
        <f t="shared" si="10"/>
        <v xml:space="preserve"> </v>
      </c>
      <c r="BO43" s="3" t="str">
        <f t="shared" si="59"/>
        <v xml:space="preserve"> </v>
      </c>
      <c r="BP43" s="3" t="str">
        <f t="shared" si="60"/>
        <v xml:space="preserve"> </v>
      </c>
      <c r="BQ43" s="3" t="str">
        <f t="shared" si="61"/>
        <v xml:space="preserve"> </v>
      </c>
      <c r="BR43" s="3" t="str">
        <f t="shared" si="62"/>
        <v xml:space="preserve"> </v>
      </c>
      <c r="BS43" s="3" t="str">
        <f t="shared" si="63"/>
        <v xml:space="preserve"> </v>
      </c>
      <c r="BT43" s="3" t="str">
        <f t="shared" si="64"/>
        <v xml:space="preserve"> </v>
      </c>
      <c r="BU43" s="3" t="str">
        <f t="shared" si="65"/>
        <v xml:space="preserve"> </v>
      </c>
      <c r="BV43" s="3" t="str">
        <f t="shared" si="66"/>
        <v xml:space="preserve"> </v>
      </c>
      <c r="BW43" s="3" t="str">
        <f t="shared" si="67"/>
        <v xml:space="preserve"> </v>
      </c>
      <c r="BX43" s="3" t="str">
        <f t="shared" si="11"/>
        <v xml:space="preserve"> </v>
      </c>
      <c r="BY43" s="3" t="str">
        <f t="shared" si="68"/>
        <v xml:space="preserve"> </v>
      </c>
      <c r="BZ43" s="3" t="str">
        <f t="shared" si="69"/>
        <v xml:space="preserve"> </v>
      </c>
      <c r="CA43" s="3" t="str">
        <f t="shared" si="70"/>
        <v xml:space="preserve"> </v>
      </c>
      <c r="CB43" s="3" t="str">
        <f t="shared" si="71"/>
        <v xml:space="preserve"> </v>
      </c>
      <c r="CC43" s="3" t="str">
        <f t="shared" si="72"/>
        <v xml:space="preserve"> </v>
      </c>
      <c r="CD43" s="3" t="str">
        <f t="shared" si="73"/>
        <v xml:space="preserve"> </v>
      </c>
      <c r="CE43" s="3" t="str">
        <f t="shared" si="74"/>
        <v xml:space="preserve"> </v>
      </c>
      <c r="CF43" s="3" t="str">
        <f t="shared" si="75"/>
        <v xml:space="preserve"> </v>
      </c>
      <c r="CG43" s="3" t="str">
        <f t="shared" si="76"/>
        <v xml:space="preserve"> </v>
      </c>
      <c r="CH43" s="3" t="str">
        <f t="shared" si="12"/>
        <v xml:space="preserve"> </v>
      </c>
      <c r="CI43" s="3" t="str">
        <f t="shared" si="77"/>
        <v xml:space="preserve"> </v>
      </c>
      <c r="CJ43" s="3" t="str">
        <f t="shared" si="78"/>
        <v xml:space="preserve"> </v>
      </c>
      <c r="CK43" s="3" t="str">
        <f t="shared" si="79"/>
        <v xml:space="preserve"> </v>
      </c>
      <c r="CL43" s="3" t="str">
        <f t="shared" si="80"/>
        <v xml:space="preserve"> </v>
      </c>
      <c r="CM43" s="3" t="str">
        <f t="shared" si="81"/>
        <v xml:space="preserve"> </v>
      </c>
      <c r="CN43" s="3" t="str">
        <f t="shared" si="82"/>
        <v xml:space="preserve"> </v>
      </c>
      <c r="CO43" s="3" t="str">
        <f t="shared" si="83"/>
        <v xml:space="preserve"> </v>
      </c>
      <c r="CP43" s="3" t="str">
        <f t="shared" si="84"/>
        <v xml:space="preserve"> </v>
      </c>
      <c r="CQ43" s="3" t="str">
        <f t="shared" si="85"/>
        <v xml:space="preserve"> </v>
      </c>
      <c r="CR43" s="3" t="str">
        <f t="shared" si="13"/>
        <v xml:space="preserve"> </v>
      </c>
      <c r="CS43" s="3" t="str">
        <f t="shared" si="86"/>
        <v xml:space="preserve"> </v>
      </c>
      <c r="CT43" s="3" t="str">
        <f t="shared" si="87"/>
        <v xml:space="preserve"> </v>
      </c>
      <c r="CU43" s="3" t="str">
        <f t="shared" si="88"/>
        <v xml:space="preserve"> </v>
      </c>
      <c r="CV43" s="3" t="str">
        <f t="shared" si="89"/>
        <v xml:space="preserve"> </v>
      </c>
      <c r="CW43" s="3" t="str">
        <f t="shared" si="90"/>
        <v xml:space="preserve"> </v>
      </c>
      <c r="CX43" s="3" t="str">
        <f t="shared" si="91"/>
        <v xml:space="preserve"> </v>
      </c>
      <c r="CZ43" s="80">
        <f t="shared" si="92"/>
        <v>0</v>
      </c>
      <c r="DA43" s="80">
        <f t="shared" si="14"/>
        <v>26.824999999999999</v>
      </c>
      <c r="DB43" s="80">
        <f t="shared" si="15"/>
        <v>46.325000000000003</v>
      </c>
      <c r="DC43" s="80">
        <f t="shared" si="16"/>
        <v>110.325</v>
      </c>
      <c r="DD43" s="80" t="e">
        <f t="shared" si="17"/>
        <v>#VALUE!</v>
      </c>
      <c r="DE43" s="80" t="e">
        <f t="shared" si="18"/>
        <v>#VALUE!</v>
      </c>
      <c r="DH43" s="3">
        <f>+IF(A43=1,'Hoja base'!$C$10,IF(A43=2,'Hoja base'!$D$10,IF(A43=3,'Hoja base'!$E$10,IF(A43=4,'Hoja base'!$F$10,IF(A43=5,'Hoja base'!$G$10,'Hoja base'!$H$10)))))</f>
        <v>0</v>
      </c>
      <c r="DI43" s="3">
        <f t="shared" si="93"/>
        <v>0</v>
      </c>
    </row>
    <row r="44" spans="1:113" ht="12" customHeight="1" x14ac:dyDescent="0.2">
      <c r="A44" s="21" t="str">
        <f t="shared" si="19"/>
        <v xml:space="preserve"> </v>
      </c>
      <c r="B44" s="129"/>
      <c r="C44" s="129"/>
      <c r="D44" s="129"/>
      <c r="E44" s="129"/>
      <c r="F44" s="22"/>
      <c r="G44" s="23" t="str">
        <f t="shared" si="20"/>
        <v xml:space="preserve"> </v>
      </c>
      <c r="H44" s="24" t="str">
        <f t="shared" si="21"/>
        <v xml:space="preserve"> </v>
      </c>
      <c r="I44" s="25"/>
      <c r="J44" s="24" t="str">
        <f t="shared" si="22"/>
        <v xml:space="preserve"> </v>
      </c>
      <c r="K44" s="24" t="str">
        <f t="shared" si="23"/>
        <v xml:space="preserve"> </v>
      </c>
      <c r="L44" s="24" t="str">
        <f t="shared" si="24"/>
        <v xml:space="preserve"> </v>
      </c>
      <c r="M44" s="24" t="str">
        <f t="shared" si="25"/>
        <v xml:space="preserve"> </v>
      </c>
      <c r="N44" s="24" t="str">
        <f t="shared" si="26"/>
        <v xml:space="preserve"> </v>
      </c>
      <c r="O44" s="26" t="str">
        <f t="shared" si="27"/>
        <v xml:space="preserve"> </v>
      </c>
      <c r="P44" s="26" t="str">
        <f t="shared" si="28"/>
        <v xml:space="preserve"> </v>
      </c>
      <c r="Q44" s="27" t="str">
        <f t="shared" si="29"/>
        <v xml:space="preserve"> </v>
      </c>
      <c r="R44" s="27" t="str">
        <f t="shared" si="30"/>
        <v xml:space="preserve"> </v>
      </c>
      <c r="S44" s="126" t="str">
        <f t="shared" si="31"/>
        <v xml:space="preserve"> </v>
      </c>
      <c r="T44" s="126"/>
      <c r="U44" s="27" t="str">
        <f t="shared" si="32"/>
        <v xml:space="preserve"> </v>
      </c>
      <c r="V44" s="24" t="str">
        <f t="shared" si="33"/>
        <v xml:space="preserve"> </v>
      </c>
      <c r="W44" s="24" t="str">
        <f t="shared" si="34"/>
        <v xml:space="preserve"> </v>
      </c>
      <c r="X44" s="3" t="str">
        <f t="shared" si="35"/>
        <v xml:space="preserve"> </v>
      </c>
      <c r="Y44" s="68" t="str">
        <f t="shared" si="36"/>
        <v xml:space="preserve"> </v>
      </c>
      <c r="AC44" s="3">
        <v>29</v>
      </c>
      <c r="AD44" s="78" t="str">
        <f t="shared" si="37"/>
        <v xml:space="preserve"> </v>
      </c>
      <c r="AE44" s="78" t="str">
        <f t="shared" si="0"/>
        <v xml:space="preserve"> </v>
      </c>
      <c r="AF44" s="3" t="e">
        <f t="shared" si="94"/>
        <v>#N/A</v>
      </c>
      <c r="AG44" s="3" t="str">
        <f t="shared" si="38"/>
        <v xml:space="preserve"> </v>
      </c>
      <c r="AI44" s="79" t="e">
        <f t="shared" si="39"/>
        <v>#VALUE!</v>
      </c>
      <c r="AJ44" s="80" t="str">
        <f t="shared" si="2"/>
        <v xml:space="preserve"> </v>
      </c>
      <c r="AK44" s="68" t="e">
        <f t="shared" si="95"/>
        <v>#VALUE!</v>
      </c>
      <c r="AL44" s="68" t="e">
        <f t="shared" si="40"/>
        <v>#N/A</v>
      </c>
      <c r="AN44" s="3">
        <f t="shared" si="4"/>
        <v>0</v>
      </c>
      <c r="AO44" s="78" t="str">
        <f t="shared" si="5"/>
        <v xml:space="preserve"> </v>
      </c>
      <c r="AP44" s="3" t="e">
        <f t="shared" si="41"/>
        <v>#N/A</v>
      </c>
      <c r="AQ44" s="3" t="e">
        <f t="shared" si="41"/>
        <v>#N/A</v>
      </c>
      <c r="AR44" s="3">
        <v>29</v>
      </c>
      <c r="AS44" s="80" t="str">
        <f t="shared" si="42"/>
        <v xml:space="preserve"> </v>
      </c>
      <c r="AT44" s="80" t="str">
        <f t="shared" si="43"/>
        <v xml:space="preserve"> </v>
      </c>
      <c r="AU44" s="80" t="str">
        <f t="shared" si="6"/>
        <v xml:space="preserve"> </v>
      </c>
      <c r="AV44" s="81" t="str">
        <f t="shared" si="7"/>
        <v xml:space="preserve"> </v>
      </c>
      <c r="AW44" s="80" t="str">
        <f t="shared" si="44"/>
        <v xml:space="preserve"> </v>
      </c>
      <c r="AX44" s="80" t="str">
        <f t="shared" si="8"/>
        <v xml:space="preserve"> </v>
      </c>
      <c r="AY44" s="3" t="str">
        <f t="shared" si="9"/>
        <v xml:space="preserve"> </v>
      </c>
      <c r="AZ44" s="80" t="str">
        <f t="shared" si="45"/>
        <v xml:space="preserve"> </v>
      </c>
      <c r="BA44" s="80" t="str">
        <f t="shared" si="46"/>
        <v xml:space="preserve"> </v>
      </c>
      <c r="BB44" s="78" t="str">
        <f t="shared" si="47"/>
        <v xml:space="preserve"> </v>
      </c>
      <c r="BC44" s="3" t="str">
        <f t="shared" si="48"/>
        <v xml:space="preserve"> </v>
      </c>
      <c r="BD44" s="3" t="str">
        <f t="shared" si="49"/>
        <v xml:space="preserve"> </v>
      </c>
      <c r="BE44" s="3" t="str">
        <f t="shared" si="50"/>
        <v xml:space="preserve"> </v>
      </c>
      <c r="BF44" s="3" t="str">
        <f t="shared" si="51"/>
        <v xml:space="preserve"> </v>
      </c>
      <c r="BG44" s="3" t="str">
        <f t="shared" si="52"/>
        <v xml:space="preserve"> </v>
      </c>
      <c r="BH44" s="3" t="str">
        <f t="shared" si="53"/>
        <v xml:space="preserve"> </v>
      </c>
      <c r="BI44" s="3" t="str">
        <f t="shared" si="54"/>
        <v xml:space="preserve"> </v>
      </c>
      <c r="BJ44" s="3" t="str">
        <f t="shared" si="55"/>
        <v xml:space="preserve"> </v>
      </c>
      <c r="BK44" s="3" t="str">
        <f t="shared" si="56"/>
        <v xml:space="preserve"> </v>
      </c>
      <c r="BL44" s="3" t="str">
        <f t="shared" si="57"/>
        <v xml:space="preserve"> </v>
      </c>
      <c r="BM44" s="3" t="str">
        <f t="shared" si="58"/>
        <v xml:space="preserve"> </v>
      </c>
      <c r="BN44" s="3" t="str">
        <f t="shared" si="10"/>
        <v xml:space="preserve"> </v>
      </c>
      <c r="BO44" s="3" t="str">
        <f t="shared" si="59"/>
        <v xml:space="preserve"> </v>
      </c>
      <c r="BP44" s="3" t="str">
        <f t="shared" si="60"/>
        <v xml:space="preserve"> </v>
      </c>
      <c r="BQ44" s="3" t="str">
        <f t="shared" si="61"/>
        <v xml:space="preserve"> </v>
      </c>
      <c r="BR44" s="3" t="str">
        <f t="shared" si="62"/>
        <v xml:space="preserve"> </v>
      </c>
      <c r="BS44" s="3" t="str">
        <f t="shared" si="63"/>
        <v xml:space="preserve"> </v>
      </c>
      <c r="BT44" s="3" t="str">
        <f t="shared" si="64"/>
        <v xml:space="preserve"> </v>
      </c>
      <c r="BU44" s="3" t="str">
        <f t="shared" si="65"/>
        <v xml:space="preserve"> </v>
      </c>
      <c r="BV44" s="3" t="str">
        <f t="shared" si="66"/>
        <v xml:space="preserve"> </v>
      </c>
      <c r="BW44" s="3" t="str">
        <f t="shared" si="67"/>
        <v xml:space="preserve"> </v>
      </c>
      <c r="BX44" s="3" t="str">
        <f t="shared" si="11"/>
        <v xml:space="preserve"> </v>
      </c>
      <c r="BY44" s="3" t="str">
        <f t="shared" si="68"/>
        <v xml:space="preserve"> </v>
      </c>
      <c r="BZ44" s="3" t="str">
        <f t="shared" si="69"/>
        <v xml:space="preserve"> </v>
      </c>
      <c r="CA44" s="3" t="str">
        <f t="shared" si="70"/>
        <v xml:space="preserve"> </v>
      </c>
      <c r="CB44" s="3" t="str">
        <f t="shared" si="71"/>
        <v xml:space="preserve"> </v>
      </c>
      <c r="CC44" s="3" t="str">
        <f t="shared" si="72"/>
        <v xml:space="preserve"> </v>
      </c>
      <c r="CD44" s="3" t="str">
        <f t="shared" si="73"/>
        <v xml:space="preserve"> </v>
      </c>
      <c r="CE44" s="3" t="str">
        <f t="shared" si="74"/>
        <v xml:space="preserve"> </v>
      </c>
      <c r="CF44" s="3" t="str">
        <f t="shared" si="75"/>
        <v xml:space="preserve"> </v>
      </c>
      <c r="CG44" s="3" t="str">
        <f t="shared" si="76"/>
        <v xml:space="preserve"> </v>
      </c>
      <c r="CH44" s="3" t="str">
        <f t="shared" si="12"/>
        <v xml:space="preserve"> </v>
      </c>
      <c r="CI44" s="3" t="str">
        <f t="shared" si="77"/>
        <v xml:space="preserve"> </v>
      </c>
      <c r="CJ44" s="3" t="str">
        <f t="shared" si="78"/>
        <v xml:space="preserve"> </v>
      </c>
      <c r="CK44" s="3" t="str">
        <f t="shared" si="79"/>
        <v xml:space="preserve"> </v>
      </c>
      <c r="CL44" s="3" t="str">
        <f t="shared" si="80"/>
        <v xml:space="preserve"> </v>
      </c>
      <c r="CM44" s="3" t="str">
        <f t="shared" si="81"/>
        <v xml:space="preserve"> </v>
      </c>
      <c r="CN44" s="3" t="str">
        <f t="shared" si="82"/>
        <v xml:space="preserve"> </v>
      </c>
      <c r="CO44" s="3" t="str">
        <f t="shared" si="83"/>
        <v xml:space="preserve"> </v>
      </c>
      <c r="CP44" s="3" t="str">
        <f t="shared" si="84"/>
        <v xml:space="preserve"> </v>
      </c>
      <c r="CQ44" s="3" t="str">
        <f t="shared" si="85"/>
        <v xml:space="preserve"> </v>
      </c>
      <c r="CR44" s="3" t="str">
        <f t="shared" si="13"/>
        <v xml:space="preserve"> </v>
      </c>
      <c r="CS44" s="3" t="str">
        <f t="shared" si="86"/>
        <v xml:space="preserve"> </v>
      </c>
      <c r="CT44" s="3" t="str">
        <f t="shared" si="87"/>
        <v xml:space="preserve"> </v>
      </c>
      <c r="CU44" s="3" t="str">
        <f t="shared" si="88"/>
        <v xml:space="preserve"> </v>
      </c>
      <c r="CV44" s="3" t="str">
        <f t="shared" si="89"/>
        <v xml:space="preserve"> </v>
      </c>
      <c r="CW44" s="3" t="str">
        <f t="shared" si="90"/>
        <v xml:space="preserve"> </v>
      </c>
      <c r="CX44" s="3" t="str">
        <f t="shared" si="91"/>
        <v xml:space="preserve"> </v>
      </c>
      <c r="CZ44" s="80">
        <f t="shared" si="92"/>
        <v>0</v>
      </c>
      <c r="DA44" s="80">
        <f t="shared" si="14"/>
        <v>26.824999999999999</v>
      </c>
      <c r="DB44" s="80">
        <f t="shared" si="15"/>
        <v>46.325000000000003</v>
      </c>
      <c r="DC44" s="80">
        <f t="shared" si="16"/>
        <v>110.325</v>
      </c>
      <c r="DD44" s="80" t="e">
        <f t="shared" si="17"/>
        <v>#VALUE!</v>
      </c>
      <c r="DE44" s="80" t="e">
        <f t="shared" si="18"/>
        <v>#VALUE!</v>
      </c>
      <c r="DH44" s="3">
        <f>+IF(A44=1,'Hoja base'!$C$10,IF(A44=2,'Hoja base'!$D$10,IF(A44=3,'Hoja base'!$E$10,IF(A44=4,'Hoja base'!$F$10,IF(A44=5,'Hoja base'!$G$10,'Hoja base'!$H$10)))))</f>
        <v>0</v>
      </c>
      <c r="DI44" s="3">
        <f t="shared" si="93"/>
        <v>0</v>
      </c>
    </row>
    <row r="45" spans="1:113" ht="12" customHeight="1" x14ac:dyDescent="0.2">
      <c r="A45" s="21" t="str">
        <f t="shared" si="19"/>
        <v xml:space="preserve"> </v>
      </c>
      <c r="B45" s="129"/>
      <c r="C45" s="129"/>
      <c r="D45" s="129"/>
      <c r="E45" s="129"/>
      <c r="F45" s="22"/>
      <c r="G45" s="23" t="str">
        <f t="shared" si="20"/>
        <v xml:space="preserve"> </v>
      </c>
      <c r="H45" s="24" t="str">
        <f t="shared" si="21"/>
        <v xml:space="preserve"> </v>
      </c>
      <c r="I45" s="25"/>
      <c r="J45" s="24" t="str">
        <f t="shared" si="22"/>
        <v xml:space="preserve"> </v>
      </c>
      <c r="K45" s="24" t="str">
        <f t="shared" si="23"/>
        <v xml:space="preserve"> </v>
      </c>
      <c r="L45" s="24" t="str">
        <f t="shared" si="24"/>
        <v xml:space="preserve"> </v>
      </c>
      <c r="M45" s="24" t="str">
        <f t="shared" si="25"/>
        <v xml:space="preserve"> </v>
      </c>
      <c r="N45" s="24" t="str">
        <f t="shared" si="26"/>
        <v xml:space="preserve"> </v>
      </c>
      <c r="O45" s="26" t="str">
        <f t="shared" si="27"/>
        <v xml:space="preserve"> </v>
      </c>
      <c r="P45" s="26" t="str">
        <f t="shared" si="28"/>
        <v xml:space="preserve"> </v>
      </c>
      <c r="Q45" s="27" t="str">
        <f t="shared" si="29"/>
        <v xml:space="preserve"> </v>
      </c>
      <c r="R45" s="27" t="str">
        <f t="shared" si="30"/>
        <v xml:space="preserve"> </v>
      </c>
      <c r="S45" s="126" t="str">
        <f t="shared" si="31"/>
        <v xml:space="preserve"> </v>
      </c>
      <c r="T45" s="126"/>
      <c r="U45" s="27" t="str">
        <f t="shared" si="32"/>
        <v xml:space="preserve"> </v>
      </c>
      <c r="V45" s="24" t="str">
        <f t="shared" si="33"/>
        <v xml:space="preserve"> </v>
      </c>
      <c r="W45" s="24" t="str">
        <f t="shared" si="34"/>
        <v xml:space="preserve"> </v>
      </c>
      <c r="X45" s="3" t="str">
        <f t="shared" si="35"/>
        <v xml:space="preserve"> </v>
      </c>
      <c r="Y45" s="68" t="str">
        <f t="shared" si="36"/>
        <v xml:space="preserve"> </v>
      </c>
      <c r="AC45" s="3">
        <v>30</v>
      </c>
      <c r="AD45" s="78" t="str">
        <f t="shared" si="37"/>
        <v xml:space="preserve"> </v>
      </c>
      <c r="AE45" s="78" t="str">
        <f t="shared" si="0"/>
        <v xml:space="preserve"> </v>
      </c>
      <c r="AF45" s="3" t="e">
        <f t="shared" si="94"/>
        <v>#N/A</v>
      </c>
      <c r="AG45" s="3" t="str">
        <f t="shared" si="38"/>
        <v xml:space="preserve"> </v>
      </c>
      <c r="AI45" s="79" t="e">
        <f t="shared" si="39"/>
        <v>#VALUE!</v>
      </c>
      <c r="AJ45" s="80" t="str">
        <f t="shared" si="2"/>
        <v xml:space="preserve"> </v>
      </c>
      <c r="AK45" s="68" t="e">
        <f t="shared" si="95"/>
        <v>#VALUE!</v>
      </c>
      <c r="AL45" s="68" t="e">
        <f t="shared" si="40"/>
        <v>#N/A</v>
      </c>
      <c r="AN45" s="3">
        <f t="shared" si="4"/>
        <v>0</v>
      </c>
      <c r="AO45" s="78" t="str">
        <f t="shared" si="5"/>
        <v xml:space="preserve"> </v>
      </c>
      <c r="AP45" s="3" t="e">
        <f t="shared" si="41"/>
        <v>#N/A</v>
      </c>
      <c r="AQ45" s="3" t="e">
        <f t="shared" si="41"/>
        <v>#N/A</v>
      </c>
      <c r="AR45" s="3">
        <v>30</v>
      </c>
      <c r="AS45" s="80" t="str">
        <f t="shared" si="42"/>
        <v xml:space="preserve"> </v>
      </c>
      <c r="AT45" s="80" t="str">
        <f t="shared" si="43"/>
        <v xml:space="preserve"> </v>
      </c>
      <c r="AU45" s="80" t="str">
        <f t="shared" si="6"/>
        <v xml:space="preserve"> </v>
      </c>
      <c r="AV45" s="81" t="str">
        <f t="shared" si="7"/>
        <v xml:space="preserve"> </v>
      </c>
      <c r="AW45" s="80" t="str">
        <f t="shared" si="44"/>
        <v xml:space="preserve"> </v>
      </c>
      <c r="AX45" s="80" t="str">
        <f t="shared" si="8"/>
        <v xml:space="preserve"> </v>
      </c>
      <c r="AY45" s="3" t="str">
        <f t="shared" si="9"/>
        <v xml:space="preserve"> </v>
      </c>
      <c r="AZ45" s="80" t="str">
        <f t="shared" si="45"/>
        <v xml:space="preserve"> </v>
      </c>
      <c r="BA45" s="80" t="str">
        <f t="shared" si="46"/>
        <v xml:space="preserve"> </v>
      </c>
      <c r="BB45" s="78" t="str">
        <f t="shared" si="47"/>
        <v xml:space="preserve"> </v>
      </c>
      <c r="BC45" s="3" t="str">
        <f t="shared" si="48"/>
        <v xml:space="preserve"> </v>
      </c>
      <c r="BD45" s="3" t="str">
        <f t="shared" si="49"/>
        <v xml:space="preserve"> </v>
      </c>
      <c r="BE45" s="3" t="str">
        <f t="shared" si="50"/>
        <v xml:space="preserve"> </v>
      </c>
      <c r="BF45" s="3" t="str">
        <f t="shared" si="51"/>
        <v xml:space="preserve"> </v>
      </c>
      <c r="BG45" s="3" t="str">
        <f t="shared" si="52"/>
        <v xml:space="preserve"> </v>
      </c>
      <c r="BH45" s="3" t="str">
        <f t="shared" si="53"/>
        <v xml:space="preserve"> </v>
      </c>
      <c r="BI45" s="3" t="str">
        <f t="shared" si="54"/>
        <v xml:space="preserve"> </v>
      </c>
      <c r="BJ45" s="3" t="str">
        <f t="shared" si="55"/>
        <v xml:space="preserve"> </v>
      </c>
      <c r="BK45" s="3" t="str">
        <f t="shared" si="56"/>
        <v xml:space="preserve"> </v>
      </c>
      <c r="BL45" s="3" t="str">
        <f t="shared" si="57"/>
        <v xml:space="preserve"> </v>
      </c>
      <c r="BM45" s="3" t="str">
        <f t="shared" si="58"/>
        <v xml:space="preserve"> </v>
      </c>
      <c r="BN45" s="3" t="str">
        <f t="shared" si="10"/>
        <v xml:space="preserve"> </v>
      </c>
      <c r="BO45" s="3" t="str">
        <f t="shared" si="59"/>
        <v xml:space="preserve"> </v>
      </c>
      <c r="BP45" s="3" t="str">
        <f t="shared" si="60"/>
        <v xml:space="preserve"> </v>
      </c>
      <c r="BQ45" s="3" t="str">
        <f t="shared" si="61"/>
        <v xml:space="preserve"> </v>
      </c>
      <c r="BR45" s="3" t="str">
        <f t="shared" si="62"/>
        <v xml:space="preserve"> </v>
      </c>
      <c r="BS45" s="3" t="str">
        <f t="shared" si="63"/>
        <v xml:space="preserve"> </v>
      </c>
      <c r="BT45" s="3" t="str">
        <f t="shared" si="64"/>
        <v xml:space="preserve"> </v>
      </c>
      <c r="BU45" s="3" t="str">
        <f t="shared" si="65"/>
        <v xml:space="preserve"> </v>
      </c>
      <c r="BV45" s="3" t="str">
        <f t="shared" si="66"/>
        <v xml:space="preserve"> </v>
      </c>
      <c r="BW45" s="3" t="str">
        <f t="shared" si="67"/>
        <v xml:space="preserve"> </v>
      </c>
      <c r="BX45" s="3" t="str">
        <f t="shared" si="11"/>
        <v xml:space="preserve"> </v>
      </c>
      <c r="BY45" s="3" t="str">
        <f t="shared" si="68"/>
        <v xml:space="preserve"> </v>
      </c>
      <c r="BZ45" s="3" t="str">
        <f t="shared" si="69"/>
        <v xml:space="preserve"> </v>
      </c>
      <c r="CA45" s="3" t="str">
        <f t="shared" si="70"/>
        <v xml:space="preserve"> </v>
      </c>
      <c r="CB45" s="3" t="str">
        <f t="shared" si="71"/>
        <v xml:space="preserve"> </v>
      </c>
      <c r="CC45" s="3" t="str">
        <f t="shared" si="72"/>
        <v xml:space="preserve"> </v>
      </c>
      <c r="CD45" s="3" t="str">
        <f t="shared" si="73"/>
        <v xml:space="preserve"> </v>
      </c>
      <c r="CE45" s="3" t="str">
        <f t="shared" si="74"/>
        <v xml:space="preserve"> </v>
      </c>
      <c r="CF45" s="3" t="str">
        <f t="shared" si="75"/>
        <v xml:space="preserve"> </v>
      </c>
      <c r="CG45" s="3" t="str">
        <f t="shared" si="76"/>
        <v xml:space="preserve"> </v>
      </c>
      <c r="CH45" s="3" t="str">
        <f t="shared" si="12"/>
        <v xml:space="preserve"> </v>
      </c>
      <c r="CI45" s="3" t="str">
        <f t="shared" si="77"/>
        <v xml:space="preserve"> </v>
      </c>
      <c r="CJ45" s="3" t="str">
        <f t="shared" si="78"/>
        <v xml:space="preserve"> </v>
      </c>
      <c r="CK45" s="3" t="str">
        <f t="shared" si="79"/>
        <v xml:space="preserve"> </v>
      </c>
      <c r="CL45" s="3" t="str">
        <f t="shared" si="80"/>
        <v xml:space="preserve"> </v>
      </c>
      <c r="CM45" s="3" t="str">
        <f t="shared" si="81"/>
        <v xml:space="preserve"> </v>
      </c>
      <c r="CN45" s="3" t="str">
        <f t="shared" si="82"/>
        <v xml:space="preserve"> </v>
      </c>
      <c r="CO45" s="3" t="str">
        <f t="shared" si="83"/>
        <v xml:space="preserve"> </v>
      </c>
      <c r="CP45" s="3" t="str">
        <f t="shared" si="84"/>
        <v xml:space="preserve"> </v>
      </c>
      <c r="CQ45" s="3" t="str">
        <f t="shared" si="85"/>
        <v xml:space="preserve"> </v>
      </c>
      <c r="CR45" s="3" t="str">
        <f t="shared" si="13"/>
        <v xml:space="preserve"> </v>
      </c>
      <c r="CS45" s="3" t="str">
        <f t="shared" si="86"/>
        <v xml:space="preserve"> </v>
      </c>
      <c r="CT45" s="3" t="str">
        <f t="shared" si="87"/>
        <v xml:space="preserve"> </v>
      </c>
      <c r="CU45" s="3" t="str">
        <f t="shared" si="88"/>
        <v xml:space="preserve"> </v>
      </c>
      <c r="CV45" s="3" t="str">
        <f t="shared" si="89"/>
        <v xml:space="preserve"> </v>
      </c>
      <c r="CW45" s="3" t="str">
        <f t="shared" si="90"/>
        <v xml:space="preserve"> </v>
      </c>
      <c r="CX45" s="3" t="str">
        <f t="shared" si="91"/>
        <v xml:space="preserve"> </v>
      </c>
      <c r="CZ45" s="80">
        <f t="shared" si="92"/>
        <v>0</v>
      </c>
      <c r="DA45" s="80">
        <f t="shared" si="14"/>
        <v>26.824999999999999</v>
      </c>
      <c r="DB45" s="80">
        <f t="shared" si="15"/>
        <v>46.325000000000003</v>
      </c>
      <c r="DC45" s="80">
        <f t="shared" si="16"/>
        <v>110.325</v>
      </c>
      <c r="DD45" s="80" t="e">
        <f t="shared" si="17"/>
        <v>#VALUE!</v>
      </c>
      <c r="DE45" s="80" t="e">
        <f t="shared" si="18"/>
        <v>#VALUE!</v>
      </c>
      <c r="DH45" s="3">
        <f>+IF(A45=1,'Hoja base'!$C$10,IF(A45=2,'Hoja base'!$D$10,IF(A45=3,'Hoja base'!$E$10,IF(A45=4,'Hoja base'!$F$10,IF(A45=5,'Hoja base'!$G$10,'Hoja base'!$H$10)))))</f>
        <v>0</v>
      </c>
      <c r="DI45" s="3">
        <f t="shared" si="93"/>
        <v>0</v>
      </c>
    </row>
    <row r="46" spans="1:113" ht="11.25" customHeight="1" x14ac:dyDescent="0.2">
      <c r="B46" s="134"/>
      <c r="C46" s="134"/>
      <c r="D46" s="134"/>
      <c r="E46" s="134"/>
      <c r="G46" s="28"/>
      <c r="H46" s="28"/>
      <c r="I46" s="28"/>
      <c r="J46" s="28"/>
      <c r="AS46" s="78">
        <f>D10-D9</f>
        <v>1.45</v>
      </c>
      <c r="AT46" s="78">
        <f>IFERROR(IF(AND($B$5&gt;$D$9,$B$5&lt;$D$10),$D$11*$B$5+$D$12*(D10-$B$5),$D$11*D10)," ")</f>
        <v>26.824999999999999</v>
      </c>
      <c r="AU46" s="3" t="str">
        <f>IFERROR(IF($B$5=0,$D$12*D10," ")," ")</f>
        <v xml:space="preserve"> </v>
      </c>
      <c r="AV46" s="3">
        <f>IF($B$5&gt;0,AT46,AU46)</f>
        <v>26.824999999999999</v>
      </c>
      <c r="AW46" s="3">
        <f>IFERROR(IF(AND($B$5&lt;MAX($AS$16:$AS$45),$B$5&gt;0),9.81*(D10-$B$5),0)," ")</f>
        <v>0</v>
      </c>
      <c r="AX46" s="3" t="str">
        <f>IFERROR(IF($B$5=0,9.81*D10," ")," ")</f>
        <v xml:space="preserve"> </v>
      </c>
      <c r="AY46" s="3">
        <f>IF($B$5&gt;0,AW46,AX46)</f>
        <v>0</v>
      </c>
      <c r="AZ46" s="3">
        <f>IFERROR(AV46-AY46," ")</f>
        <v>26.824999999999999</v>
      </c>
      <c r="BB46" s="78">
        <f>F10-F9</f>
        <v>1.0000000000000002</v>
      </c>
      <c r="BC46" s="78">
        <f>B5-D10</f>
        <v>18.55</v>
      </c>
      <c r="BD46" s="3">
        <f>IFERROR(IF(BC46&lt;BB46,$F$11*BC46+$F$12*(BB46-BC46),$F$11*BB46)," ")</f>
        <v>19.500000000000004</v>
      </c>
      <c r="BE46" s="3" t="str">
        <f>IF(BC46&lt;=0,$F$12*BB46," ")</f>
        <v xml:space="preserve"> </v>
      </c>
      <c r="BF46" s="3">
        <f>IF(BC46&gt;=0,BD46,BE46)</f>
        <v>19.500000000000004</v>
      </c>
      <c r="BG46" s="3">
        <f>IF(BC46&lt;BB46,9.81*(BB46-BC46),0)</f>
        <v>0</v>
      </c>
      <c r="BH46" s="3" t="str">
        <f>IF(BC46&lt;=0,9.81*BB46," ")</f>
        <v xml:space="preserve"> </v>
      </c>
      <c r="BI46" s="3">
        <f>IF(BC46&gt;0,BG46,BH46)</f>
        <v>0</v>
      </c>
      <c r="BJ46" s="3">
        <f>IFERROR(BF46-BI46," ")</f>
        <v>19.500000000000004</v>
      </c>
      <c r="BL46" s="78">
        <f>H10-H9</f>
        <v>4</v>
      </c>
      <c r="BM46" s="78">
        <f>B5-F10</f>
        <v>17.55</v>
      </c>
      <c r="BN46" s="3">
        <f>IFERROR(IF(BM46&lt;BL46,$H$11*BM46+$H$12*(BL46-BM46),$H$11*BL46)," ")</f>
        <v>64</v>
      </c>
      <c r="BO46" s="3" t="str">
        <f>IF(BM46&lt;=0,$H$12*BL46," ")</f>
        <v xml:space="preserve"> </v>
      </c>
      <c r="BP46" s="3">
        <f>IF(BM46&gt;=0,BN46,BO46)</f>
        <v>64</v>
      </c>
      <c r="BQ46" s="3">
        <f>IF(BM46&lt;BL46,9.81*(BL46-BM46),0)</f>
        <v>0</v>
      </c>
      <c r="BR46" s="3" t="str">
        <f>IF(BM46&lt;=0,9.81*BL46," ")</f>
        <v xml:space="preserve"> </v>
      </c>
      <c r="BS46" s="3">
        <f>IF(BM46&gt;0,BQ46,BR46)</f>
        <v>0</v>
      </c>
      <c r="BT46" s="3">
        <f>IFERROR(BP46-BS46," ")</f>
        <v>64</v>
      </c>
      <c r="BV46" s="78">
        <f>J10-J9</f>
        <v>0</v>
      </c>
      <c r="BW46" s="78">
        <f>B5-H10</f>
        <v>13.55</v>
      </c>
      <c r="BX46" s="3" t="str">
        <f>IFERROR(IF(BW46&lt;BV46,$J$11*BW46+$J$12*(BV46-BW46),$J$11*BV46)," ")</f>
        <v xml:space="preserve"> </v>
      </c>
      <c r="BY46" s="3" t="str">
        <f>IF(BW46&lt;=0,$J$12*BV46," ")</f>
        <v xml:space="preserve"> </v>
      </c>
      <c r="BZ46" s="3" t="str">
        <f>IF(BW46&gt;=0,BX46,BY46)</f>
        <v xml:space="preserve"> </v>
      </c>
      <c r="CA46" s="3">
        <f>IF(BW46&lt;BV46,9.81*(BV46-BW46),0)</f>
        <v>0</v>
      </c>
      <c r="CB46" s="3" t="str">
        <f>IF(BW46&lt;=0,9.81*BV46," ")</f>
        <v xml:space="preserve"> </v>
      </c>
      <c r="CC46" s="3">
        <f>IF(BW46&gt;0,CA46,CB46)</f>
        <v>0</v>
      </c>
      <c r="CD46" s="3" t="str">
        <f>IFERROR(BZ46-CC46," ")</f>
        <v xml:space="preserve"> </v>
      </c>
      <c r="CF46" s="78">
        <f>L10-L9</f>
        <v>0</v>
      </c>
      <c r="CG46" s="78">
        <f>B5-J10</f>
        <v>20</v>
      </c>
      <c r="CH46" s="3" t="str">
        <f>IFERROR(IF(CG46&lt;CF46,$L$11*CG46+$L$12*(CF46-CG46),$L$11*CF46)," ")</f>
        <v xml:space="preserve"> </v>
      </c>
      <c r="CI46" s="3" t="str">
        <f>IF(CG46&lt;=0,$L$12*CF46," ")</f>
        <v xml:space="preserve"> </v>
      </c>
      <c r="CJ46" s="3" t="str">
        <f>IF(CG46&gt;=0,CH46,CI46)</f>
        <v xml:space="preserve"> </v>
      </c>
      <c r="CK46" s="3">
        <f>IF(CG46&lt;CF46,9.81*(CF46-CG46),0)</f>
        <v>0</v>
      </c>
      <c r="CL46" s="3" t="str">
        <f>IF(CG46&lt;=0,9.81*CF46," ")</f>
        <v xml:space="preserve"> </v>
      </c>
      <c r="CM46" s="3">
        <f>IF(CG46&gt;0,CK46,CL46)</f>
        <v>0</v>
      </c>
      <c r="CN46" s="3" t="str">
        <f>IFERROR(CJ46-CM46," ")</f>
        <v xml:space="preserve"> </v>
      </c>
    </row>
    <row r="47" spans="1:113" ht="11.25" customHeight="1" x14ac:dyDescent="0.2">
      <c r="A47" s="138" t="s">
        <v>34</v>
      </c>
      <c r="B47" s="139"/>
      <c r="C47" s="139"/>
      <c r="D47" s="139"/>
      <c r="E47" s="139"/>
      <c r="F47" s="138" t="s">
        <v>53</v>
      </c>
      <c r="G47" s="139"/>
      <c r="H47" s="139"/>
      <c r="I47" s="139"/>
      <c r="J47" s="139"/>
      <c r="K47" s="139"/>
      <c r="L47" s="139"/>
      <c r="M47" s="140"/>
      <c r="N47" s="138" t="s">
        <v>52</v>
      </c>
      <c r="O47" s="139"/>
      <c r="P47" s="139"/>
      <c r="Q47" s="139"/>
      <c r="R47" s="139"/>
      <c r="S47" s="139"/>
      <c r="T47" s="139"/>
      <c r="U47" s="140"/>
    </row>
    <row r="48" spans="1:113" ht="10.5" customHeight="1" x14ac:dyDescent="0.2">
      <c r="A48" s="133" t="s">
        <v>6</v>
      </c>
      <c r="B48" s="133"/>
      <c r="C48" s="133"/>
      <c r="D48" s="29" t="s">
        <v>48</v>
      </c>
      <c r="E48" s="18" t="s">
        <v>68</v>
      </c>
      <c r="F48" s="133" t="s">
        <v>120</v>
      </c>
      <c r="G48" s="133"/>
      <c r="H48" s="122" t="s">
        <v>51</v>
      </c>
      <c r="I48" s="123"/>
      <c r="J48" s="133" t="s">
        <v>121</v>
      </c>
      <c r="K48" s="133"/>
      <c r="L48" s="133" t="s">
        <v>119</v>
      </c>
      <c r="M48" s="133"/>
      <c r="N48" s="133" t="s">
        <v>120</v>
      </c>
      <c r="O48" s="133"/>
      <c r="P48" s="122" t="s">
        <v>51</v>
      </c>
      <c r="Q48" s="123"/>
      <c r="R48" s="133" t="s">
        <v>121</v>
      </c>
      <c r="S48" s="133"/>
      <c r="T48" s="143" t="s">
        <v>50</v>
      </c>
      <c r="U48" s="143"/>
      <c r="V48" s="2"/>
      <c r="X48" s="67"/>
    </row>
    <row r="49" spans="1:55" ht="12" customHeight="1" x14ac:dyDescent="0.2">
      <c r="A49" s="30">
        <f>+D7</f>
        <v>1</v>
      </c>
      <c r="B49" s="136" t="str">
        <f>IF(X49&lt;=G5,D8," ")</f>
        <v>Ceniza Volcánica</v>
      </c>
      <c r="C49" s="137"/>
      <c r="D49" s="24">
        <f>IF(X49=D6,IF(AC89&gt;0,AA88,AA156)," ")</f>
        <v>31.201528481129472</v>
      </c>
      <c r="E49" s="24">
        <f>IF(A49=0," ",IF(X49=D6,IF(AC89&gt;0,AC89,0)," "))</f>
        <v>0</v>
      </c>
      <c r="F49" s="127" t="e">
        <f>+H49-L49</f>
        <v>#VALUE!</v>
      </c>
      <c r="G49" s="128"/>
      <c r="H49" s="127">
        <f>AVERAGE(Z202:Z224)</f>
        <v>31.201528481129451</v>
      </c>
      <c r="I49" s="128"/>
      <c r="J49" s="127" t="e">
        <f>+H49+L49</f>
        <v>#VALUE!</v>
      </c>
      <c r="K49" s="128"/>
      <c r="L49" s="127" t="str">
        <f>IF(A49=0," ",IFERROR(_xlfn.STDEV.S(Z202:Z224),"N/A"))</f>
        <v>N/A</v>
      </c>
      <c r="M49" s="128"/>
      <c r="N49" s="127" t="e">
        <f>+P49-T49</f>
        <v>#VALUE!</v>
      </c>
      <c r="O49" s="128"/>
      <c r="P49" s="127">
        <f>AVERAGE(AA202:AA224)</f>
        <v>4068.75</v>
      </c>
      <c r="Q49" s="128"/>
      <c r="R49" s="127" t="e">
        <f>+P49+T49</f>
        <v>#VALUE!</v>
      </c>
      <c r="S49" s="128"/>
      <c r="T49" s="127" t="str">
        <f>IF(A49=0," ",IFERROR(_xlfn.STDEV.S(AA202:AA224),"N/A"))</f>
        <v>N/A</v>
      </c>
      <c r="U49" s="128"/>
      <c r="V49" s="2"/>
      <c r="X49" s="3">
        <f>+D6</f>
        <v>1</v>
      </c>
    </row>
    <row r="50" spans="1:55" ht="12" customHeight="1" x14ac:dyDescent="0.2">
      <c r="A50" s="30">
        <f>+F7</f>
        <v>2</v>
      </c>
      <c r="B50" s="136" t="str">
        <f>IF(X50&lt;=G5,F8," ")</f>
        <v>H-VI Migmatita Puente P</v>
      </c>
      <c r="C50" s="137"/>
      <c r="D50" s="24">
        <f>IF(X50=F6,IF(AH89&gt;0,AF88,AF156)," ")</f>
        <v>30.159800899615583</v>
      </c>
      <c r="E50" s="24">
        <f>IF(A50=0," ",IF(X50=2,IF(AH89&gt;0,AH89,0)," "))</f>
        <v>0</v>
      </c>
      <c r="F50" s="127">
        <f t="shared" ref="F50:F54" si="96">+H50-L50</f>
        <v>30.159800899615611</v>
      </c>
      <c r="G50" s="128"/>
      <c r="H50" s="127">
        <f>AVERAGE(AC202:AC224)</f>
        <v>30.159800899615611</v>
      </c>
      <c r="I50" s="128"/>
      <c r="J50" s="127">
        <f t="shared" ref="J50:J54" si="97">+H50+L50</f>
        <v>30.159800899615611</v>
      </c>
      <c r="K50" s="128"/>
      <c r="L50" s="127">
        <f>IF(A50=0," ",IFERROR(_xlfn.STDEV.S(AC202:AC224),0))</f>
        <v>0</v>
      </c>
      <c r="M50" s="128"/>
      <c r="N50" s="127">
        <f t="shared" ref="N50:N54" si="98">+P50-T50</f>
        <v>4275</v>
      </c>
      <c r="O50" s="128"/>
      <c r="P50" s="127">
        <f>AVERAGE(AD202:AD224)</f>
        <v>4275</v>
      </c>
      <c r="Q50" s="128"/>
      <c r="R50" s="127">
        <f t="shared" ref="R50:R54" si="99">+P50+T50</f>
        <v>4275</v>
      </c>
      <c r="S50" s="128"/>
      <c r="T50" s="127">
        <f>IF(A50=0," ",IFERROR(_xlfn.STDEV.S(AD202:AD224),0))</f>
        <v>0</v>
      </c>
      <c r="U50" s="128"/>
      <c r="V50" s="2"/>
      <c r="X50" s="3">
        <f>+F6</f>
        <v>2</v>
      </c>
    </row>
    <row r="51" spans="1:55" ht="12" customHeight="1" x14ac:dyDescent="0.2">
      <c r="A51" s="30">
        <f>+H7</f>
        <v>3</v>
      </c>
      <c r="B51" s="136" t="str">
        <f>IF(X51&lt;=G5,H8," ")</f>
        <v>H-V Migmatita de Puente P</v>
      </c>
      <c r="C51" s="137"/>
      <c r="D51" s="24">
        <f>IF(X51=H6,IF(AM89&gt;0,AK88,AK156)," ")</f>
        <v>39.274552825893572</v>
      </c>
      <c r="E51" s="24">
        <f>IF(A51=0," ",IF(X51=3,IF(AM89&gt;0,AM89,0)," "))</f>
        <v>0</v>
      </c>
      <c r="F51" s="127">
        <f t="shared" si="96"/>
        <v>36.806243618256445</v>
      </c>
      <c r="G51" s="128"/>
      <c r="H51" s="127">
        <f>AVERAGE(AF202:AF224)</f>
        <v>38.762206606681772</v>
      </c>
      <c r="I51" s="128"/>
      <c r="J51" s="127">
        <f t="shared" si="97"/>
        <v>40.718169595107099</v>
      </c>
      <c r="K51" s="128"/>
      <c r="L51" s="127">
        <f>IF(A51=0," ",IFERROR(_xlfn.STDEV.S(AF202:AF224),0))</f>
        <v>1.9559629884253262</v>
      </c>
      <c r="M51" s="128"/>
      <c r="N51" s="127">
        <f t="shared" si="98"/>
        <v>8583.5426308331644</v>
      </c>
      <c r="O51" s="128"/>
      <c r="P51" s="127">
        <f>AVERAGE(AG202:AG224)</f>
        <v>12557.541666666664</v>
      </c>
      <c r="Q51" s="128"/>
      <c r="R51" s="127">
        <f t="shared" si="99"/>
        <v>16531.540702500162</v>
      </c>
      <c r="S51" s="128"/>
      <c r="T51" s="127">
        <f>IF(A51=0," ",IFERROR(_xlfn.STDEV.S(AG202:AG224),0))</f>
        <v>3973.9990358334994</v>
      </c>
      <c r="U51" s="128"/>
      <c r="X51" s="3">
        <f>+H6</f>
        <v>3</v>
      </c>
    </row>
    <row r="52" spans="1:55" ht="12" customHeight="1" x14ac:dyDescent="0.2">
      <c r="A52" s="30">
        <f>+J7</f>
        <v>0</v>
      </c>
      <c r="B52" s="136" t="str">
        <f>IF(X52&lt;=G5,J8," ")</f>
        <v xml:space="preserve"> </v>
      </c>
      <c r="C52" s="137"/>
      <c r="D52" s="24" t="e">
        <f>IF(X52=J6,IF(AR89&gt;0,AP88,AP156)," ")</f>
        <v>#DIV/0!</v>
      </c>
      <c r="E52" s="24" t="str">
        <f>IF(A52=0," ",IF(X52=4,IF(AR89&gt;0,AR89,0)," "))</f>
        <v xml:space="preserve"> </v>
      </c>
      <c r="F52" s="127" t="e">
        <f t="shared" si="96"/>
        <v>#DIV/0!</v>
      </c>
      <c r="G52" s="128"/>
      <c r="H52" s="127" t="e">
        <f>AVERAGE(AI202:AI224)</f>
        <v>#DIV/0!</v>
      </c>
      <c r="I52" s="128"/>
      <c r="J52" s="127" t="e">
        <f t="shared" si="97"/>
        <v>#DIV/0!</v>
      </c>
      <c r="K52" s="128"/>
      <c r="L52" s="127" t="str">
        <f>IF(A52=0," ",IFERROR(_xlfn.STDEV.S(AI202:AI224),0))</f>
        <v xml:space="preserve"> </v>
      </c>
      <c r="M52" s="128"/>
      <c r="N52" s="127" t="e">
        <f t="shared" si="98"/>
        <v>#DIV/0!</v>
      </c>
      <c r="O52" s="128"/>
      <c r="P52" s="127" t="e">
        <f>AVERAGE(AJ202:AJ224)</f>
        <v>#DIV/0!</v>
      </c>
      <c r="Q52" s="128"/>
      <c r="R52" s="127" t="e">
        <f t="shared" si="99"/>
        <v>#DIV/0!</v>
      </c>
      <c r="S52" s="128"/>
      <c r="T52" s="127" t="str">
        <f>IF(A52=0," ",IFERROR(_xlfn.STDEV.S(AJ202:AJ224),0))</f>
        <v xml:space="preserve"> </v>
      </c>
      <c r="U52" s="128"/>
      <c r="X52" s="3">
        <f>+J6</f>
        <v>4</v>
      </c>
    </row>
    <row r="53" spans="1:55" ht="12" customHeight="1" x14ac:dyDescent="0.2">
      <c r="A53" s="30">
        <f>+L7</f>
        <v>0</v>
      </c>
      <c r="B53" s="136" t="str">
        <f>IF(X53&lt;=G5,L8," ")</f>
        <v xml:space="preserve"> </v>
      </c>
      <c r="C53" s="137"/>
      <c r="D53" s="24" t="e">
        <f>IF(X53=L6,IF(AW89&gt;0,AU88,AU156)," ")</f>
        <v>#DIV/0!</v>
      </c>
      <c r="E53" s="24" t="str">
        <f>IF(A53=0," ",IF(X53=5,IF(AW89&gt;0,AW89,0)," "))</f>
        <v xml:space="preserve"> </v>
      </c>
      <c r="F53" s="127" t="e">
        <f t="shared" si="96"/>
        <v>#DIV/0!</v>
      </c>
      <c r="G53" s="128"/>
      <c r="H53" s="127" t="e">
        <f>AVERAGE(AL202:AL224)</f>
        <v>#DIV/0!</v>
      </c>
      <c r="I53" s="128"/>
      <c r="J53" s="127" t="e">
        <f t="shared" si="97"/>
        <v>#DIV/0!</v>
      </c>
      <c r="K53" s="128"/>
      <c r="L53" s="127" t="str">
        <f>IF(A53=0," ",IFERROR(_xlfn.STDEV.S(AL202:AL224),0))</f>
        <v xml:space="preserve"> </v>
      </c>
      <c r="M53" s="128"/>
      <c r="N53" s="127" t="e">
        <f t="shared" si="98"/>
        <v>#DIV/0!</v>
      </c>
      <c r="O53" s="128"/>
      <c r="P53" s="127" t="e">
        <f>AVERAGE(AM202:AM224)</f>
        <v>#DIV/0!</v>
      </c>
      <c r="Q53" s="128"/>
      <c r="R53" s="127" t="e">
        <f t="shared" si="99"/>
        <v>#DIV/0!</v>
      </c>
      <c r="S53" s="128"/>
      <c r="T53" s="127" t="str">
        <f>IF(A53=0," ",IFERROR(_xlfn.STDEV.S(AM202:AM224),0))</f>
        <v xml:space="preserve"> </v>
      </c>
      <c r="U53" s="128"/>
      <c r="X53" s="3">
        <f>+L6</f>
        <v>5</v>
      </c>
      <c r="Z53" s="3" t="s">
        <v>15</v>
      </c>
      <c r="AA53" s="3" t="s">
        <v>16</v>
      </c>
      <c r="AB53" s="3" t="s">
        <v>17</v>
      </c>
      <c r="AC53" s="3" t="s">
        <v>18</v>
      </c>
      <c r="AE53" s="3" t="s">
        <v>15</v>
      </c>
      <c r="AF53" s="3" t="s">
        <v>16</v>
      </c>
      <c r="AG53" s="3" t="s">
        <v>17</v>
      </c>
      <c r="AH53" s="3" t="s">
        <v>18</v>
      </c>
      <c r="AJ53" s="3" t="s">
        <v>15</v>
      </c>
      <c r="AK53" s="3" t="s">
        <v>16</v>
      </c>
      <c r="AL53" s="3" t="s">
        <v>17</v>
      </c>
      <c r="AM53" s="3" t="s">
        <v>18</v>
      </c>
      <c r="AO53" s="3" t="s">
        <v>15</v>
      </c>
      <c r="AP53" s="3" t="s">
        <v>16</v>
      </c>
      <c r="AQ53" s="3" t="s">
        <v>17</v>
      </c>
      <c r="AR53" s="3" t="s">
        <v>18</v>
      </c>
      <c r="AT53" s="3" t="s">
        <v>15</v>
      </c>
      <c r="AU53" s="3" t="s">
        <v>16</v>
      </c>
      <c r="AV53" s="3" t="s">
        <v>17</v>
      </c>
      <c r="AW53" s="3" t="s">
        <v>18</v>
      </c>
      <c r="AZ53" s="3" t="s">
        <v>15</v>
      </c>
      <c r="BA53" s="3" t="s">
        <v>16</v>
      </c>
      <c r="BB53" s="3" t="s">
        <v>17</v>
      </c>
      <c r="BC53" s="3" t="s">
        <v>18</v>
      </c>
    </row>
    <row r="54" spans="1:55" ht="12" customHeight="1" x14ac:dyDescent="0.2">
      <c r="A54" s="30">
        <f>+N7</f>
        <v>0</v>
      </c>
      <c r="B54" s="136" t="str">
        <f>IF(X54&lt;=G5,N8," ")</f>
        <v xml:space="preserve"> </v>
      </c>
      <c r="C54" s="137"/>
      <c r="D54" s="32" t="e">
        <f>IF(X54=N6,IF(BC89&gt;0,BA88,BA156)," ")</f>
        <v>#DIV/0!</v>
      </c>
      <c r="E54" s="24" t="str">
        <f>IF(A54=0," ",IF(X54=6,IF(BC89&gt;0,BC89,0)," "))</f>
        <v xml:space="preserve"> </v>
      </c>
      <c r="F54" s="127" t="e">
        <f t="shared" si="96"/>
        <v>#DIV/0!</v>
      </c>
      <c r="G54" s="128"/>
      <c r="H54" s="127" t="e">
        <f>AVERAGE(AO202:AO224)</f>
        <v>#DIV/0!</v>
      </c>
      <c r="I54" s="128"/>
      <c r="J54" s="127" t="e">
        <f t="shared" si="97"/>
        <v>#DIV/0!</v>
      </c>
      <c r="K54" s="128"/>
      <c r="L54" s="127" t="str">
        <f>IF(A55=0," ",IFERROR(_xlfn.STDEV.S(AO202:AO224),0))</f>
        <v xml:space="preserve"> </v>
      </c>
      <c r="M54" s="128"/>
      <c r="N54" s="127" t="e">
        <f t="shared" si="98"/>
        <v>#DIV/0!</v>
      </c>
      <c r="O54" s="128"/>
      <c r="P54" s="127" t="e">
        <f>AVERAGE(AP202:AP224)</f>
        <v>#DIV/0!</v>
      </c>
      <c r="Q54" s="128"/>
      <c r="R54" s="127" t="e">
        <f t="shared" si="99"/>
        <v>#DIV/0!</v>
      </c>
      <c r="S54" s="128"/>
      <c r="T54" s="127" t="str">
        <f>IF(A54=0," ",IFERROR(_xlfn.STDEV.S(AP202:AP224),0))</f>
        <v xml:space="preserve"> </v>
      </c>
      <c r="U54" s="128"/>
      <c r="X54" s="3">
        <f>+N6</f>
        <v>6</v>
      </c>
      <c r="Y54" s="3">
        <v>1</v>
      </c>
      <c r="Z54" s="3">
        <f>IF(X16=$D$6,J16,0)</f>
        <v>22.662546249999998</v>
      </c>
      <c r="AA54" s="3">
        <f>IF(X16=$D$6,V16,0)</f>
        <v>13.725752190606521</v>
      </c>
      <c r="AB54" s="3">
        <f>Z54*AA54</f>
        <v>311.06049383565909</v>
      </c>
      <c r="AC54" s="3">
        <f>Z54^2</f>
        <v>513.59100253338897</v>
      </c>
      <c r="AD54" s="3" t="str">
        <f>IF(X16=$F$6,J16," ")</f>
        <v xml:space="preserve"> </v>
      </c>
      <c r="AE54" s="3">
        <f>IF(X16=$F$6,J16,0)</f>
        <v>0</v>
      </c>
      <c r="AF54" s="3">
        <f>IF(X16=$F$6,V16,0)</f>
        <v>0</v>
      </c>
      <c r="AG54" s="3">
        <f>AE54*AF54</f>
        <v>0</v>
      </c>
      <c r="AH54" s="3">
        <f>AE54^2</f>
        <v>0</v>
      </c>
      <c r="AJ54" s="3">
        <f>IF(X16=$H$6,J16,0)</f>
        <v>0</v>
      </c>
      <c r="AK54" s="3">
        <f>IF(X16=$H$6,V16,0)</f>
        <v>0</v>
      </c>
      <c r="AL54" s="3">
        <f>AJ54*AK54</f>
        <v>0</v>
      </c>
      <c r="AM54" s="3">
        <f>AJ54^2</f>
        <v>0</v>
      </c>
      <c r="AO54" s="3">
        <f>IF(X16=$J$6,J16,0)</f>
        <v>0</v>
      </c>
      <c r="AP54" s="3">
        <f>IF(X16=$J$6,V16,0)</f>
        <v>0</v>
      </c>
      <c r="AQ54" s="3">
        <f>AO54*AP54</f>
        <v>0</v>
      </c>
      <c r="AR54" s="3">
        <f>AO54^2</f>
        <v>0</v>
      </c>
      <c r="AT54" s="3">
        <f>IF(X16=$L$6,J16,0)</f>
        <v>0</v>
      </c>
      <c r="AU54" s="3">
        <f>IF(X16=$L$6,V16,0)</f>
        <v>0</v>
      </c>
      <c r="AV54" s="3">
        <f>AT54*AU54</f>
        <v>0</v>
      </c>
      <c r="AW54" s="3">
        <f>AT54^2</f>
        <v>0</v>
      </c>
      <c r="AZ54" s="3">
        <f>IF(X16=$N$6,J16,0)</f>
        <v>0</v>
      </c>
      <c r="BA54" s="3">
        <f>IF(X16=$N$6,V16,0)</f>
        <v>0</v>
      </c>
      <c r="BB54" s="3">
        <f>AZ54*BA54</f>
        <v>0</v>
      </c>
      <c r="BC54" s="3">
        <f>AZ54^2</f>
        <v>0</v>
      </c>
    </row>
    <row r="55" spans="1:55" ht="12" customHeight="1" x14ac:dyDescent="0.2">
      <c r="B55" s="31"/>
      <c r="C55" s="1"/>
      <c r="D55" s="31"/>
      <c r="F55" s="31"/>
      <c r="H55" s="31"/>
      <c r="J55" s="31"/>
      <c r="L55" s="31"/>
      <c r="N55" s="31"/>
      <c r="P55" s="31"/>
      <c r="R55" s="31"/>
      <c r="T55" s="31"/>
      <c r="V55" s="31"/>
      <c r="Y55" s="3">
        <v>2</v>
      </c>
      <c r="Z55" s="3">
        <f t="shared" ref="Z55:Z83" si="100">IF(X17=$D$6,J17,0)</f>
        <v>0</v>
      </c>
      <c r="AA55" s="3">
        <f t="shared" ref="AA55:AA83" si="101">IF(X17=$D$6,V17,0)</f>
        <v>0</v>
      </c>
      <c r="AB55" s="3">
        <f t="shared" ref="AB55:AB83" si="102">Z55*AA55</f>
        <v>0</v>
      </c>
      <c r="AC55" s="3">
        <f t="shared" ref="AC55:AC83" si="103">Z55^2</f>
        <v>0</v>
      </c>
      <c r="AD55" s="3">
        <f t="shared" ref="AD55:AD83" si="104">IF(X17=$F$6,J17," ")</f>
        <v>41.9375</v>
      </c>
      <c r="AE55" s="3">
        <f t="shared" ref="AE55:AE83" si="105">IF(X17=$F$6,J17,0)</f>
        <v>41.9375</v>
      </c>
      <c r="AF55" s="3">
        <f t="shared" ref="AF55:AF83" si="106">IF(X17=$F$6,V17,0)</f>
        <v>24.368833334483558</v>
      </c>
      <c r="AG55" s="3">
        <f t="shared" ref="AG55:AG83" si="107">AE55*AF55</f>
        <v>1021.9679479649042</v>
      </c>
      <c r="AH55" s="3">
        <f t="shared" ref="AH55:AH83" si="108">AE55^2</f>
        <v>1758.75390625</v>
      </c>
      <c r="AJ55" s="3">
        <f t="shared" ref="AJ55:AJ83" si="109">IF(X17=$H$6,J17,0)</f>
        <v>0</v>
      </c>
      <c r="AK55" s="3">
        <f t="shared" ref="AK55:AK83" si="110">IF(X17=$H$6,V17,0)</f>
        <v>0</v>
      </c>
      <c r="AL55" s="3">
        <f t="shared" ref="AL55:AL83" si="111">AJ55*AK55</f>
        <v>0</v>
      </c>
      <c r="AM55" s="3">
        <f t="shared" ref="AM55:AM83" si="112">AJ55^2</f>
        <v>0</v>
      </c>
      <c r="AO55" s="3">
        <f t="shared" ref="AO55:AO83" si="113">IF(X17=$J$6,J17,0)</f>
        <v>0</v>
      </c>
      <c r="AP55" s="3">
        <f t="shared" ref="AP55:AP83" si="114">IF(X17=$J$6,V17,0)</f>
        <v>0</v>
      </c>
      <c r="AQ55" s="3">
        <f t="shared" ref="AQ55:AQ83" si="115">AO55*AP55</f>
        <v>0</v>
      </c>
      <c r="AR55" s="3">
        <f t="shared" ref="AR55:AR83" si="116">AO55^2</f>
        <v>0</v>
      </c>
      <c r="AT55" s="3">
        <f t="shared" ref="AT55:AT83" si="117">IF(X17=$L$6,J17,0)</f>
        <v>0</v>
      </c>
      <c r="AU55" s="3">
        <f t="shared" ref="AU55:AU83" si="118">IF(X17=$L$6,V17,0)</f>
        <v>0</v>
      </c>
      <c r="AV55" s="3">
        <f t="shared" ref="AV55:AV83" si="119">AT55*AU55</f>
        <v>0</v>
      </c>
      <c r="AW55" s="3">
        <f t="shared" ref="AW55:AW83" si="120">AT55^2</f>
        <v>0</v>
      </c>
      <c r="AZ55" s="3">
        <f t="shared" ref="AZ55:AZ76" si="121">IF(X17=$N$6,J17,0)</f>
        <v>0</v>
      </c>
      <c r="BA55" s="3">
        <f t="shared" ref="BA55:BA76" si="122">IF(X17=$N$6,V17,0)</f>
        <v>0</v>
      </c>
      <c r="BB55" s="3">
        <f t="shared" ref="BB55:BB76" si="123">AZ55*BA55</f>
        <v>0</v>
      </c>
      <c r="BC55" s="3">
        <f t="shared" ref="BC55:BC76" si="124">AZ55^2</f>
        <v>0</v>
      </c>
    </row>
    <row r="56" spans="1:55" ht="12" customHeight="1" x14ac:dyDescent="0.2">
      <c r="C56" s="1"/>
      <c r="Y56" s="3">
        <v>3</v>
      </c>
      <c r="Z56" s="3">
        <f t="shared" si="100"/>
        <v>0</v>
      </c>
      <c r="AA56" s="3">
        <f t="shared" si="101"/>
        <v>0</v>
      </c>
      <c r="AB56" s="3">
        <f t="shared" si="102"/>
        <v>0</v>
      </c>
      <c r="AC56" s="3">
        <f t="shared" si="103"/>
        <v>0</v>
      </c>
      <c r="AD56" s="3" t="str">
        <f t="shared" si="104"/>
        <v xml:space="preserve"> </v>
      </c>
      <c r="AE56" s="3">
        <f t="shared" si="105"/>
        <v>0</v>
      </c>
      <c r="AF56" s="3">
        <f t="shared" si="106"/>
        <v>0</v>
      </c>
      <c r="AG56" s="3">
        <f t="shared" si="107"/>
        <v>0</v>
      </c>
      <c r="AH56" s="3">
        <f t="shared" si="108"/>
        <v>0</v>
      </c>
      <c r="AJ56" s="3">
        <f t="shared" si="109"/>
        <v>74.724999999999994</v>
      </c>
      <c r="AK56" s="3">
        <f t="shared" si="110"/>
        <v>57.088463216926925</v>
      </c>
      <c r="AL56" s="3">
        <f t="shared" si="111"/>
        <v>4265.9354138848639</v>
      </c>
      <c r="AM56" s="3">
        <f t="shared" si="112"/>
        <v>5583.8256249999995</v>
      </c>
      <c r="AO56" s="3">
        <f t="shared" si="113"/>
        <v>0</v>
      </c>
      <c r="AP56" s="3">
        <f t="shared" si="114"/>
        <v>0</v>
      </c>
      <c r="AQ56" s="3">
        <f t="shared" si="115"/>
        <v>0</v>
      </c>
      <c r="AR56" s="3">
        <f t="shared" si="116"/>
        <v>0</v>
      </c>
      <c r="AT56" s="3">
        <f t="shared" si="117"/>
        <v>0</v>
      </c>
      <c r="AU56" s="3">
        <f t="shared" si="118"/>
        <v>0</v>
      </c>
      <c r="AV56" s="3">
        <f t="shared" si="119"/>
        <v>0</v>
      </c>
      <c r="AW56" s="3">
        <f t="shared" si="120"/>
        <v>0</v>
      </c>
      <c r="AZ56" s="3">
        <f t="shared" si="121"/>
        <v>0</v>
      </c>
      <c r="BA56" s="3">
        <f t="shared" si="122"/>
        <v>0</v>
      </c>
      <c r="BB56" s="3">
        <f t="shared" si="123"/>
        <v>0</v>
      </c>
      <c r="BC56" s="3">
        <f t="shared" si="124"/>
        <v>0</v>
      </c>
    </row>
    <row r="57" spans="1:55" ht="12" customHeight="1" x14ac:dyDescent="0.2">
      <c r="C57" s="1"/>
      <c r="Y57" s="3">
        <v>4</v>
      </c>
      <c r="Z57" s="3">
        <f t="shared" si="100"/>
        <v>0</v>
      </c>
      <c r="AA57" s="3">
        <f t="shared" si="101"/>
        <v>0</v>
      </c>
      <c r="AB57" s="3">
        <f t="shared" si="102"/>
        <v>0</v>
      </c>
      <c r="AC57" s="3">
        <f t="shared" si="103"/>
        <v>0</v>
      </c>
      <c r="AD57" s="3" t="str">
        <f t="shared" si="104"/>
        <v xml:space="preserve"> </v>
      </c>
      <c r="AE57" s="3">
        <f t="shared" si="105"/>
        <v>0</v>
      </c>
      <c r="AF57" s="3">
        <f t="shared" si="106"/>
        <v>0</v>
      </c>
      <c r="AG57" s="3">
        <f t="shared" si="107"/>
        <v>0</v>
      </c>
      <c r="AH57" s="3">
        <f t="shared" si="108"/>
        <v>0</v>
      </c>
      <c r="AJ57" s="3">
        <f t="shared" si="109"/>
        <v>106.72499999999999</v>
      </c>
      <c r="AK57" s="3">
        <f t="shared" si="110"/>
        <v>90.015045688480413</v>
      </c>
      <c r="AL57" s="3">
        <f t="shared" si="111"/>
        <v>9606.8557511030722</v>
      </c>
      <c r="AM57" s="3">
        <f t="shared" si="112"/>
        <v>11390.225624999999</v>
      </c>
      <c r="AO57" s="3">
        <f t="shared" si="113"/>
        <v>0</v>
      </c>
      <c r="AP57" s="3">
        <f t="shared" si="114"/>
        <v>0</v>
      </c>
      <c r="AQ57" s="3">
        <f t="shared" si="115"/>
        <v>0</v>
      </c>
      <c r="AR57" s="3">
        <f t="shared" si="116"/>
        <v>0</v>
      </c>
      <c r="AT57" s="3">
        <f t="shared" si="117"/>
        <v>0</v>
      </c>
      <c r="AU57" s="3">
        <f t="shared" si="118"/>
        <v>0</v>
      </c>
      <c r="AV57" s="3">
        <f t="shared" si="119"/>
        <v>0</v>
      </c>
      <c r="AW57" s="3">
        <f t="shared" si="120"/>
        <v>0</v>
      </c>
      <c r="AZ57" s="3">
        <f t="shared" si="121"/>
        <v>0</v>
      </c>
      <c r="BA57" s="3">
        <f t="shared" si="122"/>
        <v>0</v>
      </c>
      <c r="BB57" s="3">
        <f t="shared" si="123"/>
        <v>0</v>
      </c>
      <c r="BC57" s="3">
        <f t="shared" si="124"/>
        <v>0</v>
      </c>
    </row>
    <row r="58" spans="1:55" ht="12" customHeight="1" x14ac:dyDescent="0.2">
      <c r="C58" s="1"/>
      <c r="Y58" s="3">
        <v>5</v>
      </c>
      <c r="Z58" s="3">
        <f t="shared" si="100"/>
        <v>0</v>
      </c>
      <c r="AA58" s="3">
        <f t="shared" si="101"/>
        <v>0</v>
      </c>
      <c r="AB58" s="3">
        <f t="shared" si="102"/>
        <v>0</v>
      </c>
      <c r="AC58" s="3">
        <f t="shared" si="103"/>
        <v>0</v>
      </c>
      <c r="AD58" s="3" t="str">
        <f t="shared" si="104"/>
        <v xml:space="preserve"> </v>
      </c>
      <c r="AE58" s="3">
        <f t="shared" si="105"/>
        <v>0</v>
      </c>
      <c r="AF58" s="3">
        <f t="shared" si="106"/>
        <v>0</v>
      </c>
      <c r="AG58" s="3">
        <f t="shared" si="107"/>
        <v>0</v>
      </c>
      <c r="AH58" s="3">
        <f t="shared" si="108"/>
        <v>0</v>
      </c>
      <c r="AJ58" s="3">
        <f t="shared" si="109"/>
        <v>0</v>
      </c>
      <c r="AK58" s="3">
        <f t="shared" si="110"/>
        <v>0</v>
      </c>
      <c r="AL58" s="3">
        <f t="shared" si="111"/>
        <v>0</v>
      </c>
      <c r="AM58" s="3">
        <f t="shared" si="112"/>
        <v>0</v>
      </c>
      <c r="AO58" s="3">
        <f t="shared" si="113"/>
        <v>0</v>
      </c>
      <c r="AP58" s="3">
        <f t="shared" si="114"/>
        <v>0</v>
      </c>
      <c r="AQ58" s="3">
        <f t="shared" si="115"/>
        <v>0</v>
      </c>
      <c r="AR58" s="3">
        <f t="shared" si="116"/>
        <v>0</v>
      </c>
      <c r="AT58" s="3">
        <f t="shared" si="117"/>
        <v>0</v>
      </c>
      <c r="AU58" s="3">
        <f t="shared" si="118"/>
        <v>0</v>
      </c>
      <c r="AV58" s="3">
        <f t="shared" si="119"/>
        <v>0</v>
      </c>
      <c r="AW58" s="3">
        <f t="shared" si="120"/>
        <v>0</v>
      </c>
      <c r="AZ58" s="3">
        <f t="shared" si="121"/>
        <v>0</v>
      </c>
      <c r="BA58" s="3">
        <f t="shared" si="122"/>
        <v>0</v>
      </c>
      <c r="BB58" s="3">
        <f t="shared" si="123"/>
        <v>0</v>
      </c>
      <c r="BC58" s="3">
        <f t="shared" si="124"/>
        <v>0</v>
      </c>
    </row>
    <row r="59" spans="1:55" ht="12" customHeight="1" x14ac:dyDescent="0.2">
      <c r="C59" s="1"/>
      <c r="Y59" s="3">
        <v>6</v>
      </c>
      <c r="Z59" s="3">
        <f t="shared" si="100"/>
        <v>0</v>
      </c>
      <c r="AA59" s="3">
        <f t="shared" si="101"/>
        <v>0</v>
      </c>
      <c r="AB59" s="3">
        <f t="shared" si="102"/>
        <v>0</v>
      </c>
      <c r="AC59" s="3">
        <f t="shared" si="103"/>
        <v>0</v>
      </c>
      <c r="AD59" s="3" t="str">
        <f t="shared" si="104"/>
        <v xml:space="preserve"> </v>
      </c>
      <c r="AE59" s="3">
        <f t="shared" si="105"/>
        <v>0</v>
      </c>
      <c r="AF59" s="3">
        <f t="shared" si="106"/>
        <v>0</v>
      </c>
      <c r="AG59" s="3">
        <f t="shared" si="107"/>
        <v>0</v>
      </c>
      <c r="AH59" s="3">
        <f t="shared" si="108"/>
        <v>0</v>
      </c>
      <c r="AJ59" s="3">
        <f t="shared" si="109"/>
        <v>0</v>
      </c>
      <c r="AK59" s="3">
        <f t="shared" si="110"/>
        <v>0</v>
      </c>
      <c r="AL59" s="3">
        <f t="shared" si="111"/>
        <v>0</v>
      </c>
      <c r="AM59" s="3">
        <f t="shared" si="112"/>
        <v>0</v>
      </c>
      <c r="AO59" s="3">
        <f t="shared" si="113"/>
        <v>0</v>
      </c>
      <c r="AP59" s="3">
        <f t="shared" si="114"/>
        <v>0</v>
      </c>
      <c r="AQ59" s="3">
        <f t="shared" si="115"/>
        <v>0</v>
      </c>
      <c r="AR59" s="3">
        <f t="shared" si="116"/>
        <v>0</v>
      </c>
      <c r="AT59" s="3">
        <f t="shared" si="117"/>
        <v>0</v>
      </c>
      <c r="AU59" s="3">
        <f t="shared" si="118"/>
        <v>0</v>
      </c>
      <c r="AV59" s="3">
        <f t="shared" si="119"/>
        <v>0</v>
      </c>
      <c r="AW59" s="3">
        <f t="shared" si="120"/>
        <v>0</v>
      </c>
      <c r="AZ59" s="3">
        <f t="shared" si="121"/>
        <v>0</v>
      </c>
      <c r="BA59" s="3">
        <f t="shared" si="122"/>
        <v>0</v>
      </c>
      <c r="BB59" s="3">
        <f t="shared" si="123"/>
        <v>0</v>
      </c>
      <c r="BC59" s="3">
        <f t="shared" si="124"/>
        <v>0</v>
      </c>
    </row>
    <row r="60" spans="1:55" ht="12" customHeight="1" x14ac:dyDescent="0.2">
      <c r="C60" s="1"/>
      <c r="Y60" s="3">
        <v>7</v>
      </c>
      <c r="Z60" s="3">
        <f t="shared" si="100"/>
        <v>0</v>
      </c>
      <c r="AA60" s="3">
        <f t="shared" si="101"/>
        <v>0</v>
      </c>
      <c r="AB60" s="3">
        <f t="shared" si="102"/>
        <v>0</v>
      </c>
      <c r="AC60" s="3">
        <f t="shared" si="103"/>
        <v>0</v>
      </c>
      <c r="AD60" s="3" t="str">
        <f t="shared" si="104"/>
        <v xml:space="preserve"> </v>
      </c>
      <c r="AE60" s="3">
        <f t="shared" si="105"/>
        <v>0</v>
      </c>
      <c r="AF60" s="3">
        <f t="shared" si="106"/>
        <v>0</v>
      </c>
      <c r="AG60" s="3">
        <f t="shared" si="107"/>
        <v>0</v>
      </c>
      <c r="AH60" s="3">
        <f t="shared" si="108"/>
        <v>0</v>
      </c>
      <c r="AJ60" s="3">
        <f t="shared" si="109"/>
        <v>0</v>
      </c>
      <c r="AK60" s="3">
        <f t="shared" si="110"/>
        <v>0</v>
      </c>
      <c r="AL60" s="3">
        <f t="shared" si="111"/>
        <v>0</v>
      </c>
      <c r="AM60" s="3">
        <f t="shared" si="112"/>
        <v>0</v>
      </c>
      <c r="AO60" s="3">
        <f t="shared" si="113"/>
        <v>0</v>
      </c>
      <c r="AP60" s="3">
        <f t="shared" si="114"/>
        <v>0</v>
      </c>
      <c r="AQ60" s="3">
        <f t="shared" si="115"/>
        <v>0</v>
      </c>
      <c r="AR60" s="3">
        <f t="shared" si="116"/>
        <v>0</v>
      </c>
      <c r="AT60" s="3">
        <f t="shared" si="117"/>
        <v>0</v>
      </c>
      <c r="AU60" s="3">
        <f t="shared" si="118"/>
        <v>0</v>
      </c>
      <c r="AV60" s="3">
        <f t="shared" si="119"/>
        <v>0</v>
      </c>
      <c r="AW60" s="3">
        <f t="shared" si="120"/>
        <v>0</v>
      </c>
      <c r="AZ60" s="3">
        <f t="shared" si="121"/>
        <v>0</v>
      </c>
      <c r="BA60" s="3">
        <f t="shared" si="122"/>
        <v>0</v>
      </c>
      <c r="BB60" s="3">
        <f t="shared" si="123"/>
        <v>0</v>
      </c>
      <c r="BC60" s="3">
        <f t="shared" si="124"/>
        <v>0</v>
      </c>
    </row>
    <row r="61" spans="1:55" ht="12" customHeight="1" x14ac:dyDescent="0.2">
      <c r="C61" s="1"/>
      <c r="Y61" s="3">
        <v>8</v>
      </c>
      <c r="Z61" s="3">
        <f t="shared" si="100"/>
        <v>0</v>
      </c>
      <c r="AA61" s="3">
        <f t="shared" si="101"/>
        <v>0</v>
      </c>
      <c r="AB61" s="3">
        <f t="shared" si="102"/>
        <v>0</v>
      </c>
      <c r="AC61" s="3">
        <f t="shared" si="103"/>
        <v>0</v>
      </c>
      <c r="AD61" s="3" t="str">
        <f t="shared" si="104"/>
        <v xml:space="preserve"> </v>
      </c>
      <c r="AE61" s="3">
        <f t="shared" si="105"/>
        <v>0</v>
      </c>
      <c r="AF61" s="3">
        <f t="shared" si="106"/>
        <v>0</v>
      </c>
      <c r="AG61" s="3">
        <f t="shared" si="107"/>
        <v>0</v>
      </c>
      <c r="AH61" s="3">
        <f t="shared" si="108"/>
        <v>0</v>
      </c>
      <c r="AJ61" s="3">
        <f t="shared" si="109"/>
        <v>0</v>
      </c>
      <c r="AK61" s="3">
        <f t="shared" si="110"/>
        <v>0</v>
      </c>
      <c r="AL61" s="3">
        <f t="shared" si="111"/>
        <v>0</v>
      </c>
      <c r="AM61" s="3">
        <f t="shared" si="112"/>
        <v>0</v>
      </c>
      <c r="AO61" s="3">
        <f t="shared" si="113"/>
        <v>0</v>
      </c>
      <c r="AP61" s="3">
        <f t="shared" si="114"/>
        <v>0</v>
      </c>
      <c r="AQ61" s="3">
        <f t="shared" si="115"/>
        <v>0</v>
      </c>
      <c r="AR61" s="3">
        <f t="shared" si="116"/>
        <v>0</v>
      </c>
      <c r="AT61" s="3">
        <f t="shared" si="117"/>
        <v>0</v>
      </c>
      <c r="AU61" s="3">
        <f t="shared" si="118"/>
        <v>0</v>
      </c>
      <c r="AV61" s="3">
        <f t="shared" si="119"/>
        <v>0</v>
      </c>
      <c r="AW61" s="3">
        <f t="shared" si="120"/>
        <v>0</v>
      </c>
      <c r="AZ61" s="3">
        <f t="shared" si="121"/>
        <v>0</v>
      </c>
      <c r="BA61" s="3">
        <f t="shared" si="122"/>
        <v>0</v>
      </c>
      <c r="BB61" s="3">
        <f t="shared" si="123"/>
        <v>0</v>
      </c>
      <c r="BC61" s="3">
        <f t="shared" si="124"/>
        <v>0</v>
      </c>
    </row>
    <row r="62" spans="1:55" ht="12" customHeight="1" x14ac:dyDescent="0.2">
      <c r="C62" s="1"/>
      <c r="Y62" s="3">
        <v>9</v>
      </c>
      <c r="Z62" s="3">
        <f t="shared" si="100"/>
        <v>0</v>
      </c>
      <c r="AA62" s="3">
        <f t="shared" si="101"/>
        <v>0</v>
      </c>
      <c r="AB62" s="3">
        <f t="shared" si="102"/>
        <v>0</v>
      </c>
      <c r="AC62" s="3">
        <f t="shared" si="103"/>
        <v>0</v>
      </c>
      <c r="AD62" s="3" t="str">
        <f t="shared" si="104"/>
        <v xml:space="preserve"> </v>
      </c>
      <c r="AE62" s="3">
        <f t="shared" si="105"/>
        <v>0</v>
      </c>
      <c r="AF62" s="3">
        <f t="shared" si="106"/>
        <v>0</v>
      </c>
      <c r="AG62" s="3">
        <f t="shared" si="107"/>
        <v>0</v>
      </c>
      <c r="AH62" s="3">
        <f t="shared" si="108"/>
        <v>0</v>
      </c>
      <c r="AJ62" s="3">
        <f t="shared" si="109"/>
        <v>0</v>
      </c>
      <c r="AK62" s="3">
        <f t="shared" si="110"/>
        <v>0</v>
      </c>
      <c r="AL62" s="3">
        <f t="shared" si="111"/>
        <v>0</v>
      </c>
      <c r="AM62" s="3">
        <f t="shared" si="112"/>
        <v>0</v>
      </c>
      <c r="AO62" s="3">
        <f t="shared" si="113"/>
        <v>0</v>
      </c>
      <c r="AP62" s="3">
        <f t="shared" si="114"/>
        <v>0</v>
      </c>
      <c r="AQ62" s="3">
        <f t="shared" si="115"/>
        <v>0</v>
      </c>
      <c r="AR62" s="3">
        <f t="shared" si="116"/>
        <v>0</v>
      </c>
      <c r="AT62" s="3">
        <f t="shared" si="117"/>
        <v>0</v>
      </c>
      <c r="AU62" s="3">
        <f t="shared" si="118"/>
        <v>0</v>
      </c>
      <c r="AV62" s="3">
        <f t="shared" si="119"/>
        <v>0</v>
      </c>
      <c r="AW62" s="3">
        <f t="shared" si="120"/>
        <v>0</v>
      </c>
      <c r="AZ62" s="3">
        <f t="shared" si="121"/>
        <v>0</v>
      </c>
      <c r="BA62" s="3">
        <f t="shared" si="122"/>
        <v>0</v>
      </c>
      <c r="BB62" s="3">
        <f t="shared" si="123"/>
        <v>0</v>
      </c>
      <c r="BC62" s="3">
        <f t="shared" si="124"/>
        <v>0</v>
      </c>
    </row>
    <row r="63" spans="1:55" ht="12" customHeight="1" x14ac:dyDescent="0.2">
      <c r="C63" s="1"/>
      <c r="Y63" s="3">
        <v>10</v>
      </c>
      <c r="Z63" s="3">
        <f t="shared" si="100"/>
        <v>0</v>
      </c>
      <c r="AA63" s="3">
        <f t="shared" si="101"/>
        <v>0</v>
      </c>
      <c r="AB63" s="3">
        <f t="shared" si="102"/>
        <v>0</v>
      </c>
      <c r="AC63" s="3">
        <f t="shared" si="103"/>
        <v>0</v>
      </c>
      <c r="AD63" s="3" t="str">
        <f t="shared" si="104"/>
        <v xml:space="preserve"> </v>
      </c>
      <c r="AE63" s="3">
        <f t="shared" si="105"/>
        <v>0</v>
      </c>
      <c r="AF63" s="3">
        <f t="shared" si="106"/>
        <v>0</v>
      </c>
      <c r="AG63" s="3">
        <f t="shared" si="107"/>
        <v>0</v>
      </c>
      <c r="AH63" s="3">
        <f t="shared" si="108"/>
        <v>0</v>
      </c>
      <c r="AJ63" s="3">
        <f t="shared" si="109"/>
        <v>0</v>
      </c>
      <c r="AK63" s="3">
        <f t="shared" si="110"/>
        <v>0</v>
      </c>
      <c r="AL63" s="3">
        <f t="shared" si="111"/>
        <v>0</v>
      </c>
      <c r="AM63" s="3">
        <f t="shared" si="112"/>
        <v>0</v>
      </c>
      <c r="AO63" s="3">
        <f t="shared" si="113"/>
        <v>0</v>
      </c>
      <c r="AP63" s="3">
        <f t="shared" si="114"/>
        <v>0</v>
      </c>
      <c r="AQ63" s="3">
        <f t="shared" si="115"/>
        <v>0</v>
      </c>
      <c r="AR63" s="3">
        <f t="shared" si="116"/>
        <v>0</v>
      </c>
      <c r="AT63" s="3">
        <f t="shared" si="117"/>
        <v>0</v>
      </c>
      <c r="AU63" s="3">
        <f t="shared" si="118"/>
        <v>0</v>
      </c>
      <c r="AV63" s="3">
        <f t="shared" si="119"/>
        <v>0</v>
      </c>
      <c r="AW63" s="3">
        <f t="shared" si="120"/>
        <v>0</v>
      </c>
      <c r="AZ63" s="3">
        <f t="shared" si="121"/>
        <v>0</v>
      </c>
      <c r="BA63" s="3">
        <f t="shared" si="122"/>
        <v>0</v>
      </c>
      <c r="BB63" s="3">
        <f t="shared" si="123"/>
        <v>0</v>
      </c>
      <c r="BC63" s="3">
        <f t="shared" si="124"/>
        <v>0</v>
      </c>
    </row>
    <row r="64" spans="1:55" ht="12" customHeight="1" x14ac:dyDescent="0.2">
      <c r="C64" s="1"/>
      <c r="Y64" s="3">
        <v>11</v>
      </c>
      <c r="Z64" s="3">
        <f t="shared" si="100"/>
        <v>0</v>
      </c>
      <c r="AA64" s="3">
        <f t="shared" si="101"/>
        <v>0</v>
      </c>
      <c r="AB64" s="3">
        <f t="shared" si="102"/>
        <v>0</v>
      </c>
      <c r="AC64" s="3">
        <f t="shared" si="103"/>
        <v>0</v>
      </c>
      <c r="AD64" s="3" t="str">
        <f t="shared" si="104"/>
        <v xml:space="preserve"> </v>
      </c>
      <c r="AE64" s="3">
        <f t="shared" si="105"/>
        <v>0</v>
      </c>
      <c r="AF64" s="3">
        <f t="shared" si="106"/>
        <v>0</v>
      </c>
      <c r="AG64" s="3">
        <f t="shared" si="107"/>
        <v>0</v>
      </c>
      <c r="AH64" s="3">
        <f t="shared" si="108"/>
        <v>0</v>
      </c>
      <c r="AJ64" s="3">
        <f t="shared" si="109"/>
        <v>0</v>
      </c>
      <c r="AK64" s="3">
        <f t="shared" si="110"/>
        <v>0</v>
      </c>
      <c r="AL64" s="3">
        <f t="shared" si="111"/>
        <v>0</v>
      </c>
      <c r="AM64" s="3">
        <f t="shared" si="112"/>
        <v>0</v>
      </c>
      <c r="AO64" s="3">
        <f t="shared" si="113"/>
        <v>0</v>
      </c>
      <c r="AP64" s="3">
        <f t="shared" si="114"/>
        <v>0</v>
      </c>
      <c r="AQ64" s="3">
        <f t="shared" si="115"/>
        <v>0</v>
      </c>
      <c r="AR64" s="3">
        <f t="shared" si="116"/>
        <v>0</v>
      </c>
      <c r="AT64" s="3">
        <f t="shared" si="117"/>
        <v>0</v>
      </c>
      <c r="AU64" s="3">
        <f t="shared" si="118"/>
        <v>0</v>
      </c>
      <c r="AV64" s="3">
        <f t="shared" si="119"/>
        <v>0</v>
      </c>
      <c r="AW64" s="3">
        <f t="shared" si="120"/>
        <v>0</v>
      </c>
      <c r="AZ64" s="3">
        <f t="shared" si="121"/>
        <v>0</v>
      </c>
      <c r="BA64" s="3">
        <f t="shared" si="122"/>
        <v>0</v>
      </c>
      <c r="BB64" s="3">
        <f t="shared" si="123"/>
        <v>0</v>
      </c>
      <c r="BC64" s="3">
        <f t="shared" si="124"/>
        <v>0</v>
      </c>
    </row>
    <row r="65" spans="3:55" ht="12" customHeight="1" x14ac:dyDescent="0.2">
      <c r="C65" s="1"/>
      <c r="Y65" s="3">
        <v>12</v>
      </c>
      <c r="Z65" s="3">
        <f t="shared" si="100"/>
        <v>0</v>
      </c>
      <c r="AA65" s="3">
        <f t="shared" si="101"/>
        <v>0</v>
      </c>
      <c r="AB65" s="3">
        <f t="shared" si="102"/>
        <v>0</v>
      </c>
      <c r="AC65" s="3">
        <f t="shared" si="103"/>
        <v>0</v>
      </c>
      <c r="AD65" s="3" t="str">
        <f t="shared" si="104"/>
        <v xml:space="preserve"> </v>
      </c>
      <c r="AE65" s="3">
        <f t="shared" si="105"/>
        <v>0</v>
      </c>
      <c r="AF65" s="3">
        <f t="shared" si="106"/>
        <v>0</v>
      </c>
      <c r="AG65" s="3">
        <f t="shared" si="107"/>
        <v>0</v>
      </c>
      <c r="AH65" s="3">
        <f t="shared" si="108"/>
        <v>0</v>
      </c>
      <c r="AJ65" s="3">
        <f t="shared" si="109"/>
        <v>0</v>
      </c>
      <c r="AK65" s="3">
        <f t="shared" si="110"/>
        <v>0</v>
      </c>
      <c r="AL65" s="3">
        <f t="shared" si="111"/>
        <v>0</v>
      </c>
      <c r="AM65" s="3">
        <f t="shared" si="112"/>
        <v>0</v>
      </c>
      <c r="AO65" s="3">
        <f t="shared" si="113"/>
        <v>0</v>
      </c>
      <c r="AP65" s="3">
        <f t="shared" si="114"/>
        <v>0</v>
      </c>
      <c r="AQ65" s="3">
        <f t="shared" si="115"/>
        <v>0</v>
      </c>
      <c r="AR65" s="3">
        <f t="shared" si="116"/>
        <v>0</v>
      </c>
      <c r="AT65" s="3">
        <f t="shared" si="117"/>
        <v>0</v>
      </c>
      <c r="AU65" s="3">
        <f t="shared" si="118"/>
        <v>0</v>
      </c>
      <c r="AV65" s="3">
        <f t="shared" si="119"/>
        <v>0</v>
      </c>
      <c r="AW65" s="3">
        <f t="shared" si="120"/>
        <v>0</v>
      </c>
      <c r="AZ65" s="3">
        <f t="shared" si="121"/>
        <v>0</v>
      </c>
      <c r="BA65" s="3">
        <f t="shared" si="122"/>
        <v>0</v>
      </c>
      <c r="BB65" s="3">
        <f t="shared" si="123"/>
        <v>0</v>
      </c>
      <c r="BC65" s="3">
        <f t="shared" si="124"/>
        <v>0</v>
      </c>
    </row>
    <row r="66" spans="3:55" ht="12" customHeight="1" x14ac:dyDescent="0.2">
      <c r="C66" s="1"/>
      <c r="Y66" s="3">
        <v>13</v>
      </c>
      <c r="Z66" s="3">
        <f t="shared" si="100"/>
        <v>0</v>
      </c>
      <c r="AA66" s="3">
        <f t="shared" si="101"/>
        <v>0</v>
      </c>
      <c r="AB66" s="3">
        <f t="shared" si="102"/>
        <v>0</v>
      </c>
      <c r="AC66" s="3">
        <f t="shared" si="103"/>
        <v>0</v>
      </c>
      <c r="AD66" s="3" t="str">
        <f t="shared" si="104"/>
        <v xml:space="preserve"> </v>
      </c>
      <c r="AE66" s="3">
        <f t="shared" si="105"/>
        <v>0</v>
      </c>
      <c r="AF66" s="3">
        <f t="shared" si="106"/>
        <v>0</v>
      </c>
      <c r="AG66" s="3">
        <f t="shared" si="107"/>
        <v>0</v>
      </c>
      <c r="AH66" s="3">
        <f t="shared" si="108"/>
        <v>0</v>
      </c>
      <c r="AJ66" s="3">
        <f t="shared" si="109"/>
        <v>0</v>
      </c>
      <c r="AK66" s="3">
        <f t="shared" si="110"/>
        <v>0</v>
      </c>
      <c r="AL66" s="3">
        <f t="shared" si="111"/>
        <v>0</v>
      </c>
      <c r="AM66" s="3">
        <f t="shared" si="112"/>
        <v>0</v>
      </c>
      <c r="AO66" s="3">
        <f t="shared" si="113"/>
        <v>0</v>
      </c>
      <c r="AP66" s="3">
        <f t="shared" si="114"/>
        <v>0</v>
      </c>
      <c r="AQ66" s="3">
        <f t="shared" si="115"/>
        <v>0</v>
      </c>
      <c r="AR66" s="3">
        <f t="shared" si="116"/>
        <v>0</v>
      </c>
      <c r="AT66" s="3">
        <f t="shared" si="117"/>
        <v>0</v>
      </c>
      <c r="AU66" s="3">
        <f t="shared" si="118"/>
        <v>0</v>
      </c>
      <c r="AV66" s="3">
        <f t="shared" si="119"/>
        <v>0</v>
      </c>
      <c r="AW66" s="3">
        <f t="shared" si="120"/>
        <v>0</v>
      </c>
      <c r="AZ66" s="3">
        <f t="shared" si="121"/>
        <v>0</v>
      </c>
      <c r="BA66" s="3">
        <f t="shared" si="122"/>
        <v>0</v>
      </c>
      <c r="BB66" s="3">
        <f t="shared" si="123"/>
        <v>0</v>
      </c>
      <c r="BC66" s="3">
        <f t="shared" si="124"/>
        <v>0</v>
      </c>
    </row>
    <row r="67" spans="3:55" ht="12" customHeight="1" x14ac:dyDescent="0.2">
      <c r="C67" s="1"/>
      <c r="Y67" s="3">
        <v>14</v>
      </c>
      <c r="Z67" s="3">
        <f t="shared" si="100"/>
        <v>0</v>
      </c>
      <c r="AA67" s="3">
        <f t="shared" si="101"/>
        <v>0</v>
      </c>
      <c r="AB67" s="3">
        <f t="shared" si="102"/>
        <v>0</v>
      </c>
      <c r="AC67" s="3">
        <f t="shared" si="103"/>
        <v>0</v>
      </c>
      <c r="AD67" s="3" t="str">
        <f t="shared" si="104"/>
        <v xml:space="preserve"> </v>
      </c>
      <c r="AE67" s="3">
        <f t="shared" si="105"/>
        <v>0</v>
      </c>
      <c r="AF67" s="3">
        <f t="shared" si="106"/>
        <v>0</v>
      </c>
      <c r="AG67" s="3">
        <f t="shared" si="107"/>
        <v>0</v>
      </c>
      <c r="AH67" s="3">
        <f t="shared" si="108"/>
        <v>0</v>
      </c>
      <c r="AJ67" s="3">
        <f t="shared" si="109"/>
        <v>0</v>
      </c>
      <c r="AK67" s="3">
        <f t="shared" si="110"/>
        <v>0</v>
      </c>
      <c r="AL67" s="3">
        <f t="shared" si="111"/>
        <v>0</v>
      </c>
      <c r="AM67" s="3">
        <f t="shared" si="112"/>
        <v>0</v>
      </c>
      <c r="AO67" s="3">
        <f t="shared" si="113"/>
        <v>0</v>
      </c>
      <c r="AP67" s="3">
        <f t="shared" si="114"/>
        <v>0</v>
      </c>
      <c r="AQ67" s="3">
        <f t="shared" si="115"/>
        <v>0</v>
      </c>
      <c r="AR67" s="3">
        <f t="shared" si="116"/>
        <v>0</v>
      </c>
      <c r="AT67" s="3">
        <f t="shared" si="117"/>
        <v>0</v>
      </c>
      <c r="AU67" s="3">
        <f t="shared" si="118"/>
        <v>0</v>
      </c>
      <c r="AV67" s="3">
        <f t="shared" si="119"/>
        <v>0</v>
      </c>
      <c r="AW67" s="3">
        <f t="shared" si="120"/>
        <v>0</v>
      </c>
      <c r="AZ67" s="3">
        <f t="shared" si="121"/>
        <v>0</v>
      </c>
      <c r="BA67" s="3">
        <f t="shared" si="122"/>
        <v>0</v>
      </c>
      <c r="BB67" s="3">
        <f t="shared" si="123"/>
        <v>0</v>
      </c>
      <c r="BC67" s="3">
        <f t="shared" si="124"/>
        <v>0</v>
      </c>
    </row>
    <row r="68" spans="3:55" ht="12" customHeight="1" x14ac:dyDescent="0.2">
      <c r="C68" s="1"/>
      <c r="Y68" s="3">
        <v>15</v>
      </c>
      <c r="Z68" s="3">
        <f t="shared" si="100"/>
        <v>0</v>
      </c>
      <c r="AA68" s="3">
        <f t="shared" si="101"/>
        <v>0</v>
      </c>
      <c r="AB68" s="3">
        <f t="shared" si="102"/>
        <v>0</v>
      </c>
      <c r="AC68" s="3">
        <f t="shared" si="103"/>
        <v>0</v>
      </c>
      <c r="AD68" s="3" t="str">
        <f t="shared" si="104"/>
        <v xml:space="preserve"> </v>
      </c>
      <c r="AE68" s="3">
        <f t="shared" si="105"/>
        <v>0</v>
      </c>
      <c r="AF68" s="3">
        <f t="shared" si="106"/>
        <v>0</v>
      </c>
      <c r="AG68" s="3">
        <f t="shared" si="107"/>
        <v>0</v>
      </c>
      <c r="AH68" s="3">
        <f t="shared" si="108"/>
        <v>0</v>
      </c>
      <c r="AJ68" s="3">
        <f t="shared" si="109"/>
        <v>0</v>
      </c>
      <c r="AK68" s="3">
        <f t="shared" si="110"/>
        <v>0</v>
      </c>
      <c r="AL68" s="3">
        <f t="shared" si="111"/>
        <v>0</v>
      </c>
      <c r="AM68" s="3">
        <f t="shared" si="112"/>
        <v>0</v>
      </c>
      <c r="AO68" s="3">
        <f t="shared" si="113"/>
        <v>0</v>
      </c>
      <c r="AP68" s="3">
        <f t="shared" si="114"/>
        <v>0</v>
      </c>
      <c r="AQ68" s="3">
        <f t="shared" si="115"/>
        <v>0</v>
      </c>
      <c r="AR68" s="3">
        <f t="shared" si="116"/>
        <v>0</v>
      </c>
      <c r="AT68" s="3">
        <f t="shared" si="117"/>
        <v>0</v>
      </c>
      <c r="AU68" s="3">
        <f t="shared" si="118"/>
        <v>0</v>
      </c>
      <c r="AV68" s="3">
        <f t="shared" si="119"/>
        <v>0</v>
      </c>
      <c r="AW68" s="3">
        <f t="shared" si="120"/>
        <v>0</v>
      </c>
      <c r="AZ68" s="3">
        <f t="shared" si="121"/>
        <v>0</v>
      </c>
      <c r="BA68" s="3">
        <f t="shared" si="122"/>
        <v>0</v>
      </c>
      <c r="BB68" s="3">
        <f t="shared" si="123"/>
        <v>0</v>
      </c>
      <c r="BC68" s="3">
        <f t="shared" si="124"/>
        <v>0</v>
      </c>
    </row>
    <row r="69" spans="3:55" ht="12" customHeight="1" x14ac:dyDescent="0.2">
      <c r="C69" s="1"/>
      <c r="Y69" s="3">
        <v>16</v>
      </c>
      <c r="Z69" s="3">
        <f t="shared" si="100"/>
        <v>0</v>
      </c>
      <c r="AA69" s="3">
        <f t="shared" si="101"/>
        <v>0</v>
      </c>
      <c r="AB69" s="3">
        <f t="shared" si="102"/>
        <v>0</v>
      </c>
      <c r="AC69" s="3">
        <f t="shared" si="103"/>
        <v>0</v>
      </c>
      <c r="AD69" s="3" t="str">
        <f t="shared" si="104"/>
        <v xml:space="preserve"> </v>
      </c>
      <c r="AE69" s="3">
        <f t="shared" si="105"/>
        <v>0</v>
      </c>
      <c r="AF69" s="3">
        <f t="shared" si="106"/>
        <v>0</v>
      </c>
      <c r="AG69" s="3">
        <f t="shared" si="107"/>
        <v>0</v>
      </c>
      <c r="AH69" s="3">
        <f t="shared" si="108"/>
        <v>0</v>
      </c>
      <c r="AJ69" s="3">
        <f t="shared" si="109"/>
        <v>0</v>
      </c>
      <c r="AK69" s="3">
        <f t="shared" si="110"/>
        <v>0</v>
      </c>
      <c r="AL69" s="3">
        <f t="shared" si="111"/>
        <v>0</v>
      </c>
      <c r="AM69" s="3">
        <f t="shared" si="112"/>
        <v>0</v>
      </c>
      <c r="AO69" s="3">
        <f t="shared" si="113"/>
        <v>0</v>
      </c>
      <c r="AP69" s="3">
        <f t="shared" si="114"/>
        <v>0</v>
      </c>
      <c r="AQ69" s="3">
        <f t="shared" si="115"/>
        <v>0</v>
      </c>
      <c r="AR69" s="3">
        <f t="shared" si="116"/>
        <v>0</v>
      </c>
      <c r="AT69" s="3">
        <f t="shared" si="117"/>
        <v>0</v>
      </c>
      <c r="AU69" s="3">
        <f t="shared" si="118"/>
        <v>0</v>
      </c>
      <c r="AV69" s="3">
        <f t="shared" si="119"/>
        <v>0</v>
      </c>
      <c r="AW69" s="3">
        <f t="shared" si="120"/>
        <v>0</v>
      </c>
      <c r="AZ69" s="3">
        <f t="shared" si="121"/>
        <v>0</v>
      </c>
      <c r="BA69" s="3">
        <f t="shared" si="122"/>
        <v>0</v>
      </c>
      <c r="BB69" s="3">
        <f t="shared" si="123"/>
        <v>0</v>
      </c>
      <c r="BC69" s="3">
        <f t="shared" si="124"/>
        <v>0</v>
      </c>
    </row>
    <row r="70" spans="3:55" ht="12" customHeight="1" x14ac:dyDescent="0.2">
      <c r="C70" s="1"/>
      <c r="Y70" s="3">
        <v>17</v>
      </c>
      <c r="Z70" s="3">
        <f t="shared" si="100"/>
        <v>0</v>
      </c>
      <c r="AA70" s="3">
        <f t="shared" si="101"/>
        <v>0</v>
      </c>
      <c r="AB70" s="3">
        <f t="shared" si="102"/>
        <v>0</v>
      </c>
      <c r="AC70" s="3">
        <f t="shared" si="103"/>
        <v>0</v>
      </c>
      <c r="AD70" s="3" t="str">
        <f t="shared" si="104"/>
        <v xml:space="preserve"> </v>
      </c>
      <c r="AE70" s="3">
        <f t="shared" si="105"/>
        <v>0</v>
      </c>
      <c r="AF70" s="3">
        <f t="shared" si="106"/>
        <v>0</v>
      </c>
      <c r="AG70" s="3">
        <f t="shared" si="107"/>
        <v>0</v>
      </c>
      <c r="AH70" s="3">
        <f t="shared" si="108"/>
        <v>0</v>
      </c>
      <c r="AJ70" s="3">
        <f t="shared" si="109"/>
        <v>0</v>
      </c>
      <c r="AK70" s="3">
        <f t="shared" si="110"/>
        <v>0</v>
      </c>
      <c r="AL70" s="3">
        <f t="shared" si="111"/>
        <v>0</v>
      </c>
      <c r="AM70" s="3">
        <f t="shared" si="112"/>
        <v>0</v>
      </c>
      <c r="AO70" s="3">
        <f t="shared" si="113"/>
        <v>0</v>
      </c>
      <c r="AP70" s="3">
        <f t="shared" si="114"/>
        <v>0</v>
      </c>
      <c r="AQ70" s="3">
        <f t="shared" si="115"/>
        <v>0</v>
      </c>
      <c r="AR70" s="3">
        <f t="shared" si="116"/>
        <v>0</v>
      </c>
      <c r="AT70" s="3">
        <f t="shared" si="117"/>
        <v>0</v>
      </c>
      <c r="AU70" s="3">
        <f t="shared" si="118"/>
        <v>0</v>
      </c>
      <c r="AV70" s="3">
        <f t="shared" si="119"/>
        <v>0</v>
      </c>
      <c r="AW70" s="3">
        <f t="shared" si="120"/>
        <v>0</v>
      </c>
      <c r="AZ70" s="3">
        <f t="shared" si="121"/>
        <v>0</v>
      </c>
      <c r="BA70" s="3">
        <f t="shared" si="122"/>
        <v>0</v>
      </c>
      <c r="BB70" s="3">
        <f t="shared" si="123"/>
        <v>0</v>
      </c>
      <c r="BC70" s="3">
        <f t="shared" si="124"/>
        <v>0</v>
      </c>
    </row>
    <row r="71" spans="3:55" ht="12" customHeight="1" x14ac:dyDescent="0.2">
      <c r="C71" s="1"/>
      <c r="Y71" s="3">
        <v>18</v>
      </c>
      <c r="Z71" s="3">
        <f t="shared" si="100"/>
        <v>0</v>
      </c>
      <c r="AA71" s="3">
        <f t="shared" si="101"/>
        <v>0</v>
      </c>
      <c r="AB71" s="3">
        <f t="shared" si="102"/>
        <v>0</v>
      </c>
      <c r="AC71" s="3">
        <f t="shared" si="103"/>
        <v>0</v>
      </c>
      <c r="AD71" s="3" t="str">
        <f t="shared" si="104"/>
        <v xml:space="preserve"> </v>
      </c>
      <c r="AE71" s="3">
        <f t="shared" si="105"/>
        <v>0</v>
      </c>
      <c r="AF71" s="3">
        <f t="shared" si="106"/>
        <v>0</v>
      </c>
      <c r="AG71" s="3">
        <f t="shared" si="107"/>
        <v>0</v>
      </c>
      <c r="AH71" s="3">
        <f t="shared" si="108"/>
        <v>0</v>
      </c>
      <c r="AJ71" s="3">
        <f t="shared" si="109"/>
        <v>0</v>
      </c>
      <c r="AK71" s="3">
        <f t="shared" si="110"/>
        <v>0</v>
      </c>
      <c r="AL71" s="3">
        <f t="shared" si="111"/>
        <v>0</v>
      </c>
      <c r="AM71" s="3">
        <f t="shared" si="112"/>
        <v>0</v>
      </c>
      <c r="AO71" s="3">
        <f t="shared" si="113"/>
        <v>0</v>
      </c>
      <c r="AP71" s="3">
        <f t="shared" si="114"/>
        <v>0</v>
      </c>
      <c r="AQ71" s="3">
        <f t="shared" si="115"/>
        <v>0</v>
      </c>
      <c r="AR71" s="3">
        <f t="shared" si="116"/>
        <v>0</v>
      </c>
      <c r="AT71" s="3">
        <f t="shared" si="117"/>
        <v>0</v>
      </c>
      <c r="AU71" s="3">
        <f t="shared" si="118"/>
        <v>0</v>
      </c>
      <c r="AV71" s="3">
        <f t="shared" si="119"/>
        <v>0</v>
      </c>
      <c r="AW71" s="3">
        <f t="shared" si="120"/>
        <v>0</v>
      </c>
      <c r="AZ71" s="3">
        <f t="shared" si="121"/>
        <v>0</v>
      </c>
      <c r="BA71" s="3">
        <f t="shared" si="122"/>
        <v>0</v>
      </c>
      <c r="BB71" s="3">
        <f t="shared" si="123"/>
        <v>0</v>
      </c>
      <c r="BC71" s="3">
        <f t="shared" si="124"/>
        <v>0</v>
      </c>
    </row>
    <row r="72" spans="3:55" ht="12" customHeight="1" x14ac:dyDescent="0.2">
      <c r="Y72" s="3">
        <v>19</v>
      </c>
      <c r="Z72" s="3">
        <f t="shared" si="100"/>
        <v>0</v>
      </c>
      <c r="AA72" s="3">
        <f t="shared" si="101"/>
        <v>0</v>
      </c>
      <c r="AB72" s="3">
        <f t="shared" si="102"/>
        <v>0</v>
      </c>
      <c r="AC72" s="3">
        <f t="shared" si="103"/>
        <v>0</v>
      </c>
      <c r="AD72" s="3" t="str">
        <f t="shared" si="104"/>
        <v xml:space="preserve"> </v>
      </c>
      <c r="AE72" s="3">
        <f t="shared" si="105"/>
        <v>0</v>
      </c>
      <c r="AF72" s="3">
        <f t="shared" si="106"/>
        <v>0</v>
      </c>
      <c r="AG72" s="3">
        <f t="shared" si="107"/>
        <v>0</v>
      </c>
      <c r="AH72" s="3">
        <f t="shared" si="108"/>
        <v>0</v>
      </c>
      <c r="AJ72" s="3">
        <f t="shared" si="109"/>
        <v>0</v>
      </c>
      <c r="AK72" s="3">
        <f t="shared" si="110"/>
        <v>0</v>
      </c>
      <c r="AL72" s="3">
        <f t="shared" si="111"/>
        <v>0</v>
      </c>
      <c r="AM72" s="3">
        <f t="shared" si="112"/>
        <v>0</v>
      </c>
      <c r="AO72" s="3">
        <f t="shared" si="113"/>
        <v>0</v>
      </c>
      <c r="AP72" s="3">
        <f t="shared" si="114"/>
        <v>0</v>
      </c>
      <c r="AQ72" s="3">
        <f t="shared" si="115"/>
        <v>0</v>
      </c>
      <c r="AR72" s="3">
        <f t="shared" si="116"/>
        <v>0</v>
      </c>
      <c r="AT72" s="3">
        <f t="shared" si="117"/>
        <v>0</v>
      </c>
      <c r="AU72" s="3">
        <f t="shared" si="118"/>
        <v>0</v>
      </c>
      <c r="AV72" s="3">
        <f t="shared" si="119"/>
        <v>0</v>
      </c>
      <c r="AW72" s="3">
        <f t="shared" si="120"/>
        <v>0</v>
      </c>
      <c r="AZ72" s="3">
        <f t="shared" si="121"/>
        <v>0</v>
      </c>
      <c r="BA72" s="3">
        <f t="shared" si="122"/>
        <v>0</v>
      </c>
      <c r="BB72" s="3">
        <f t="shared" si="123"/>
        <v>0</v>
      </c>
      <c r="BC72" s="3">
        <f t="shared" si="124"/>
        <v>0</v>
      </c>
    </row>
    <row r="73" spans="3:55" ht="12" customHeight="1" x14ac:dyDescent="0.2">
      <c r="C73" s="1"/>
      <c r="W73" s="1"/>
      <c r="Y73" s="3">
        <v>20</v>
      </c>
      <c r="Z73" s="3">
        <f t="shared" si="100"/>
        <v>0</v>
      </c>
      <c r="AA73" s="3">
        <f t="shared" si="101"/>
        <v>0</v>
      </c>
      <c r="AB73" s="3">
        <f t="shared" si="102"/>
        <v>0</v>
      </c>
      <c r="AC73" s="3">
        <f t="shared" si="103"/>
        <v>0</v>
      </c>
      <c r="AD73" s="3" t="str">
        <f t="shared" si="104"/>
        <v xml:space="preserve"> </v>
      </c>
      <c r="AE73" s="3">
        <f t="shared" si="105"/>
        <v>0</v>
      </c>
      <c r="AF73" s="3">
        <f t="shared" si="106"/>
        <v>0</v>
      </c>
      <c r="AG73" s="3">
        <f t="shared" si="107"/>
        <v>0</v>
      </c>
      <c r="AH73" s="3">
        <f t="shared" si="108"/>
        <v>0</v>
      </c>
      <c r="AJ73" s="3">
        <f t="shared" si="109"/>
        <v>0</v>
      </c>
      <c r="AK73" s="3">
        <f t="shared" si="110"/>
        <v>0</v>
      </c>
      <c r="AL73" s="3">
        <f t="shared" si="111"/>
        <v>0</v>
      </c>
      <c r="AM73" s="3">
        <f t="shared" si="112"/>
        <v>0</v>
      </c>
      <c r="AO73" s="3">
        <f t="shared" si="113"/>
        <v>0</v>
      </c>
      <c r="AP73" s="3">
        <f t="shared" si="114"/>
        <v>0</v>
      </c>
      <c r="AQ73" s="3">
        <f t="shared" si="115"/>
        <v>0</v>
      </c>
      <c r="AR73" s="3">
        <f t="shared" si="116"/>
        <v>0</v>
      </c>
      <c r="AT73" s="3">
        <f t="shared" si="117"/>
        <v>0</v>
      </c>
      <c r="AU73" s="3">
        <f t="shared" si="118"/>
        <v>0</v>
      </c>
      <c r="AV73" s="3">
        <f t="shared" si="119"/>
        <v>0</v>
      </c>
      <c r="AW73" s="3">
        <f t="shared" si="120"/>
        <v>0</v>
      </c>
      <c r="AZ73" s="3">
        <f t="shared" si="121"/>
        <v>0</v>
      </c>
      <c r="BA73" s="3">
        <f t="shared" si="122"/>
        <v>0</v>
      </c>
      <c r="BB73" s="3">
        <f t="shared" si="123"/>
        <v>0</v>
      </c>
      <c r="BC73" s="3">
        <f t="shared" si="124"/>
        <v>0</v>
      </c>
    </row>
    <row r="74" spans="3:55" ht="12" customHeight="1" x14ac:dyDescent="0.2">
      <c r="C74" s="1"/>
      <c r="W74" s="1"/>
      <c r="Y74" s="3">
        <v>21</v>
      </c>
      <c r="Z74" s="3">
        <f t="shared" si="100"/>
        <v>0</v>
      </c>
      <c r="AA74" s="3">
        <f t="shared" si="101"/>
        <v>0</v>
      </c>
      <c r="AB74" s="3">
        <f t="shared" si="102"/>
        <v>0</v>
      </c>
      <c r="AC74" s="3">
        <f t="shared" si="103"/>
        <v>0</v>
      </c>
      <c r="AD74" s="3" t="str">
        <f t="shared" si="104"/>
        <v xml:space="preserve"> </v>
      </c>
      <c r="AE74" s="3">
        <f t="shared" si="105"/>
        <v>0</v>
      </c>
      <c r="AF74" s="3">
        <f t="shared" si="106"/>
        <v>0</v>
      </c>
      <c r="AG74" s="3">
        <f t="shared" si="107"/>
        <v>0</v>
      </c>
      <c r="AH74" s="3">
        <f t="shared" si="108"/>
        <v>0</v>
      </c>
      <c r="AJ74" s="3">
        <f t="shared" si="109"/>
        <v>0</v>
      </c>
      <c r="AK74" s="3">
        <f t="shared" si="110"/>
        <v>0</v>
      </c>
      <c r="AL74" s="3">
        <f t="shared" si="111"/>
        <v>0</v>
      </c>
      <c r="AM74" s="3">
        <f t="shared" si="112"/>
        <v>0</v>
      </c>
      <c r="AO74" s="3">
        <f t="shared" si="113"/>
        <v>0</v>
      </c>
      <c r="AP74" s="3">
        <f t="shared" si="114"/>
        <v>0</v>
      </c>
      <c r="AQ74" s="3">
        <f t="shared" si="115"/>
        <v>0</v>
      </c>
      <c r="AR74" s="3">
        <f t="shared" si="116"/>
        <v>0</v>
      </c>
      <c r="AT74" s="3">
        <f t="shared" si="117"/>
        <v>0</v>
      </c>
      <c r="AU74" s="3">
        <f t="shared" si="118"/>
        <v>0</v>
      </c>
      <c r="AV74" s="3">
        <f t="shared" si="119"/>
        <v>0</v>
      </c>
      <c r="AW74" s="3">
        <f t="shared" si="120"/>
        <v>0</v>
      </c>
      <c r="AZ74" s="3">
        <f t="shared" si="121"/>
        <v>0</v>
      </c>
      <c r="BA74" s="3">
        <f t="shared" si="122"/>
        <v>0</v>
      </c>
      <c r="BB74" s="3">
        <f t="shared" si="123"/>
        <v>0</v>
      </c>
      <c r="BC74" s="3">
        <f t="shared" si="124"/>
        <v>0</v>
      </c>
    </row>
    <row r="75" spans="3:55" ht="12" customHeight="1" x14ac:dyDescent="0.2">
      <c r="C75" s="1"/>
      <c r="W75" s="1"/>
      <c r="Y75" s="3">
        <v>22</v>
      </c>
      <c r="Z75" s="3">
        <f t="shared" si="100"/>
        <v>0</v>
      </c>
      <c r="AA75" s="3">
        <f t="shared" si="101"/>
        <v>0</v>
      </c>
      <c r="AB75" s="3">
        <f t="shared" si="102"/>
        <v>0</v>
      </c>
      <c r="AC75" s="3">
        <f t="shared" si="103"/>
        <v>0</v>
      </c>
      <c r="AD75" s="3" t="str">
        <f t="shared" si="104"/>
        <v xml:space="preserve"> </v>
      </c>
      <c r="AE75" s="3">
        <f t="shared" si="105"/>
        <v>0</v>
      </c>
      <c r="AF75" s="3">
        <f t="shared" si="106"/>
        <v>0</v>
      </c>
      <c r="AG75" s="3">
        <f t="shared" si="107"/>
        <v>0</v>
      </c>
      <c r="AH75" s="3">
        <f t="shared" si="108"/>
        <v>0</v>
      </c>
      <c r="AJ75" s="3">
        <f t="shared" si="109"/>
        <v>0</v>
      </c>
      <c r="AK75" s="3">
        <f t="shared" si="110"/>
        <v>0</v>
      </c>
      <c r="AL75" s="3">
        <f t="shared" si="111"/>
        <v>0</v>
      </c>
      <c r="AM75" s="3">
        <f t="shared" si="112"/>
        <v>0</v>
      </c>
      <c r="AO75" s="3">
        <f t="shared" si="113"/>
        <v>0</v>
      </c>
      <c r="AP75" s="3">
        <f t="shared" si="114"/>
        <v>0</v>
      </c>
      <c r="AQ75" s="3">
        <f t="shared" si="115"/>
        <v>0</v>
      </c>
      <c r="AR75" s="3">
        <f t="shared" si="116"/>
        <v>0</v>
      </c>
      <c r="AT75" s="3">
        <f t="shared" si="117"/>
        <v>0</v>
      </c>
      <c r="AU75" s="3">
        <f t="shared" si="118"/>
        <v>0</v>
      </c>
      <c r="AV75" s="3">
        <f t="shared" si="119"/>
        <v>0</v>
      </c>
      <c r="AW75" s="3">
        <f t="shared" si="120"/>
        <v>0</v>
      </c>
      <c r="AZ75" s="3">
        <f t="shared" si="121"/>
        <v>0</v>
      </c>
      <c r="BA75" s="3">
        <f t="shared" si="122"/>
        <v>0</v>
      </c>
      <c r="BB75" s="3">
        <f t="shared" si="123"/>
        <v>0</v>
      </c>
      <c r="BC75" s="3">
        <f t="shared" si="124"/>
        <v>0</v>
      </c>
    </row>
    <row r="76" spans="3:55" ht="12" customHeight="1" x14ac:dyDescent="0.2">
      <c r="C76" s="1"/>
      <c r="W76" s="1"/>
      <c r="Y76" s="3">
        <v>23</v>
      </c>
      <c r="Z76" s="3">
        <f t="shared" si="100"/>
        <v>0</v>
      </c>
      <c r="AA76" s="3">
        <f t="shared" si="101"/>
        <v>0</v>
      </c>
      <c r="AB76" s="3">
        <f t="shared" si="102"/>
        <v>0</v>
      </c>
      <c r="AC76" s="3">
        <f t="shared" si="103"/>
        <v>0</v>
      </c>
      <c r="AD76" s="3" t="str">
        <f t="shared" si="104"/>
        <v xml:space="preserve"> </v>
      </c>
      <c r="AE76" s="3">
        <f t="shared" si="105"/>
        <v>0</v>
      </c>
      <c r="AF76" s="3">
        <f t="shared" si="106"/>
        <v>0</v>
      </c>
      <c r="AG76" s="3">
        <f t="shared" si="107"/>
        <v>0</v>
      </c>
      <c r="AH76" s="3">
        <f t="shared" si="108"/>
        <v>0</v>
      </c>
      <c r="AJ76" s="3">
        <f t="shared" si="109"/>
        <v>0</v>
      </c>
      <c r="AK76" s="3">
        <f t="shared" si="110"/>
        <v>0</v>
      </c>
      <c r="AL76" s="3">
        <f t="shared" si="111"/>
        <v>0</v>
      </c>
      <c r="AM76" s="3">
        <f t="shared" si="112"/>
        <v>0</v>
      </c>
      <c r="AO76" s="3">
        <f t="shared" si="113"/>
        <v>0</v>
      </c>
      <c r="AP76" s="3">
        <f t="shared" si="114"/>
        <v>0</v>
      </c>
      <c r="AQ76" s="3">
        <f t="shared" si="115"/>
        <v>0</v>
      </c>
      <c r="AR76" s="3">
        <f t="shared" si="116"/>
        <v>0</v>
      </c>
      <c r="AT76" s="3">
        <f t="shared" si="117"/>
        <v>0</v>
      </c>
      <c r="AU76" s="3">
        <f t="shared" si="118"/>
        <v>0</v>
      </c>
      <c r="AV76" s="3">
        <f t="shared" si="119"/>
        <v>0</v>
      </c>
      <c r="AW76" s="3">
        <f t="shared" si="120"/>
        <v>0</v>
      </c>
      <c r="AZ76" s="3">
        <f t="shared" si="121"/>
        <v>0</v>
      </c>
      <c r="BA76" s="3">
        <f t="shared" si="122"/>
        <v>0</v>
      </c>
      <c r="BB76" s="3">
        <f t="shared" si="123"/>
        <v>0</v>
      </c>
      <c r="BC76" s="3">
        <f t="shared" si="124"/>
        <v>0</v>
      </c>
    </row>
    <row r="77" spans="3:55" ht="12" customHeight="1" x14ac:dyDescent="0.2">
      <c r="C77" s="1"/>
      <c r="W77" s="1"/>
      <c r="Y77" s="3">
        <v>24</v>
      </c>
      <c r="Z77" s="3">
        <f t="shared" si="100"/>
        <v>0</v>
      </c>
      <c r="AA77" s="3">
        <f t="shared" si="101"/>
        <v>0</v>
      </c>
      <c r="AB77" s="3">
        <f t="shared" si="102"/>
        <v>0</v>
      </c>
      <c r="AC77" s="3">
        <f t="shared" si="103"/>
        <v>0</v>
      </c>
      <c r="AD77" s="3" t="str">
        <f t="shared" si="104"/>
        <v xml:space="preserve"> </v>
      </c>
      <c r="AE77" s="3">
        <f t="shared" si="105"/>
        <v>0</v>
      </c>
      <c r="AF77" s="3">
        <f t="shared" si="106"/>
        <v>0</v>
      </c>
      <c r="AG77" s="3">
        <f t="shared" si="107"/>
        <v>0</v>
      </c>
      <c r="AH77" s="3">
        <f t="shared" si="108"/>
        <v>0</v>
      </c>
      <c r="AJ77" s="3">
        <f t="shared" si="109"/>
        <v>0</v>
      </c>
      <c r="AK77" s="3">
        <f t="shared" si="110"/>
        <v>0</v>
      </c>
      <c r="AL77" s="3">
        <f t="shared" si="111"/>
        <v>0</v>
      </c>
      <c r="AM77" s="3">
        <f t="shared" si="112"/>
        <v>0</v>
      </c>
      <c r="AO77" s="3">
        <f t="shared" si="113"/>
        <v>0</v>
      </c>
      <c r="AP77" s="3">
        <f t="shared" si="114"/>
        <v>0</v>
      </c>
      <c r="AQ77" s="3">
        <f t="shared" si="115"/>
        <v>0</v>
      </c>
      <c r="AR77" s="3">
        <f t="shared" si="116"/>
        <v>0</v>
      </c>
      <c r="AT77" s="3">
        <f t="shared" si="117"/>
        <v>0</v>
      </c>
      <c r="AU77" s="3">
        <f t="shared" si="118"/>
        <v>0</v>
      </c>
      <c r="AV77" s="3">
        <f t="shared" si="119"/>
        <v>0</v>
      </c>
      <c r="AW77" s="3">
        <f t="shared" si="120"/>
        <v>0</v>
      </c>
      <c r="AZ77" s="3">
        <f>SUM(AZ54:AZ76)</f>
        <v>0</v>
      </c>
      <c r="BA77" s="3">
        <f>SUM(BA54:BA76)</f>
        <v>0</v>
      </c>
      <c r="BB77" s="3">
        <f>SUM(BB54:BB76)</f>
        <v>0</v>
      </c>
      <c r="BC77" s="3">
        <f>SUM(BC54:BC76)</f>
        <v>0</v>
      </c>
    </row>
    <row r="78" spans="3:55" ht="12" customHeight="1" x14ac:dyDescent="0.2">
      <c r="C78" s="1"/>
      <c r="W78" s="1"/>
      <c r="Y78" s="3">
        <v>25</v>
      </c>
      <c r="Z78" s="3">
        <f t="shared" si="100"/>
        <v>0</v>
      </c>
      <c r="AA78" s="3">
        <f t="shared" si="101"/>
        <v>0</v>
      </c>
      <c r="AB78" s="3">
        <f t="shared" si="102"/>
        <v>0</v>
      </c>
      <c r="AC78" s="3">
        <f t="shared" si="103"/>
        <v>0</v>
      </c>
      <c r="AD78" s="3" t="str">
        <f t="shared" si="104"/>
        <v xml:space="preserve"> </v>
      </c>
      <c r="AE78" s="3">
        <f t="shared" si="105"/>
        <v>0</v>
      </c>
      <c r="AF78" s="3">
        <f t="shared" si="106"/>
        <v>0</v>
      </c>
      <c r="AG78" s="3">
        <f t="shared" si="107"/>
        <v>0</v>
      </c>
      <c r="AH78" s="3">
        <f t="shared" si="108"/>
        <v>0</v>
      </c>
      <c r="AJ78" s="3">
        <f t="shared" si="109"/>
        <v>0</v>
      </c>
      <c r="AK78" s="3">
        <f t="shared" si="110"/>
        <v>0</v>
      </c>
      <c r="AL78" s="3">
        <f t="shared" si="111"/>
        <v>0</v>
      </c>
      <c r="AM78" s="3">
        <f t="shared" si="112"/>
        <v>0</v>
      </c>
      <c r="AO78" s="3">
        <f t="shared" si="113"/>
        <v>0</v>
      </c>
      <c r="AP78" s="3">
        <f t="shared" si="114"/>
        <v>0</v>
      </c>
      <c r="AQ78" s="3">
        <f t="shared" si="115"/>
        <v>0</v>
      </c>
      <c r="AR78" s="3">
        <f t="shared" si="116"/>
        <v>0</v>
      </c>
      <c r="AT78" s="3">
        <f t="shared" si="117"/>
        <v>0</v>
      </c>
      <c r="AU78" s="3">
        <f t="shared" si="118"/>
        <v>0</v>
      </c>
      <c r="AV78" s="3">
        <f t="shared" si="119"/>
        <v>0</v>
      </c>
      <c r="AW78" s="3">
        <f t="shared" si="120"/>
        <v>0</v>
      </c>
      <c r="AZ78" s="3">
        <f t="shared" ref="AZ78:BC83" si="125">SUM(AZ55:AZ77)</f>
        <v>0</v>
      </c>
      <c r="BA78" s="3">
        <f t="shared" si="125"/>
        <v>0</v>
      </c>
      <c r="BB78" s="3">
        <f t="shared" si="125"/>
        <v>0</v>
      </c>
      <c r="BC78" s="3">
        <f t="shared" si="125"/>
        <v>0</v>
      </c>
    </row>
    <row r="79" spans="3:55" ht="12" customHeight="1" x14ac:dyDescent="0.2">
      <c r="C79" s="1"/>
      <c r="W79" s="1"/>
      <c r="Y79" s="3">
        <v>26</v>
      </c>
      <c r="Z79" s="3">
        <f t="shared" si="100"/>
        <v>0</v>
      </c>
      <c r="AA79" s="3">
        <f t="shared" si="101"/>
        <v>0</v>
      </c>
      <c r="AB79" s="3">
        <f t="shared" si="102"/>
        <v>0</v>
      </c>
      <c r="AC79" s="3">
        <f t="shared" si="103"/>
        <v>0</v>
      </c>
      <c r="AD79" s="3" t="str">
        <f t="shared" si="104"/>
        <v xml:space="preserve"> </v>
      </c>
      <c r="AE79" s="3">
        <f t="shared" si="105"/>
        <v>0</v>
      </c>
      <c r="AF79" s="3">
        <f t="shared" si="106"/>
        <v>0</v>
      </c>
      <c r="AG79" s="3">
        <f t="shared" si="107"/>
        <v>0</v>
      </c>
      <c r="AH79" s="3">
        <f t="shared" si="108"/>
        <v>0</v>
      </c>
      <c r="AJ79" s="3">
        <f t="shared" si="109"/>
        <v>0</v>
      </c>
      <c r="AK79" s="3">
        <f t="shared" si="110"/>
        <v>0</v>
      </c>
      <c r="AL79" s="3">
        <f t="shared" si="111"/>
        <v>0</v>
      </c>
      <c r="AM79" s="3">
        <f t="shared" si="112"/>
        <v>0</v>
      </c>
      <c r="AO79" s="3">
        <f t="shared" si="113"/>
        <v>0</v>
      </c>
      <c r="AP79" s="3">
        <f t="shared" si="114"/>
        <v>0</v>
      </c>
      <c r="AQ79" s="3">
        <f t="shared" si="115"/>
        <v>0</v>
      </c>
      <c r="AR79" s="3">
        <f t="shared" si="116"/>
        <v>0</v>
      </c>
      <c r="AT79" s="3">
        <f t="shared" si="117"/>
        <v>0</v>
      </c>
      <c r="AU79" s="3">
        <f t="shared" si="118"/>
        <v>0</v>
      </c>
      <c r="AV79" s="3">
        <f t="shared" si="119"/>
        <v>0</v>
      </c>
      <c r="AW79" s="3">
        <f t="shared" si="120"/>
        <v>0</v>
      </c>
      <c r="AZ79" s="3">
        <f t="shared" si="125"/>
        <v>0</v>
      </c>
      <c r="BA79" s="3">
        <f t="shared" si="125"/>
        <v>0</v>
      </c>
      <c r="BB79" s="3">
        <f t="shared" si="125"/>
        <v>0</v>
      </c>
      <c r="BC79" s="3">
        <f t="shared" si="125"/>
        <v>0</v>
      </c>
    </row>
    <row r="80" spans="3:55" x14ac:dyDescent="0.2">
      <c r="C80" s="1"/>
      <c r="W80" s="1"/>
      <c r="Y80" s="3">
        <v>27</v>
      </c>
      <c r="Z80" s="3">
        <f t="shared" si="100"/>
        <v>0</v>
      </c>
      <c r="AA80" s="3">
        <f t="shared" si="101"/>
        <v>0</v>
      </c>
      <c r="AB80" s="3">
        <f t="shared" si="102"/>
        <v>0</v>
      </c>
      <c r="AC80" s="3">
        <f t="shared" si="103"/>
        <v>0</v>
      </c>
      <c r="AD80" s="3" t="str">
        <f t="shared" si="104"/>
        <v xml:space="preserve"> </v>
      </c>
      <c r="AE80" s="3">
        <f t="shared" si="105"/>
        <v>0</v>
      </c>
      <c r="AF80" s="3">
        <f t="shared" si="106"/>
        <v>0</v>
      </c>
      <c r="AG80" s="3">
        <f t="shared" si="107"/>
        <v>0</v>
      </c>
      <c r="AH80" s="3">
        <f t="shared" si="108"/>
        <v>0</v>
      </c>
      <c r="AJ80" s="3">
        <f t="shared" si="109"/>
        <v>0</v>
      </c>
      <c r="AK80" s="3">
        <f t="shared" si="110"/>
        <v>0</v>
      </c>
      <c r="AL80" s="3">
        <f t="shared" si="111"/>
        <v>0</v>
      </c>
      <c r="AM80" s="3">
        <f t="shared" si="112"/>
        <v>0</v>
      </c>
      <c r="AO80" s="3">
        <f t="shared" si="113"/>
        <v>0</v>
      </c>
      <c r="AP80" s="3">
        <f t="shared" si="114"/>
        <v>0</v>
      </c>
      <c r="AQ80" s="3">
        <f t="shared" si="115"/>
        <v>0</v>
      </c>
      <c r="AR80" s="3">
        <f t="shared" si="116"/>
        <v>0</v>
      </c>
      <c r="AT80" s="3">
        <f t="shared" si="117"/>
        <v>0</v>
      </c>
      <c r="AU80" s="3">
        <f t="shared" si="118"/>
        <v>0</v>
      </c>
      <c r="AV80" s="3">
        <f t="shared" si="119"/>
        <v>0</v>
      </c>
      <c r="AW80" s="3">
        <f t="shared" si="120"/>
        <v>0</v>
      </c>
      <c r="AZ80" s="3">
        <f t="shared" si="125"/>
        <v>0</v>
      </c>
      <c r="BA80" s="3">
        <f t="shared" si="125"/>
        <v>0</v>
      </c>
      <c r="BB80" s="3">
        <f t="shared" si="125"/>
        <v>0</v>
      </c>
      <c r="BC80" s="3">
        <f t="shared" si="125"/>
        <v>0</v>
      </c>
    </row>
    <row r="81" spans="3:55" x14ac:dyDescent="0.2">
      <c r="C81" s="1"/>
      <c r="W81" s="1"/>
      <c r="Y81" s="3">
        <v>28</v>
      </c>
      <c r="Z81" s="3">
        <f t="shared" si="100"/>
        <v>0</v>
      </c>
      <c r="AA81" s="3">
        <f t="shared" si="101"/>
        <v>0</v>
      </c>
      <c r="AB81" s="3">
        <f t="shared" si="102"/>
        <v>0</v>
      </c>
      <c r="AC81" s="3">
        <f t="shared" si="103"/>
        <v>0</v>
      </c>
      <c r="AD81" s="3" t="str">
        <f t="shared" si="104"/>
        <v xml:space="preserve"> </v>
      </c>
      <c r="AE81" s="3">
        <f t="shared" si="105"/>
        <v>0</v>
      </c>
      <c r="AF81" s="3">
        <f t="shared" si="106"/>
        <v>0</v>
      </c>
      <c r="AG81" s="3">
        <f t="shared" si="107"/>
        <v>0</v>
      </c>
      <c r="AH81" s="3">
        <f t="shared" si="108"/>
        <v>0</v>
      </c>
      <c r="AJ81" s="3">
        <f t="shared" si="109"/>
        <v>0</v>
      </c>
      <c r="AK81" s="3">
        <f t="shared" si="110"/>
        <v>0</v>
      </c>
      <c r="AL81" s="3">
        <f t="shared" si="111"/>
        <v>0</v>
      </c>
      <c r="AM81" s="3">
        <f t="shared" si="112"/>
        <v>0</v>
      </c>
      <c r="AO81" s="3">
        <f t="shared" si="113"/>
        <v>0</v>
      </c>
      <c r="AP81" s="3">
        <f t="shared" si="114"/>
        <v>0</v>
      </c>
      <c r="AQ81" s="3">
        <f t="shared" si="115"/>
        <v>0</v>
      </c>
      <c r="AR81" s="3">
        <f t="shared" si="116"/>
        <v>0</v>
      </c>
      <c r="AT81" s="3">
        <f t="shared" si="117"/>
        <v>0</v>
      </c>
      <c r="AU81" s="3">
        <f t="shared" si="118"/>
        <v>0</v>
      </c>
      <c r="AV81" s="3">
        <f t="shared" si="119"/>
        <v>0</v>
      </c>
      <c r="AW81" s="3">
        <f t="shared" si="120"/>
        <v>0</v>
      </c>
      <c r="AZ81" s="3">
        <f t="shared" si="125"/>
        <v>0</v>
      </c>
      <c r="BA81" s="3">
        <f t="shared" si="125"/>
        <v>0</v>
      </c>
      <c r="BB81" s="3">
        <f t="shared" si="125"/>
        <v>0</v>
      </c>
      <c r="BC81" s="3">
        <f t="shared" si="125"/>
        <v>0</v>
      </c>
    </row>
    <row r="82" spans="3:55" x14ac:dyDescent="0.2">
      <c r="C82" s="1"/>
      <c r="W82" s="1"/>
      <c r="Y82" s="3">
        <v>29</v>
      </c>
      <c r="Z82" s="3">
        <f t="shared" si="100"/>
        <v>0</v>
      </c>
      <c r="AA82" s="3">
        <f t="shared" si="101"/>
        <v>0</v>
      </c>
      <c r="AB82" s="3">
        <f t="shared" si="102"/>
        <v>0</v>
      </c>
      <c r="AC82" s="3">
        <f t="shared" si="103"/>
        <v>0</v>
      </c>
      <c r="AD82" s="3" t="str">
        <f t="shared" si="104"/>
        <v xml:space="preserve"> </v>
      </c>
      <c r="AE82" s="3">
        <f t="shared" si="105"/>
        <v>0</v>
      </c>
      <c r="AF82" s="3">
        <f t="shared" si="106"/>
        <v>0</v>
      </c>
      <c r="AG82" s="3">
        <f t="shared" si="107"/>
        <v>0</v>
      </c>
      <c r="AH82" s="3">
        <f t="shared" si="108"/>
        <v>0</v>
      </c>
      <c r="AJ82" s="3">
        <f t="shared" si="109"/>
        <v>0</v>
      </c>
      <c r="AK82" s="3">
        <f t="shared" si="110"/>
        <v>0</v>
      </c>
      <c r="AL82" s="3">
        <f t="shared" si="111"/>
        <v>0</v>
      </c>
      <c r="AM82" s="3">
        <f t="shared" si="112"/>
        <v>0</v>
      </c>
      <c r="AO82" s="3">
        <f t="shared" si="113"/>
        <v>0</v>
      </c>
      <c r="AP82" s="3">
        <f t="shared" si="114"/>
        <v>0</v>
      </c>
      <c r="AQ82" s="3">
        <f t="shared" si="115"/>
        <v>0</v>
      </c>
      <c r="AR82" s="3">
        <f t="shared" si="116"/>
        <v>0</v>
      </c>
      <c r="AT82" s="3">
        <f t="shared" si="117"/>
        <v>0</v>
      </c>
      <c r="AU82" s="3">
        <f t="shared" si="118"/>
        <v>0</v>
      </c>
      <c r="AV82" s="3">
        <f t="shared" si="119"/>
        <v>0</v>
      </c>
      <c r="AW82" s="3">
        <f t="shared" si="120"/>
        <v>0</v>
      </c>
      <c r="AZ82" s="3">
        <f t="shared" si="125"/>
        <v>0</v>
      </c>
      <c r="BA82" s="3">
        <f t="shared" si="125"/>
        <v>0</v>
      </c>
      <c r="BB82" s="3">
        <f t="shared" si="125"/>
        <v>0</v>
      </c>
      <c r="BC82" s="3">
        <f t="shared" si="125"/>
        <v>0</v>
      </c>
    </row>
    <row r="83" spans="3:55" x14ac:dyDescent="0.2">
      <c r="C83" s="1"/>
      <c r="W83" s="1"/>
      <c r="Y83" s="3">
        <v>30</v>
      </c>
      <c r="Z83" s="3">
        <f t="shared" si="100"/>
        <v>0</v>
      </c>
      <c r="AA83" s="3">
        <f t="shared" si="101"/>
        <v>0</v>
      </c>
      <c r="AB83" s="3">
        <f t="shared" si="102"/>
        <v>0</v>
      </c>
      <c r="AC83" s="3">
        <f t="shared" si="103"/>
        <v>0</v>
      </c>
      <c r="AD83" s="3" t="str">
        <f t="shared" si="104"/>
        <v xml:space="preserve"> </v>
      </c>
      <c r="AE83" s="3">
        <f t="shared" si="105"/>
        <v>0</v>
      </c>
      <c r="AF83" s="3">
        <f t="shared" si="106"/>
        <v>0</v>
      </c>
      <c r="AG83" s="3">
        <f t="shared" si="107"/>
        <v>0</v>
      </c>
      <c r="AH83" s="3">
        <f t="shared" si="108"/>
        <v>0</v>
      </c>
      <c r="AJ83" s="3">
        <f t="shared" si="109"/>
        <v>0</v>
      </c>
      <c r="AK83" s="3">
        <f t="shared" si="110"/>
        <v>0</v>
      </c>
      <c r="AL83" s="3">
        <f t="shared" si="111"/>
        <v>0</v>
      </c>
      <c r="AM83" s="3">
        <f t="shared" si="112"/>
        <v>0</v>
      </c>
      <c r="AO83" s="3">
        <f t="shared" si="113"/>
        <v>0</v>
      </c>
      <c r="AP83" s="3">
        <f t="shared" si="114"/>
        <v>0</v>
      </c>
      <c r="AQ83" s="3">
        <f t="shared" si="115"/>
        <v>0</v>
      </c>
      <c r="AR83" s="3">
        <f t="shared" si="116"/>
        <v>0</v>
      </c>
      <c r="AT83" s="3">
        <f t="shared" si="117"/>
        <v>0</v>
      </c>
      <c r="AU83" s="3">
        <f t="shared" si="118"/>
        <v>0</v>
      </c>
      <c r="AV83" s="3">
        <f t="shared" si="119"/>
        <v>0</v>
      </c>
      <c r="AW83" s="3">
        <f t="shared" si="120"/>
        <v>0</v>
      </c>
      <c r="AZ83" s="3">
        <f t="shared" si="125"/>
        <v>0</v>
      </c>
      <c r="BA83" s="3">
        <f t="shared" si="125"/>
        <v>0</v>
      </c>
      <c r="BB83" s="3">
        <f t="shared" si="125"/>
        <v>0</v>
      </c>
      <c r="BC83" s="3">
        <f t="shared" si="125"/>
        <v>0</v>
      </c>
    </row>
    <row r="84" spans="3:55" x14ac:dyDescent="0.2">
      <c r="C84" s="1"/>
      <c r="W84" s="1"/>
      <c r="Z84" s="3">
        <f>SUM(Z54:Z83)</f>
        <v>22.662546249999998</v>
      </c>
      <c r="AA84" s="3">
        <f t="shared" ref="AA84:AC84" si="126">SUM(AA54:AA83)</f>
        <v>13.725752190606521</v>
      </c>
      <c r="AB84" s="3">
        <f t="shared" si="126"/>
        <v>311.06049383565909</v>
      </c>
      <c r="AC84" s="3">
        <f t="shared" si="126"/>
        <v>513.59100253338897</v>
      </c>
      <c r="AE84" s="3">
        <f t="shared" ref="AE84:AH84" si="127">SUM(AE54:AE83)</f>
        <v>41.9375</v>
      </c>
      <c r="AF84" s="3">
        <f t="shared" si="127"/>
        <v>24.368833334483558</v>
      </c>
      <c r="AG84" s="3">
        <f t="shared" si="127"/>
        <v>1021.9679479649042</v>
      </c>
      <c r="AH84" s="3">
        <f t="shared" si="127"/>
        <v>1758.75390625</v>
      </c>
      <c r="AJ84" s="3">
        <f t="shared" ref="AJ84:AM84" si="128">SUM(AJ54:AJ83)</f>
        <v>181.45</v>
      </c>
      <c r="AK84" s="3">
        <f t="shared" si="128"/>
        <v>147.10350890540735</v>
      </c>
      <c r="AL84" s="3">
        <f t="shared" si="128"/>
        <v>13872.791164987935</v>
      </c>
      <c r="AM84" s="3">
        <f t="shared" si="128"/>
        <v>16974.051249999997</v>
      </c>
      <c r="AO84" s="3">
        <f t="shared" ref="AO84:AR84" si="129">SUM(AO54:AO83)</f>
        <v>0</v>
      </c>
      <c r="AP84" s="3">
        <f t="shared" si="129"/>
        <v>0</v>
      </c>
      <c r="AQ84" s="3">
        <f t="shared" si="129"/>
        <v>0</v>
      </c>
      <c r="AR84" s="3">
        <f t="shared" si="129"/>
        <v>0</v>
      </c>
      <c r="AT84" s="3">
        <f t="shared" ref="AT84:AW84" si="130">SUM(AT54:AT83)</f>
        <v>0</v>
      </c>
      <c r="AU84" s="3">
        <f t="shared" si="130"/>
        <v>0</v>
      </c>
      <c r="AV84" s="3">
        <f t="shared" si="130"/>
        <v>0</v>
      </c>
      <c r="AW84" s="3">
        <f t="shared" si="130"/>
        <v>0</v>
      </c>
      <c r="AZ84" s="3">
        <f t="shared" ref="AZ84:BC84" si="131">SUM(AZ54:AZ83)</f>
        <v>0</v>
      </c>
      <c r="BA84" s="3">
        <f t="shared" si="131"/>
        <v>0</v>
      </c>
      <c r="BB84" s="3">
        <f t="shared" si="131"/>
        <v>0</v>
      </c>
      <c r="BC84" s="3">
        <f t="shared" si="131"/>
        <v>0</v>
      </c>
    </row>
    <row r="85" spans="3:55" x14ac:dyDescent="0.2">
      <c r="C85" s="1"/>
      <c r="W85" s="1"/>
    </row>
    <row r="86" spans="3:55" x14ac:dyDescent="0.2">
      <c r="C86" s="1"/>
      <c r="W86" s="1"/>
    </row>
    <row r="87" spans="3:55" x14ac:dyDescent="0.2">
      <c r="C87" s="1"/>
      <c r="W87" s="1"/>
      <c r="Z87" s="3" t="s">
        <v>19</v>
      </c>
      <c r="AA87" s="3">
        <f>IFERROR(SLOPE(AA54:AA83,Z54:Z83),0)</f>
        <v>0.60565798914173341</v>
      </c>
      <c r="AE87" s="3" t="s">
        <v>19</v>
      </c>
      <c r="AF87" s="3">
        <f>IFERROR(SLOPE(AF54:AF83,AE54:AE83),0)</f>
        <v>0.58107501244670112</v>
      </c>
      <c r="AJ87" s="3" t="s">
        <v>19</v>
      </c>
      <c r="AK87" s="3">
        <f>IFERROR(SLOPE(AK54:AK83,AJ54:AJ83),0)</f>
        <v>0.81774910935380685</v>
      </c>
      <c r="AO87" s="3" t="s">
        <v>19</v>
      </c>
      <c r="AP87" s="3">
        <f>IFERROR(SLOPE(AP54:AP83,AO54:AO83),0)</f>
        <v>0</v>
      </c>
      <c r="AT87" s="3" t="s">
        <v>19</v>
      </c>
      <c r="AU87" s="3">
        <f>IFERROR(SLOPE(AU54:AU83,AT54:AT83),0)</f>
        <v>0</v>
      </c>
      <c r="AZ87" s="3" t="s">
        <v>19</v>
      </c>
      <c r="BA87" s="3">
        <f>IFERROR(SLOPE(BA54:BA83,AZ54:AZ83),0)</f>
        <v>0</v>
      </c>
    </row>
    <row r="88" spans="3:55" x14ac:dyDescent="0.2">
      <c r="C88" s="1"/>
      <c r="W88" s="1"/>
      <c r="Z88" s="3" t="s">
        <v>20</v>
      </c>
      <c r="AA88" s="3">
        <f>ATAN(AA87)*180/PI()</f>
        <v>31.201528481129472</v>
      </c>
      <c r="AE88" s="3" t="s">
        <v>20</v>
      </c>
      <c r="AF88" s="3">
        <f>ATAN(AF87)*180/PI()</f>
        <v>30.159800899615583</v>
      </c>
      <c r="AJ88" s="3" t="s">
        <v>20</v>
      </c>
      <c r="AK88" s="3">
        <f>ATAN(AK87)*180/PI()</f>
        <v>39.274552825893572</v>
      </c>
      <c r="AO88" s="3" t="s">
        <v>20</v>
      </c>
      <c r="AP88" s="3">
        <f>ATAN(AP87)*180/PI()</f>
        <v>0</v>
      </c>
      <c r="AT88" s="3" t="s">
        <v>20</v>
      </c>
      <c r="AU88" s="3">
        <f>ATAN(AU87)*180/PI()</f>
        <v>0</v>
      </c>
      <c r="AZ88" s="3" t="s">
        <v>20</v>
      </c>
      <c r="BA88" s="3">
        <f>ATAN(BA87)*180/PI()</f>
        <v>0</v>
      </c>
    </row>
    <row r="89" spans="3:55" x14ac:dyDescent="0.2">
      <c r="C89" s="1"/>
      <c r="Z89" s="3" t="s">
        <v>22</v>
      </c>
      <c r="AA89" s="3">
        <f>IFERROR(INTERCEPT(AA54:AA83,Z54:Z83),0)</f>
        <v>-3.3306690738754696E-16</v>
      </c>
      <c r="AB89" s="3" t="s">
        <v>21</v>
      </c>
      <c r="AC89" s="3">
        <f>IF(AA89&lt;=2,0,AA89)</f>
        <v>0</v>
      </c>
      <c r="AE89" s="3" t="s">
        <v>22</v>
      </c>
      <c r="AF89" s="3">
        <f>IFERROR(INTERCEPT(AF54:AF83,AE54:AE83),0)</f>
        <v>8.8817841970012523E-16</v>
      </c>
      <c r="AG89" s="3" t="s">
        <v>21</v>
      </c>
      <c r="AH89" s="3">
        <f>IF(AF89&lt;=2,0,AF89)</f>
        <v>0</v>
      </c>
      <c r="AJ89" s="3" t="s">
        <v>22</v>
      </c>
      <c r="AK89" s="3">
        <f>IFERROR(INTERCEPT(AK54:AK83,AJ54:AJ83),0)</f>
        <v>-4.2568899561363338E-2</v>
      </c>
      <c r="AL89" s="3" t="s">
        <v>21</v>
      </c>
      <c r="AM89" s="3">
        <f>IFERROR(IF(AK89&lt;=2,0,AK89),0)</f>
        <v>0</v>
      </c>
      <c r="AO89" s="3" t="s">
        <v>22</v>
      </c>
      <c r="AP89" s="3">
        <f>IFERROR(INTERCEPT(AP54:AP83,AO54:AO83),0)</f>
        <v>0</v>
      </c>
      <c r="AQ89" s="3" t="s">
        <v>21</v>
      </c>
      <c r="AR89" s="3">
        <f>IFERROR(IF(AP89&lt;=2,0,AP89),0)</f>
        <v>0</v>
      </c>
      <c r="AT89" s="3" t="s">
        <v>22</v>
      </c>
      <c r="AU89" s="3">
        <f>IFERROR(INTERCEPT(AU54:AU83,AT54:AT83),0)</f>
        <v>0</v>
      </c>
      <c r="AV89" s="3" t="s">
        <v>21</v>
      </c>
      <c r="AW89" s="3">
        <f>IFERROR(IF(AU89&lt;=2,0,AU89),0)</f>
        <v>0</v>
      </c>
      <c r="AZ89" s="3" t="s">
        <v>22</v>
      </c>
      <c r="BA89" s="3">
        <f>IFERROR(INTERCEPT(BA54:BA83,AZ54:AZ83),0)</f>
        <v>0</v>
      </c>
      <c r="BB89" s="3" t="s">
        <v>21</v>
      </c>
      <c r="BC89" s="3">
        <f>IFERROR(IF(BA89&lt;=2,0,BA89),0)</f>
        <v>0</v>
      </c>
    </row>
    <row r="90" spans="3:55" x14ac:dyDescent="0.2">
      <c r="C90" s="1"/>
      <c r="W90" s="1"/>
    </row>
    <row r="91" spans="3:55" x14ac:dyDescent="0.2">
      <c r="C91" s="1"/>
      <c r="W91" s="1"/>
    </row>
    <row r="92" spans="3:55" x14ac:dyDescent="0.2">
      <c r="C92" s="1"/>
      <c r="W92" s="1"/>
      <c r="Z92" s="3" t="s">
        <v>15</v>
      </c>
      <c r="AA92" s="3" t="s">
        <v>16</v>
      </c>
      <c r="AE92" s="3" t="s">
        <v>15</v>
      </c>
      <c r="AF92" s="3" t="s">
        <v>16</v>
      </c>
      <c r="AJ92" s="3" t="s">
        <v>15</v>
      </c>
      <c r="AK92" s="3" t="s">
        <v>16</v>
      </c>
      <c r="AO92" s="3" t="s">
        <v>15</v>
      </c>
      <c r="AP92" s="3" t="s">
        <v>16</v>
      </c>
    </row>
    <row r="93" spans="3:55" x14ac:dyDescent="0.2">
      <c r="C93" s="1"/>
      <c r="W93" s="1"/>
      <c r="Y93" s="3">
        <v>1</v>
      </c>
      <c r="Z93" s="3">
        <f t="shared" ref="Z93:AA108" si="132">IF(Z54=0,NA(),Z54)</f>
        <v>22.662546249999998</v>
      </c>
      <c r="AA93" s="3">
        <f t="shared" si="132"/>
        <v>13.725752190606521</v>
      </c>
      <c r="AE93" s="3">
        <v>0</v>
      </c>
      <c r="AF93" s="3">
        <v>0</v>
      </c>
      <c r="AJ93" s="3" t="e">
        <f t="shared" ref="AJ93:AK108" si="133">IF(AJ54=0,NA(),AJ54)</f>
        <v>#N/A</v>
      </c>
      <c r="AK93" s="3" t="e">
        <f t="shared" si="133"/>
        <v>#N/A</v>
      </c>
      <c r="AO93" s="3" t="e">
        <f t="shared" ref="AO93:AP108" si="134">IF(AO54=0,NA(),AO54)</f>
        <v>#N/A</v>
      </c>
      <c r="AP93" s="3" t="e">
        <f t="shared" si="134"/>
        <v>#N/A</v>
      </c>
      <c r="AT93" s="3" t="e">
        <f t="shared" ref="AT93:AU108" si="135">IF(AT54=0,NA(),AT54)</f>
        <v>#N/A</v>
      </c>
      <c r="AU93" s="3" t="e">
        <f t="shared" si="135"/>
        <v>#N/A</v>
      </c>
      <c r="AZ93" s="3" t="e">
        <f t="shared" ref="AZ93:BA108" si="136">IF(AZ54=0,NA(),AZ54)</f>
        <v>#N/A</v>
      </c>
      <c r="BA93" s="3" t="e">
        <f t="shared" si="136"/>
        <v>#N/A</v>
      </c>
    </row>
    <row r="94" spans="3:55" x14ac:dyDescent="0.2">
      <c r="C94" s="1"/>
      <c r="W94" s="1"/>
      <c r="Y94" s="3">
        <v>2</v>
      </c>
      <c r="Z94" s="3" t="e">
        <f t="shared" si="132"/>
        <v>#N/A</v>
      </c>
      <c r="AA94" s="3" t="e">
        <f t="shared" si="132"/>
        <v>#N/A</v>
      </c>
      <c r="AE94" s="3">
        <f t="shared" ref="AE94:AF109" si="137">IF(AE55=0,NA(),AE55)</f>
        <v>41.9375</v>
      </c>
      <c r="AF94" s="3">
        <f t="shared" si="137"/>
        <v>24.368833334483558</v>
      </c>
      <c r="AJ94" s="3" t="e">
        <f t="shared" si="133"/>
        <v>#N/A</v>
      </c>
      <c r="AK94" s="3" t="e">
        <f t="shared" si="133"/>
        <v>#N/A</v>
      </c>
      <c r="AO94" s="3" t="e">
        <f t="shared" si="134"/>
        <v>#N/A</v>
      </c>
      <c r="AP94" s="3" t="e">
        <f t="shared" si="134"/>
        <v>#N/A</v>
      </c>
      <c r="AT94" s="3" t="e">
        <f t="shared" si="135"/>
        <v>#N/A</v>
      </c>
      <c r="AU94" s="3" t="e">
        <f t="shared" si="135"/>
        <v>#N/A</v>
      </c>
      <c r="AZ94" s="3" t="e">
        <f t="shared" si="136"/>
        <v>#N/A</v>
      </c>
      <c r="BA94" s="3" t="e">
        <f t="shared" si="136"/>
        <v>#N/A</v>
      </c>
    </row>
    <row r="95" spans="3:55" x14ac:dyDescent="0.2">
      <c r="C95" s="1"/>
      <c r="W95" s="1"/>
      <c r="Y95" s="3">
        <v>3</v>
      </c>
      <c r="Z95" s="3" t="e">
        <f t="shared" si="132"/>
        <v>#N/A</v>
      </c>
      <c r="AA95" s="3" t="e">
        <f t="shared" si="132"/>
        <v>#N/A</v>
      </c>
      <c r="AE95" s="3" t="e">
        <f t="shared" si="137"/>
        <v>#N/A</v>
      </c>
      <c r="AF95" s="3" t="e">
        <f t="shared" si="137"/>
        <v>#N/A</v>
      </c>
      <c r="AJ95" s="3">
        <f t="shared" si="133"/>
        <v>74.724999999999994</v>
      </c>
      <c r="AK95" s="3">
        <f t="shared" si="133"/>
        <v>57.088463216926925</v>
      </c>
      <c r="AO95" s="3" t="e">
        <f t="shared" si="134"/>
        <v>#N/A</v>
      </c>
      <c r="AP95" s="3" t="e">
        <f t="shared" si="134"/>
        <v>#N/A</v>
      </c>
      <c r="AT95" s="3" t="e">
        <f t="shared" si="135"/>
        <v>#N/A</v>
      </c>
      <c r="AU95" s="3" t="e">
        <f t="shared" si="135"/>
        <v>#N/A</v>
      </c>
      <c r="AZ95" s="3" t="e">
        <f t="shared" si="136"/>
        <v>#N/A</v>
      </c>
      <c r="BA95" s="3" t="e">
        <f t="shared" si="136"/>
        <v>#N/A</v>
      </c>
    </row>
    <row r="96" spans="3:55" x14ac:dyDescent="0.2">
      <c r="C96" s="1"/>
      <c r="W96" s="1"/>
      <c r="Y96" s="3">
        <v>4</v>
      </c>
      <c r="Z96" s="3" t="e">
        <f t="shared" si="132"/>
        <v>#N/A</v>
      </c>
      <c r="AA96" s="3" t="e">
        <f t="shared" si="132"/>
        <v>#N/A</v>
      </c>
      <c r="AE96" s="3" t="e">
        <f t="shared" si="137"/>
        <v>#N/A</v>
      </c>
      <c r="AF96" s="3" t="e">
        <f t="shared" si="137"/>
        <v>#N/A</v>
      </c>
      <c r="AJ96" s="3">
        <f t="shared" si="133"/>
        <v>106.72499999999999</v>
      </c>
      <c r="AK96" s="3">
        <f t="shared" si="133"/>
        <v>90.015045688480413</v>
      </c>
      <c r="AO96" s="3" t="e">
        <f t="shared" si="134"/>
        <v>#N/A</v>
      </c>
      <c r="AP96" s="3" t="e">
        <f t="shared" si="134"/>
        <v>#N/A</v>
      </c>
      <c r="AT96" s="3" t="e">
        <f t="shared" si="135"/>
        <v>#N/A</v>
      </c>
      <c r="AU96" s="3" t="e">
        <f t="shared" si="135"/>
        <v>#N/A</v>
      </c>
      <c r="AZ96" s="3" t="e">
        <f t="shared" si="136"/>
        <v>#N/A</v>
      </c>
      <c r="BA96" s="3" t="e">
        <f t="shared" si="136"/>
        <v>#N/A</v>
      </c>
    </row>
    <row r="97" spans="3:53" x14ac:dyDescent="0.2">
      <c r="C97" s="1"/>
      <c r="W97" s="1"/>
      <c r="Y97" s="3">
        <v>5</v>
      </c>
      <c r="Z97" s="3" t="e">
        <f t="shared" si="132"/>
        <v>#N/A</v>
      </c>
      <c r="AA97" s="3" t="e">
        <f t="shared" si="132"/>
        <v>#N/A</v>
      </c>
      <c r="AE97" s="3" t="e">
        <f t="shared" si="137"/>
        <v>#N/A</v>
      </c>
      <c r="AF97" s="3" t="e">
        <f t="shared" si="137"/>
        <v>#N/A</v>
      </c>
      <c r="AJ97" s="3" t="e">
        <f t="shared" si="133"/>
        <v>#N/A</v>
      </c>
      <c r="AK97" s="3" t="e">
        <f t="shared" si="133"/>
        <v>#N/A</v>
      </c>
      <c r="AO97" s="3" t="e">
        <f t="shared" si="134"/>
        <v>#N/A</v>
      </c>
      <c r="AP97" s="3" t="e">
        <f t="shared" si="134"/>
        <v>#N/A</v>
      </c>
      <c r="AT97" s="3" t="e">
        <f t="shared" si="135"/>
        <v>#N/A</v>
      </c>
      <c r="AU97" s="3" t="e">
        <f t="shared" si="135"/>
        <v>#N/A</v>
      </c>
      <c r="AZ97" s="3" t="e">
        <f t="shared" si="136"/>
        <v>#N/A</v>
      </c>
      <c r="BA97" s="3" t="e">
        <f t="shared" si="136"/>
        <v>#N/A</v>
      </c>
    </row>
    <row r="98" spans="3:53" x14ac:dyDescent="0.2">
      <c r="C98" s="1"/>
      <c r="W98" s="1"/>
      <c r="Y98" s="3">
        <v>6</v>
      </c>
      <c r="Z98" s="3" t="e">
        <f t="shared" si="132"/>
        <v>#N/A</v>
      </c>
      <c r="AA98" s="3" t="e">
        <f t="shared" si="132"/>
        <v>#N/A</v>
      </c>
      <c r="AE98" s="3" t="e">
        <f t="shared" si="137"/>
        <v>#N/A</v>
      </c>
      <c r="AF98" s="3" t="e">
        <f t="shared" si="137"/>
        <v>#N/A</v>
      </c>
      <c r="AJ98" s="3" t="e">
        <f t="shared" si="133"/>
        <v>#N/A</v>
      </c>
      <c r="AK98" s="3" t="e">
        <f t="shared" si="133"/>
        <v>#N/A</v>
      </c>
      <c r="AO98" s="3" t="e">
        <f t="shared" si="134"/>
        <v>#N/A</v>
      </c>
      <c r="AP98" s="3" t="e">
        <f t="shared" si="134"/>
        <v>#N/A</v>
      </c>
      <c r="AT98" s="3" t="e">
        <f t="shared" si="135"/>
        <v>#N/A</v>
      </c>
      <c r="AU98" s="3" t="e">
        <f t="shared" si="135"/>
        <v>#N/A</v>
      </c>
      <c r="AZ98" s="3" t="e">
        <f t="shared" si="136"/>
        <v>#N/A</v>
      </c>
      <c r="BA98" s="3" t="e">
        <f t="shared" si="136"/>
        <v>#N/A</v>
      </c>
    </row>
    <row r="99" spans="3:53" x14ac:dyDescent="0.2">
      <c r="C99" s="1"/>
      <c r="W99" s="1"/>
      <c r="Y99" s="3">
        <v>7</v>
      </c>
      <c r="Z99" s="3" t="e">
        <f t="shared" si="132"/>
        <v>#N/A</v>
      </c>
      <c r="AA99" s="3" t="e">
        <f t="shared" si="132"/>
        <v>#N/A</v>
      </c>
      <c r="AE99" s="3" t="e">
        <f t="shared" si="137"/>
        <v>#N/A</v>
      </c>
      <c r="AF99" s="3" t="e">
        <f t="shared" si="137"/>
        <v>#N/A</v>
      </c>
      <c r="AJ99" s="3" t="e">
        <f t="shared" si="133"/>
        <v>#N/A</v>
      </c>
      <c r="AK99" s="3" t="e">
        <f t="shared" si="133"/>
        <v>#N/A</v>
      </c>
      <c r="AO99" s="3" t="e">
        <f t="shared" si="134"/>
        <v>#N/A</v>
      </c>
      <c r="AP99" s="3" t="e">
        <f t="shared" si="134"/>
        <v>#N/A</v>
      </c>
      <c r="AT99" s="3" t="e">
        <f t="shared" si="135"/>
        <v>#N/A</v>
      </c>
      <c r="AU99" s="3" t="e">
        <f t="shared" si="135"/>
        <v>#N/A</v>
      </c>
      <c r="AZ99" s="3" t="e">
        <f t="shared" si="136"/>
        <v>#N/A</v>
      </c>
      <c r="BA99" s="3" t="e">
        <f t="shared" si="136"/>
        <v>#N/A</v>
      </c>
    </row>
    <row r="100" spans="3:53" x14ac:dyDescent="0.2">
      <c r="C100" s="1"/>
      <c r="W100" s="1"/>
      <c r="Y100" s="3">
        <v>8</v>
      </c>
      <c r="Z100" s="3" t="e">
        <f t="shared" si="132"/>
        <v>#N/A</v>
      </c>
      <c r="AA100" s="3" t="e">
        <f t="shared" si="132"/>
        <v>#N/A</v>
      </c>
      <c r="AE100" s="3" t="e">
        <f t="shared" si="137"/>
        <v>#N/A</v>
      </c>
      <c r="AF100" s="3" t="e">
        <f t="shared" si="137"/>
        <v>#N/A</v>
      </c>
      <c r="AJ100" s="3" t="e">
        <f t="shared" si="133"/>
        <v>#N/A</v>
      </c>
      <c r="AK100" s="3" t="e">
        <f t="shared" si="133"/>
        <v>#N/A</v>
      </c>
      <c r="AO100" s="3" t="e">
        <f t="shared" si="134"/>
        <v>#N/A</v>
      </c>
      <c r="AP100" s="3" t="e">
        <f t="shared" si="134"/>
        <v>#N/A</v>
      </c>
      <c r="AT100" s="3" t="e">
        <f t="shared" si="135"/>
        <v>#N/A</v>
      </c>
      <c r="AU100" s="3" t="e">
        <f t="shared" si="135"/>
        <v>#N/A</v>
      </c>
      <c r="AZ100" s="3" t="e">
        <f t="shared" si="136"/>
        <v>#N/A</v>
      </c>
      <c r="BA100" s="3" t="e">
        <f t="shared" si="136"/>
        <v>#N/A</v>
      </c>
    </row>
    <row r="101" spans="3:53" x14ac:dyDescent="0.2">
      <c r="C101" s="1"/>
      <c r="W101" s="1"/>
      <c r="Y101" s="3">
        <v>9</v>
      </c>
      <c r="Z101" s="3" t="e">
        <f t="shared" si="132"/>
        <v>#N/A</v>
      </c>
      <c r="AA101" s="3" t="e">
        <f t="shared" si="132"/>
        <v>#N/A</v>
      </c>
      <c r="AE101" s="3" t="e">
        <f t="shared" si="137"/>
        <v>#N/A</v>
      </c>
      <c r="AF101" s="3" t="e">
        <f t="shared" si="137"/>
        <v>#N/A</v>
      </c>
      <c r="AJ101" s="3" t="e">
        <f t="shared" si="133"/>
        <v>#N/A</v>
      </c>
      <c r="AK101" s="3" t="e">
        <f t="shared" si="133"/>
        <v>#N/A</v>
      </c>
      <c r="AO101" s="3" t="e">
        <f t="shared" si="134"/>
        <v>#N/A</v>
      </c>
      <c r="AP101" s="3" t="e">
        <f t="shared" si="134"/>
        <v>#N/A</v>
      </c>
      <c r="AT101" s="3" t="e">
        <f t="shared" si="135"/>
        <v>#N/A</v>
      </c>
      <c r="AU101" s="3" t="e">
        <f t="shared" si="135"/>
        <v>#N/A</v>
      </c>
      <c r="AZ101" s="3" t="e">
        <f t="shared" si="136"/>
        <v>#N/A</v>
      </c>
      <c r="BA101" s="3" t="e">
        <f t="shared" si="136"/>
        <v>#N/A</v>
      </c>
    </row>
    <row r="102" spans="3:53" x14ac:dyDescent="0.2">
      <c r="C102" s="1"/>
      <c r="W102" s="1"/>
      <c r="Y102" s="3">
        <v>10</v>
      </c>
      <c r="Z102" s="3" t="e">
        <f t="shared" si="132"/>
        <v>#N/A</v>
      </c>
      <c r="AA102" s="3" t="e">
        <f t="shared" si="132"/>
        <v>#N/A</v>
      </c>
      <c r="AE102" s="3" t="e">
        <f t="shared" si="137"/>
        <v>#N/A</v>
      </c>
      <c r="AF102" s="3" t="e">
        <f t="shared" si="137"/>
        <v>#N/A</v>
      </c>
      <c r="AJ102" s="3" t="e">
        <f t="shared" si="133"/>
        <v>#N/A</v>
      </c>
      <c r="AK102" s="3" t="e">
        <f t="shared" si="133"/>
        <v>#N/A</v>
      </c>
      <c r="AO102" s="3" t="e">
        <f t="shared" si="134"/>
        <v>#N/A</v>
      </c>
      <c r="AP102" s="3" t="e">
        <f t="shared" si="134"/>
        <v>#N/A</v>
      </c>
      <c r="AT102" s="3" t="e">
        <f t="shared" si="135"/>
        <v>#N/A</v>
      </c>
      <c r="AU102" s="3" t="e">
        <f t="shared" si="135"/>
        <v>#N/A</v>
      </c>
      <c r="AZ102" s="3" t="e">
        <f t="shared" si="136"/>
        <v>#N/A</v>
      </c>
      <c r="BA102" s="3" t="e">
        <f t="shared" si="136"/>
        <v>#N/A</v>
      </c>
    </row>
    <row r="103" spans="3:53" x14ac:dyDescent="0.2">
      <c r="C103" s="1"/>
      <c r="W103" s="1"/>
      <c r="Y103" s="3">
        <v>11</v>
      </c>
      <c r="Z103" s="3" t="e">
        <f t="shared" si="132"/>
        <v>#N/A</v>
      </c>
      <c r="AA103" s="3" t="e">
        <f t="shared" si="132"/>
        <v>#N/A</v>
      </c>
      <c r="AE103" s="3" t="e">
        <f t="shared" si="137"/>
        <v>#N/A</v>
      </c>
      <c r="AF103" s="3" t="e">
        <f t="shared" si="137"/>
        <v>#N/A</v>
      </c>
      <c r="AJ103" s="3" t="e">
        <f t="shared" si="133"/>
        <v>#N/A</v>
      </c>
      <c r="AK103" s="3" t="e">
        <f t="shared" si="133"/>
        <v>#N/A</v>
      </c>
      <c r="AO103" s="3" t="e">
        <f t="shared" si="134"/>
        <v>#N/A</v>
      </c>
      <c r="AP103" s="3" t="e">
        <f t="shared" si="134"/>
        <v>#N/A</v>
      </c>
      <c r="AT103" s="3" t="e">
        <f t="shared" si="135"/>
        <v>#N/A</v>
      </c>
      <c r="AU103" s="3" t="e">
        <f t="shared" si="135"/>
        <v>#N/A</v>
      </c>
      <c r="AZ103" s="3" t="e">
        <f t="shared" si="136"/>
        <v>#N/A</v>
      </c>
      <c r="BA103" s="3" t="e">
        <f t="shared" si="136"/>
        <v>#N/A</v>
      </c>
    </row>
    <row r="104" spans="3:53" x14ac:dyDescent="0.2">
      <c r="C104" s="1"/>
      <c r="W104" s="1"/>
      <c r="Y104" s="3">
        <v>12</v>
      </c>
      <c r="Z104" s="3" t="e">
        <f t="shared" si="132"/>
        <v>#N/A</v>
      </c>
      <c r="AA104" s="3" t="e">
        <f t="shared" si="132"/>
        <v>#N/A</v>
      </c>
      <c r="AE104" s="3" t="e">
        <f t="shared" si="137"/>
        <v>#N/A</v>
      </c>
      <c r="AF104" s="3" t="e">
        <f t="shared" si="137"/>
        <v>#N/A</v>
      </c>
      <c r="AJ104" s="3" t="e">
        <f t="shared" si="133"/>
        <v>#N/A</v>
      </c>
      <c r="AK104" s="3" t="e">
        <f t="shared" si="133"/>
        <v>#N/A</v>
      </c>
      <c r="AO104" s="3" t="e">
        <f t="shared" si="134"/>
        <v>#N/A</v>
      </c>
      <c r="AP104" s="3" t="e">
        <f t="shared" si="134"/>
        <v>#N/A</v>
      </c>
      <c r="AT104" s="3" t="e">
        <f t="shared" si="135"/>
        <v>#N/A</v>
      </c>
      <c r="AU104" s="3" t="e">
        <f t="shared" si="135"/>
        <v>#N/A</v>
      </c>
      <c r="AZ104" s="3" t="e">
        <f t="shared" si="136"/>
        <v>#N/A</v>
      </c>
      <c r="BA104" s="3" t="e">
        <f t="shared" si="136"/>
        <v>#N/A</v>
      </c>
    </row>
    <row r="105" spans="3:53" x14ac:dyDescent="0.2">
      <c r="C105" s="1"/>
      <c r="W105" s="1"/>
      <c r="Y105" s="3">
        <v>13</v>
      </c>
      <c r="Z105" s="3" t="e">
        <f t="shared" si="132"/>
        <v>#N/A</v>
      </c>
      <c r="AA105" s="3" t="e">
        <f t="shared" si="132"/>
        <v>#N/A</v>
      </c>
      <c r="AE105" s="3" t="e">
        <f t="shared" si="137"/>
        <v>#N/A</v>
      </c>
      <c r="AF105" s="3" t="e">
        <f t="shared" si="137"/>
        <v>#N/A</v>
      </c>
      <c r="AJ105" s="3" t="e">
        <f t="shared" si="133"/>
        <v>#N/A</v>
      </c>
      <c r="AK105" s="3" t="e">
        <f t="shared" si="133"/>
        <v>#N/A</v>
      </c>
      <c r="AO105" s="3" t="e">
        <f t="shared" si="134"/>
        <v>#N/A</v>
      </c>
      <c r="AP105" s="3" t="e">
        <f t="shared" si="134"/>
        <v>#N/A</v>
      </c>
      <c r="AT105" s="3" t="e">
        <f t="shared" si="135"/>
        <v>#N/A</v>
      </c>
      <c r="AU105" s="3" t="e">
        <f t="shared" si="135"/>
        <v>#N/A</v>
      </c>
      <c r="AZ105" s="3" t="e">
        <f t="shared" si="136"/>
        <v>#N/A</v>
      </c>
      <c r="BA105" s="3" t="e">
        <f t="shared" si="136"/>
        <v>#N/A</v>
      </c>
    </row>
    <row r="106" spans="3:53" x14ac:dyDescent="0.2">
      <c r="C106" s="1"/>
      <c r="Y106" s="3">
        <v>14</v>
      </c>
      <c r="Z106" s="3" t="e">
        <f t="shared" si="132"/>
        <v>#N/A</v>
      </c>
      <c r="AA106" s="3" t="e">
        <f t="shared" si="132"/>
        <v>#N/A</v>
      </c>
      <c r="AE106" s="3" t="e">
        <f t="shared" si="137"/>
        <v>#N/A</v>
      </c>
      <c r="AF106" s="3" t="e">
        <f t="shared" si="137"/>
        <v>#N/A</v>
      </c>
      <c r="AJ106" s="3" t="e">
        <f t="shared" si="133"/>
        <v>#N/A</v>
      </c>
      <c r="AK106" s="3" t="e">
        <f t="shared" si="133"/>
        <v>#N/A</v>
      </c>
      <c r="AO106" s="3" t="e">
        <f t="shared" si="134"/>
        <v>#N/A</v>
      </c>
      <c r="AP106" s="3" t="e">
        <f t="shared" si="134"/>
        <v>#N/A</v>
      </c>
      <c r="AT106" s="3" t="e">
        <f t="shared" si="135"/>
        <v>#N/A</v>
      </c>
      <c r="AU106" s="3" t="e">
        <f t="shared" si="135"/>
        <v>#N/A</v>
      </c>
      <c r="AZ106" s="3" t="e">
        <f t="shared" si="136"/>
        <v>#N/A</v>
      </c>
      <c r="BA106" s="3" t="e">
        <f t="shared" si="136"/>
        <v>#N/A</v>
      </c>
    </row>
    <row r="107" spans="3:53" x14ac:dyDescent="0.2">
      <c r="C107" s="1"/>
      <c r="W107" s="1"/>
      <c r="Y107" s="3">
        <v>15</v>
      </c>
      <c r="Z107" s="3" t="e">
        <f t="shared" si="132"/>
        <v>#N/A</v>
      </c>
      <c r="AA107" s="3" t="e">
        <f t="shared" si="132"/>
        <v>#N/A</v>
      </c>
      <c r="AE107" s="3" t="e">
        <f t="shared" si="137"/>
        <v>#N/A</v>
      </c>
      <c r="AF107" s="3" t="e">
        <f t="shared" si="137"/>
        <v>#N/A</v>
      </c>
      <c r="AJ107" s="3" t="e">
        <f t="shared" si="133"/>
        <v>#N/A</v>
      </c>
      <c r="AK107" s="3" t="e">
        <f t="shared" si="133"/>
        <v>#N/A</v>
      </c>
      <c r="AO107" s="3" t="e">
        <f t="shared" si="134"/>
        <v>#N/A</v>
      </c>
      <c r="AP107" s="3" t="e">
        <f t="shared" si="134"/>
        <v>#N/A</v>
      </c>
      <c r="AT107" s="3" t="e">
        <f t="shared" si="135"/>
        <v>#N/A</v>
      </c>
      <c r="AU107" s="3" t="e">
        <f t="shared" si="135"/>
        <v>#N/A</v>
      </c>
      <c r="AZ107" s="3" t="e">
        <f t="shared" si="136"/>
        <v>#N/A</v>
      </c>
      <c r="BA107" s="3" t="e">
        <f t="shared" si="136"/>
        <v>#N/A</v>
      </c>
    </row>
    <row r="108" spans="3:53" x14ac:dyDescent="0.2">
      <c r="C108" s="1"/>
      <c r="W108" s="1"/>
      <c r="Y108" s="3">
        <v>16</v>
      </c>
      <c r="Z108" s="3" t="e">
        <f t="shared" si="132"/>
        <v>#N/A</v>
      </c>
      <c r="AA108" s="3" t="e">
        <f t="shared" si="132"/>
        <v>#N/A</v>
      </c>
      <c r="AE108" s="3" t="e">
        <f t="shared" si="137"/>
        <v>#N/A</v>
      </c>
      <c r="AF108" s="3" t="e">
        <f t="shared" si="137"/>
        <v>#N/A</v>
      </c>
      <c r="AJ108" s="3" t="e">
        <f t="shared" si="133"/>
        <v>#N/A</v>
      </c>
      <c r="AK108" s="3" t="e">
        <f t="shared" si="133"/>
        <v>#N/A</v>
      </c>
      <c r="AO108" s="3" t="e">
        <f t="shared" si="134"/>
        <v>#N/A</v>
      </c>
      <c r="AP108" s="3" t="e">
        <f t="shared" si="134"/>
        <v>#N/A</v>
      </c>
      <c r="AT108" s="3" t="e">
        <f t="shared" si="135"/>
        <v>#N/A</v>
      </c>
      <c r="AU108" s="3" t="e">
        <f t="shared" si="135"/>
        <v>#N/A</v>
      </c>
      <c r="AZ108" s="3" t="e">
        <f t="shared" si="136"/>
        <v>#N/A</v>
      </c>
      <c r="BA108" s="3" t="e">
        <f t="shared" si="136"/>
        <v>#N/A</v>
      </c>
    </row>
    <row r="109" spans="3:53" x14ac:dyDescent="0.2">
      <c r="C109" s="1"/>
      <c r="W109" s="1"/>
      <c r="Y109" s="3">
        <v>17</v>
      </c>
      <c r="Z109" s="3" t="e">
        <f t="shared" ref="Z109:AA120" si="138">IF(Z70=0,NA(),Z70)</f>
        <v>#N/A</v>
      </c>
      <c r="AA109" s="3" t="e">
        <f t="shared" si="138"/>
        <v>#N/A</v>
      </c>
      <c r="AE109" s="3" t="e">
        <f t="shared" si="137"/>
        <v>#N/A</v>
      </c>
      <c r="AF109" s="3" t="e">
        <f t="shared" si="137"/>
        <v>#N/A</v>
      </c>
      <c r="AJ109" s="3" t="e">
        <f t="shared" ref="AJ109:AK120" si="139">IF(AJ70=0,NA(),AJ70)</f>
        <v>#N/A</v>
      </c>
      <c r="AK109" s="3" t="e">
        <f t="shared" si="139"/>
        <v>#N/A</v>
      </c>
      <c r="AO109" s="3" t="e">
        <f t="shared" ref="AO109:AP120" si="140">IF(AO70=0,NA(),AO70)</f>
        <v>#N/A</v>
      </c>
      <c r="AP109" s="3" t="e">
        <f t="shared" si="140"/>
        <v>#N/A</v>
      </c>
      <c r="AT109" s="3" t="e">
        <f t="shared" ref="AT109:AU120" si="141">IF(AT70=0,NA(),AT70)</f>
        <v>#N/A</v>
      </c>
      <c r="AU109" s="3" t="e">
        <f t="shared" si="141"/>
        <v>#N/A</v>
      </c>
      <c r="AZ109" s="3" t="e">
        <f t="shared" ref="AZ109:BA120" si="142">IF(AZ70=0,NA(),AZ70)</f>
        <v>#N/A</v>
      </c>
      <c r="BA109" s="3" t="e">
        <f t="shared" si="142"/>
        <v>#N/A</v>
      </c>
    </row>
    <row r="110" spans="3:53" x14ac:dyDescent="0.2">
      <c r="C110" s="1"/>
      <c r="W110" s="1"/>
      <c r="Y110" s="3">
        <v>18</v>
      </c>
      <c r="Z110" s="3" t="e">
        <f t="shared" si="138"/>
        <v>#N/A</v>
      </c>
      <c r="AA110" s="3" t="e">
        <f t="shared" si="138"/>
        <v>#N/A</v>
      </c>
      <c r="AE110" s="3" t="e">
        <f t="shared" ref="AE110:AF120" si="143">IF(AE71=0,NA(),AE71)</f>
        <v>#N/A</v>
      </c>
      <c r="AF110" s="3" t="e">
        <f t="shared" si="143"/>
        <v>#N/A</v>
      </c>
      <c r="AJ110" s="3" t="e">
        <f t="shared" si="139"/>
        <v>#N/A</v>
      </c>
      <c r="AK110" s="3" t="e">
        <f t="shared" si="139"/>
        <v>#N/A</v>
      </c>
      <c r="AO110" s="3" t="e">
        <f t="shared" si="140"/>
        <v>#N/A</v>
      </c>
      <c r="AP110" s="3" t="e">
        <f t="shared" si="140"/>
        <v>#N/A</v>
      </c>
      <c r="AT110" s="3" t="e">
        <f t="shared" si="141"/>
        <v>#N/A</v>
      </c>
      <c r="AU110" s="3" t="e">
        <f t="shared" si="141"/>
        <v>#N/A</v>
      </c>
      <c r="AZ110" s="3" t="e">
        <f t="shared" si="142"/>
        <v>#N/A</v>
      </c>
      <c r="BA110" s="3" t="e">
        <f t="shared" si="142"/>
        <v>#N/A</v>
      </c>
    </row>
    <row r="111" spans="3:53" x14ac:dyDescent="0.2">
      <c r="C111" s="1"/>
      <c r="W111" s="1"/>
      <c r="Y111" s="3">
        <v>19</v>
      </c>
      <c r="Z111" s="3" t="e">
        <f t="shared" si="138"/>
        <v>#N/A</v>
      </c>
      <c r="AA111" s="3" t="e">
        <f t="shared" si="138"/>
        <v>#N/A</v>
      </c>
      <c r="AE111" s="3" t="e">
        <f t="shared" si="143"/>
        <v>#N/A</v>
      </c>
      <c r="AF111" s="3" t="e">
        <f t="shared" si="143"/>
        <v>#N/A</v>
      </c>
      <c r="AJ111" s="3" t="e">
        <f t="shared" si="139"/>
        <v>#N/A</v>
      </c>
      <c r="AK111" s="3" t="e">
        <f t="shared" si="139"/>
        <v>#N/A</v>
      </c>
      <c r="AO111" s="3" t="e">
        <f t="shared" si="140"/>
        <v>#N/A</v>
      </c>
      <c r="AP111" s="3" t="e">
        <f t="shared" si="140"/>
        <v>#N/A</v>
      </c>
      <c r="AT111" s="3" t="e">
        <f t="shared" si="141"/>
        <v>#N/A</v>
      </c>
      <c r="AU111" s="3" t="e">
        <f t="shared" si="141"/>
        <v>#N/A</v>
      </c>
      <c r="AZ111" s="3" t="e">
        <f t="shared" si="142"/>
        <v>#N/A</v>
      </c>
      <c r="BA111" s="3" t="e">
        <f t="shared" si="142"/>
        <v>#N/A</v>
      </c>
    </row>
    <row r="112" spans="3:53" x14ac:dyDescent="0.2">
      <c r="C112" s="1"/>
      <c r="W112" s="1"/>
      <c r="Y112" s="3">
        <v>20</v>
      </c>
      <c r="Z112" s="3" t="e">
        <f t="shared" si="138"/>
        <v>#N/A</v>
      </c>
      <c r="AA112" s="3" t="e">
        <f t="shared" si="138"/>
        <v>#N/A</v>
      </c>
      <c r="AE112" s="3" t="e">
        <f t="shared" si="143"/>
        <v>#N/A</v>
      </c>
      <c r="AF112" s="3" t="e">
        <f t="shared" si="143"/>
        <v>#N/A</v>
      </c>
      <c r="AJ112" s="3" t="e">
        <f t="shared" si="139"/>
        <v>#N/A</v>
      </c>
      <c r="AK112" s="3" t="e">
        <f t="shared" si="139"/>
        <v>#N/A</v>
      </c>
      <c r="AO112" s="3" t="e">
        <f t="shared" si="140"/>
        <v>#N/A</v>
      </c>
      <c r="AP112" s="3" t="e">
        <f t="shared" si="140"/>
        <v>#N/A</v>
      </c>
      <c r="AT112" s="3" t="e">
        <f t="shared" si="141"/>
        <v>#N/A</v>
      </c>
      <c r="AU112" s="3" t="e">
        <f t="shared" si="141"/>
        <v>#N/A</v>
      </c>
      <c r="AZ112" s="3" t="e">
        <f t="shared" si="142"/>
        <v>#N/A</v>
      </c>
      <c r="BA112" s="3" t="e">
        <f t="shared" si="142"/>
        <v>#N/A</v>
      </c>
    </row>
    <row r="113" spans="3:54" x14ac:dyDescent="0.2">
      <c r="C113" s="1"/>
      <c r="W113" s="1"/>
      <c r="Y113" s="3">
        <v>21</v>
      </c>
      <c r="Z113" s="3" t="e">
        <f t="shared" si="138"/>
        <v>#N/A</v>
      </c>
      <c r="AA113" s="3" t="e">
        <f t="shared" si="138"/>
        <v>#N/A</v>
      </c>
      <c r="AE113" s="3" t="e">
        <f t="shared" si="143"/>
        <v>#N/A</v>
      </c>
      <c r="AF113" s="3" t="e">
        <f t="shared" si="143"/>
        <v>#N/A</v>
      </c>
      <c r="AJ113" s="3" t="e">
        <f t="shared" si="139"/>
        <v>#N/A</v>
      </c>
      <c r="AK113" s="3" t="e">
        <f t="shared" si="139"/>
        <v>#N/A</v>
      </c>
      <c r="AO113" s="3" t="e">
        <f t="shared" si="140"/>
        <v>#N/A</v>
      </c>
      <c r="AP113" s="3" t="e">
        <f t="shared" si="140"/>
        <v>#N/A</v>
      </c>
      <c r="AT113" s="3" t="e">
        <f t="shared" si="141"/>
        <v>#N/A</v>
      </c>
      <c r="AU113" s="3" t="e">
        <f t="shared" si="141"/>
        <v>#N/A</v>
      </c>
      <c r="AZ113" s="3" t="e">
        <f t="shared" si="142"/>
        <v>#N/A</v>
      </c>
      <c r="BA113" s="3" t="e">
        <f t="shared" si="142"/>
        <v>#N/A</v>
      </c>
    </row>
    <row r="114" spans="3:54" x14ac:dyDescent="0.2">
      <c r="C114" s="1"/>
      <c r="W114" s="1"/>
      <c r="Y114" s="3">
        <v>22</v>
      </c>
      <c r="Z114" s="3" t="e">
        <f t="shared" si="138"/>
        <v>#N/A</v>
      </c>
      <c r="AA114" s="3" t="e">
        <f t="shared" si="138"/>
        <v>#N/A</v>
      </c>
      <c r="AE114" s="3" t="e">
        <f t="shared" si="143"/>
        <v>#N/A</v>
      </c>
      <c r="AF114" s="3" t="e">
        <f t="shared" si="143"/>
        <v>#N/A</v>
      </c>
      <c r="AJ114" s="3" t="e">
        <f t="shared" si="139"/>
        <v>#N/A</v>
      </c>
      <c r="AK114" s="3" t="e">
        <f t="shared" si="139"/>
        <v>#N/A</v>
      </c>
      <c r="AO114" s="3" t="e">
        <f t="shared" si="140"/>
        <v>#N/A</v>
      </c>
      <c r="AP114" s="3" t="e">
        <f t="shared" si="140"/>
        <v>#N/A</v>
      </c>
      <c r="AT114" s="3" t="e">
        <f t="shared" si="141"/>
        <v>#N/A</v>
      </c>
      <c r="AU114" s="3" t="e">
        <f t="shared" si="141"/>
        <v>#N/A</v>
      </c>
      <c r="AZ114" s="3" t="e">
        <f t="shared" si="142"/>
        <v>#N/A</v>
      </c>
      <c r="BA114" s="3" t="e">
        <f t="shared" si="142"/>
        <v>#N/A</v>
      </c>
    </row>
    <row r="115" spans="3:54" x14ac:dyDescent="0.2">
      <c r="C115" s="1"/>
      <c r="W115" s="1"/>
      <c r="Y115" s="3">
        <v>23</v>
      </c>
      <c r="Z115" s="3" t="e">
        <f t="shared" si="138"/>
        <v>#N/A</v>
      </c>
      <c r="AA115" s="3" t="e">
        <f t="shared" si="138"/>
        <v>#N/A</v>
      </c>
      <c r="AE115" s="3" t="e">
        <f t="shared" si="143"/>
        <v>#N/A</v>
      </c>
      <c r="AF115" s="3" t="e">
        <f t="shared" si="143"/>
        <v>#N/A</v>
      </c>
      <c r="AJ115" s="3" t="e">
        <f t="shared" si="139"/>
        <v>#N/A</v>
      </c>
      <c r="AK115" s="3" t="e">
        <f t="shared" si="139"/>
        <v>#N/A</v>
      </c>
      <c r="AO115" s="3" t="e">
        <f t="shared" si="140"/>
        <v>#N/A</v>
      </c>
      <c r="AP115" s="3" t="e">
        <f t="shared" si="140"/>
        <v>#N/A</v>
      </c>
      <c r="AT115" s="3" t="e">
        <f t="shared" si="141"/>
        <v>#N/A</v>
      </c>
      <c r="AU115" s="3" t="e">
        <f t="shared" si="141"/>
        <v>#N/A</v>
      </c>
      <c r="AZ115" s="3" t="e">
        <f t="shared" si="142"/>
        <v>#N/A</v>
      </c>
      <c r="BA115" s="3" t="e">
        <f t="shared" si="142"/>
        <v>#N/A</v>
      </c>
    </row>
    <row r="116" spans="3:54" x14ac:dyDescent="0.2">
      <c r="C116" s="1"/>
      <c r="W116" s="1"/>
      <c r="Y116" s="3">
        <v>24</v>
      </c>
      <c r="Z116" s="3" t="e">
        <f t="shared" si="138"/>
        <v>#N/A</v>
      </c>
      <c r="AA116" s="3" t="e">
        <f t="shared" si="138"/>
        <v>#N/A</v>
      </c>
      <c r="AE116" s="3" t="e">
        <f t="shared" si="143"/>
        <v>#N/A</v>
      </c>
      <c r="AF116" s="3" t="e">
        <f t="shared" si="143"/>
        <v>#N/A</v>
      </c>
      <c r="AJ116" s="3" t="e">
        <f t="shared" si="139"/>
        <v>#N/A</v>
      </c>
      <c r="AK116" s="3" t="e">
        <f t="shared" si="139"/>
        <v>#N/A</v>
      </c>
      <c r="AO116" s="3" t="e">
        <f t="shared" si="140"/>
        <v>#N/A</v>
      </c>
      <c r="AP116" s="3" t="e">
        <f t="shared" si="140"/>
        <v>#N/A</v>
      </c>
      <c r="AT116" s="3" t="e">
        <f t="shared" si="141"/>
        <v>#N/A</v>
      </c>
      <c r="AU116" s="3" t="e">
        <f t="shared" si="141"/>
        <v>#N/A</v>
      </c>
      <c r="AZ116" s="3" t="e">
        <f t="shared" si="142"/>
        <v>#N/A</v>
      </c>
      <c r="BA116" s="3" t="e">
        <f t="shared" si="142"/>
        <v>#N/A</v>
      </c>
    </row>
    <row r="117" spans="3:54" x14ac:dyDescent="0.2">
      <c r="C117" s="1"/>
      <c r="W117" s="1"/>
      <c r="Y117" s="3">
        <v>25</v>
      </c>
      <c r="Z117" s="3" t="e">
        <f t="shared" si="138"/>
        <v>#N/A</v>
      </c>
      <c r="AA117" s="3" t="e">
        <f t="shared" si="138"/>
        <v>#N/A</v>
      </c>
      <c r="AE117" s="3" t="e">
        <f t="shared" si="143"/>
        <v>#N/A</v>
      </c>
      <c r="AF117" s="3" t="e">
        <f t="shared" si="143"/>
        <v>#N/A</v>
      </c>
      <c r="AJ117" s="3" t="e">
        <f t="shared" si="139"/>
        <v>#N/A</v>
      </c>
      <c r="AK117" s="3" t="e">
        <f t="shared" si="139"/>
        <v>#N/A</v>
      </c>
      <c r="AO117" s="3" t="e">
        <f t="shared" si="140"/>
        <v>#N/A</v>
      </c>
      <c r="AP117" s="3" t="e">
        <f t="shared" si="140"/>
        <v>#N/A</v>
      </c>
      <c r="AT117" s="3" t="e">
        <f t="shared" si="141"/>
        <v>#N/A</v>
      </c>
      <c r="AU117" s="3" t="e">
        <f t="shared" si="141"/>
        <v>#N/A</v>
      </c>
      <c r="AZ117" s="3" t="e">
        <f t="shared" si="142"/>
        <v>#N/A</v>
      </c>
      <c r="BA117" s="3" t="e">
        <f t="shared" si="142"/>
        <v>#N/A</v>
      </c>
    </row>
    <row r="118" spans="3:54" x14ac:dyDescent="0.2">
      <c r="C118" s="1"/>
      <c r="W118" s="1"/>
      <c r="Y118" s="3">
        <v>26</v>
      </c>
      <c r="Z118" s="3" t="e">
        <f t="shared" si="138"/>
        <v>#N/A</v>
      </c>
      <c r="AA118" s="3" t="e">
        <f t="shared" si="138"/>
        <v>#N/A</v>
      </c>
      <c r="AE118" s="3" t="e">
        <f t="shared" si="143"/>
        <v>#N/A</v>
      </c>
      <c r="AF118" s="3" t="e">
        <f t="shared" si="143"/>
        <v>#N/A</v>
      </c>
      <c r="AJ118" s="3" t="e">
        <f t="shared" si="139"/>
        <v>#N/A</v>
      </c>
      <c r="AK118" s="3" t="e">
        <f t="shared" si="139"/>
        <v>#N/A</v>
      </c>
      <c r="AO118" s="3" t="e">
        <f t="shared" si="140"/>
        <v>#N/A</v>
      </c>
      <c r="AP118" s="3" t="e">
        <f t="shared" si="140"/>
        <v>#N/A</v>
      </c>
      <c r="AT118" s="3" t="e">
        <f t="shared" si="141"/>
        <v>#N/A</v>
      </c>
      <c r="AU118" s="3" t="e">
        <f t="shared" si="141"/>
        <v>#N/A</v>
      </c>
      <c r="AZ118" s="3" t="e">
        <f t="shared" si="142"/>
        <v>#N/A</v>
      </c>
      <c r="BA118" s="3" t="e">
        <f t="shared" si="142"/>
        <v>#N/A</v>
      </c>
    </row>
    <row r="119" spans="3:54" x14ac:dyDescent="0.2">
      <c r="C119" s="1"/>
      <c r="W119" s="1"/>
      <c r="Y119" s="3">
        <v>27</v>
      </c>
      <c r="Z119" s="3" t="e">
        <f t="shared" si="138"/>
        <v>#N/A</v>
      </c>
      <c r="AA119" s="3" t="e">
        <f t="shared" si="138"/>
        <v>#N/A</v>
      </c>
      <c r="AE119" s="3" t="e">
        <f t="shared" si="143"/>
        <v>#N/A</v>
      </c>
      <c r="AF119" s="3" t="e">
        <f t="shared" si="143"/>
        <v>#N/A</v>
      </c>
      <c r="AJ119" s="3" t="e">
        <f t="shared" si="139"/>
        <v>#N/A</v>
      </c>
      <c r="AK119" s="3" t="e">
        <f t="shared" si="139"/>
        <v>#N/A</v>
      </c>
      <c r="AO119" s="3" t="e">
        <f t="shared" si="140"/>
        <v>#N/A</v>
      </c>
      <c r="AP119" s="3" t="e">
        <f t="shared" si="140"/>
        <v>#N/A</v>
      </c>
      <c r="AT119" s="3" t="e">
        <f t="shared" si="141"/>
        <v>#N/A</v>
      </c>
      <c r="AU119" s="3" t="e">
        <f t="shared" si="141"/>
        <v>#N/A</v>
      </c>
      <c r="AZ119" s="3" t="e">
        <f t="shared" si="142"/>
        <v>#N/A</v>
      </c>
      <c r="BA119" s="3" t="e">
        <f t="shared" si="142"/>
        <v>#N/A</v>
      </c>
    </row>
    <row r="120" spans="3:54" x14ac:dyDescent="0.2">
      <c r="C120" s="1"/>
      <c r="W120" s="1"/>
      <c r="Y120" s="3">
        <v>28</v>
      </c>
      <c r="Z120" s="3" t="e">
        <f t="shared" si="138"/>
        <v>#N/A</v>
      </c>
      <c r="AA120" s="3" t="e">
        <f t="shared" si="138"/>
        <v>#N/A</v>
      </c>
      <c r="AE120" s="3" t="e">
        <f t="shared" si="143"/>
        <v>#N/A</v>
      </c>
      <c r="AF120" s="3" t="e">
        <f t="shared" si="143"/>
        <v>#N/A</v>
      </c>
      <c r="AJ120" s="3" t="e">
        <f t="shared" si="139"/>
        <v>#N/A</v>
      </c>
      <c r="AK120" s="3" t="e">
        <f t="shared" si="139"/>
        <v>#N/A</v>
      </c>
      <c r="AO120" s="3" t="e">
        <f t="shared" si="140"/>
        <v>#N/A</v>
      </c>
      <c r="AP120" s="3" t="e">
        <f t="shared" si="140"/>
        <v>#N/A</v>
      </c>
      <c r="AT120" s="3" t="e">
        <f t="shared" si="141"/>
        <v>#N/A</v>
      </c>
      <c r="AU120" s="3" t="e">
        <f t="shared" si="141"/>
        <v>#N/A</v>
      </c>
      <c r="AZ120" s="3" t="e">
        <f t="shared" si="142"/>
        <v>#N/A</v>
      </c>
      <c r="BA120" s="3" t="e">
        <f t="shared" si="142"/>
        <v>#N/A</v>
      </c>
    </row>
    <row r="121" spans="3:54" x14ac:dyDescent="0.2">
      <c r="C121" s="1"/>
      <c r="W121" s="1"/>
      <c r="Y121" s="3">
        <v>29</v>
      </c>
      <c r="Z121" s="3" t="e">
        <f>IF(Z82=0,NA(),Z82)</f>
        <v>#N/A</v>
      </c>
      <c r="AA121" s="3" t="e">
        <f>IF(AA82=0,NA(),AA82)</f>
        <v>#N/A</v>
      </c>
      <c r="AE121" s="3" t="e">
        <f>IF(AE82=0,NA(),AE82)</f>
        <v>#N/A</v>
      </c>
      <c r="AF121" s="3" t="e">
        <f>IF(AF82=0,NA(),AF82)</f>
        <v>#N/A</v>
      </c>
      <c r="AJ121" s="3" t="e">
        <f>IF(AJ82=0,NA(),AJ82)</f>
        <v>#N/A</v>
      </c>
      <c r="AK121" s="3" t="e">
        <f>IF(AK82=0,NA(),AK82)</f>
        <v>#N/A</v>
      </c>
      <c r="AO121" s="3" t="e">
        <f>IF(AO82=0,NA(),AO82)</f>
        <v>#N/A</v>
      </c>
      <c r="AP121" s="3" t="e">
        <f>IF(AP82=0,NA(),AP82)</f>
        <v>#N/A</v>
      </c>
      <c r="AT121" s="3" t="e">
        <f>IF(AT82=0,NA(),AT82)</f>
        <v>#N/A</v>
      </c>
      <c r="AU121" s="3" t="e">
        <f>IF(AU82=0,NA(),AU82)</f>
        <v>#N/A</v>
      </c>
      <c r="AZ121" s="3" t="e">
        <f>IF(AZ82=0,NA(),AZ82)</f>
        <v>#N/A</v>
      </c>
      <c r="BA121" s="3" t="e">
        <f>IF(BA82=0,NA(),BA82)</f>
        <v>#N/A</v>
      </c>
    </row>
    <row r="122" spans="3:54" x14ac:dyDescent="0.2">
      <c r="C122" s="1"/>
      <c r="W122" s="1"/>
      <c r="Y122" s="3">
        <v>30</v>
      </c>
      <c r="Z122" s="3" t="e">
        <f t="shared" ref="Z122:AA122" si="144">IF(Z83=0,NA(),Z83)</f>
        <v>#N/A</v>
      </c>
      <c r="AA122" s="3" t="e">
        <f t="shared" si="144"/>
        <v>#N/A</v>
      </c>
      <c r="AE122" s="3" t="e">
        <f t="shared" ref="AE122:AF122" si="145">IF(AE83=0,NA(),AE83)</f>
        <v>#N/A</v>
      </c>
      <c r="AF122" s="3" t="e">
        <f t="shared" si="145"/>
        <v>#N/A</v>
      </c>
      <c r="AJ122" s="3" t="e">
        <f t="shared" ref="AJ122:AK122" si="146">IF(AJ83=0,NA(),AJ83)</f>
        <v>#N/A</v>
      </c>
      <c r="AK122" s="3" t="e">
        <f t="shared" si="146"/>
        <v>#N/A</v>
      </c>
      <c r="AO122" s="3" t="e">
        <f t="shared" ref="AO122:AP122" si="147">IF(AO83=0,NA(),AO83)</f>
        <v>#N/A</v>
      </c>
      <c r="AP122" s="3" t="e">
        <f t="shared" si="147"/>
        <v>#N/A</v>
      </c>
      <c r="AT122" s="3" t="e">
        <f t="shared" ref="AT122:AU122" si="148">IF(AT83=0,NA(),AT83)</f>
        <v>#N/A</v>
      </c>
      <c r="AU122" s="3" t="e">
        <f t="shared" si="148"/>
        <v>#N/A</v>
      </c>
      <c r="AZ122" s="3" t="e">
        <f t="shared" ref="AZ122:BA122" si="149">IF(AZ83=0,NA(),AZ83)</f>
        <v>#N/A</v>
      </c>
      <c r="BA122" s="3" t="e">
        <f t="shared" si="149"/>
        <v>#N/A</v>
      </c>
    </row>
    <row r="124" spans="3:54" x14ac:dyDescent="0.2">
      <c r="Z124" s="3" t="s">
        <v>15</v>
      </c>
      <c r="AA124" s="3" t="s">
        <v>16</v>
      </c>
      <c r="AB124" s="3" t="s">
        <v>71</v>
      </c>
      <c r="AE124" s="3" t="s">
        <v>15</v>
      </c>
      <c r="AF124" s="3" t="s">
        <v>16</v>
      </c>
      <c r="AG124" s="3" t="s">
        <v>71</v>
      </c>
      <c r="AJ124" s="3" t="s">
        <v>15</v>
      </c>
      <c r="AK124" s="3" t="s">
        <v>16</v>
      </c>
      <c r="AL124" s="3" t="s">
        <v>71</v>
      </c>
      <c r="AO124" s="3" t="s">
        <v>15</v>
      </c>
      <c r="AP124" s="3" t="s">
        <v>16</v>
      </c>
      <c r="AQ124" s="3" t="s">
        <v>71</v>
      </c>
      <c r="AT124" s="3" t="s">
        <v>15</v>
      </c>
      <c r="AU124" s="3" t="s">
        <v>16</v>
      </c>
      <c r="AV124" s="3" t="s">
        <v>71</v>
      </c>
      <c r="AZ124" s="3" t="s">
        <v>15</v>
      </c>
      <c r="BA124" s="3" t="s">
        <v>16</v>
      </c>
      <c r="BB124" s="3" t="s">
        <v>71</v>
      </c>
    </row>
    <row r="125" spans="3:54" x14ac:dyDescent="0.2">
      <c r="Y125" s="3">
        <v>1</v>
      </c>
      <c r="Z125" s="3">
        <f>IF(Z54=0," ",Z54)</f>
        <v>22.662546249999998</v>
      </c>
      <c r="AA125" s="3">
        <f>IF(AA54=0,0,AA54)</f>
        <v>13.725752190606521</v>
      </c>
      <c r="AB125" s="3">
        <f>IF(Z125=0," ",Z125)</f>
        <v>22.662546249999998</v>
      </c>
      <c r="AE125" s="3">
        <f>IF($AH$89=0,0,AE54)</f>
        <v>0</v>
      </c>
      <c r="AF125" s="3">
        <f>IF($AH$89=0,0,AF54)</f>
        <v>0</v>
      </c>
      <c r="AG125" s="3" t="str">
        <f>IF(AE125=0," ",AE125)</f>
        <v xml:space="preserve"> </v>
      </c>
      <c r="AJ125" s="3">
        <f>IF($AM$89=0,0,AJ54)</f>
        <v>0</v>
      </c>
      <c r="AK125" s="3">
        <f>IF($AM$89=0,0,AK54)</f>
        <v>0</v>
      </c>
      <c r="AL125" s="3" t="str">
        <f>IF(AJ125=0," ",AJ125)</f>
        <v xml:space="preserve"> </v>
      </c>
      <c r="AO125" s="3">
        <f>IF($AR$89=0,0,AO54)</f>
        <v>0</v>
      </c>
      <c r="AP125" s="3">
        <f>IF($AM$89=0,0,AP54)</f>
        <v>0</v>
      </c>
      <c r="AQ125" s="3" t="str">
        <f>IF(AO125=0," ",AO125)</f>
        <v xml:space="preserve"> </v>
      </c>
      <c r="AT125" s="3">
        <f>IF($AW$89=0,0,AT54)</f>
        <v>0</v>
      </c>
      <c r="AU125" s="3">
        <f>IF($AW$89=0,0,AU54)</f>
        <v>0</v>
      </c>
      <c r="AV125" s="3" t="str">
        <f>IF(AT125=0," ",AT125)</f>
        <v xml:space="preserve"> </v>
      </c>
      <c r="AZ125" s="3">
        <f>IF($BC$89=0,0,AZ54)</f>
        <v>0</v>
      </c>
      <c r="BA125" s="3">
        <f>IF($BC$89=0,0,BA54)</f>
        <v>0</v>
      </c>
      <c r="BB125" s="3" t="str">
        <f>IF(AZ125=0," ",AZ125)</f>
        <v xml:space="preserve"> </v>
      </c>
    </row>
    <row r="126" spans="3:54" x14ac:dyDescent="0.2">
      <c r="Y126" s="3">
        <v>2</v>
      </c>
      <c r="Z126" s="3">
        <f t="shared" ref="Z126:AA141" si="150">Z55</f>
        <v>0</v>
      </c>
      <c r="AA126" s="3">
        <f t="shared" si="150"/>
        <v>0</v>
      </c>
      <c r="AB126" s="3" t="str">
        <f t="shared" ref="AB126:AB154" si="151">IF(Z126=0," ",Z126)</f>
        <v xml:space="preserve"> </v>
      </c>
      <c r="AE126" s="3">
        <f t="shared" ref="AE126:AF141" si="152">AE55</f>
        <v>41.9375</v>
      </c>
      <c r="AF126" s="3">
        <f t="shared" si="152"/>
        <v>24.368833334483558</v>
      </c>
      <c r="AG126" s="3">
        <f>IF(AE126=0," ",AE126)</f>
        <v>41.9375</v>
      </c>
      <c r="AJ126" s="3">
        <f t="shared" ref="AJ126:AK141" si="153">AJ55</f>
        <v>0</v>
      </c>
      <c r="AK126" s="3">
        <f t="shared" si="153"/>
        <v>0</v>
      </c>
      <c r="AL126" s="3" t="str">
        <f>IF(AJ126=0," ",AJ126)</f>
        <v xml:space="preserve"> </v>
      </c>
      <c r="AO126" s="3">
        <f t="shared" ref="AO126:AP141" si="154">AO55</f>
        <v>0</v>
      </c>
      <c r="AP126" s="3">
        <f t="shared" si="154"/>
        <v>0</v>
      </c>
      <c r="AQ126" s="3" t="str">
        <f>IF(AO126=0," ",AO126)</f>
        <v xml:space="preserve"> </v>
      </c>
      <c r="AT126" s="3">
        <f t="shared" ref="AT126:AU141" si="155">AT55</f>
        <v>0</v>
      </c>
      <c r="AU126" s="3">
        <f t="shared" si="155"/>
        <v>0</v>
      </c>
      <c r="AV126" s="3" t="str">
        <f>IF(AT126=0," ",AT126)</f>
        <v xml:space="preserve"> </v>
      </c>
      <c r="AZ126" s="3">
        <f t="shared" ref="AZ126:BA141" si="156">AZ55</f>
        <v>0</v>
      </c>
      <c r="BA126" s="3">
        <f t="shared" si="156"/>
        <v>0</v>
      </c>
      <c r="BB126" s="3" t="str">
        <f>IF(AZ126=0," ",AZ126)</f>
        <v xml:space="preserve"> </v>
      </c>
    </row>
    <row r="127" spans="3:54" x14ac:dyDescent="0.2">
      <c r="Y127" s="3">
        <v>3</v>
      </c>
      <c r="Z127" s="3">
        <f t="shared" si="150"/>
        <v>0</v>
      </c>
      <c r="AA127" s="3">
        <f t="shared" si="150"/>
        <v>0</v>
      </c>
      <c r="AB127" s="3" t="str">
        <f t="shared" si="151"/>
        <v xml:space="preserve"> </v>
      </c>
      <c r="AE127" s="3">
        <f t="shared" si="152"/>
        <v>0</v>
      </c>
      <c r="AF127" s="3">
        <f t="shared" si="152"/>
        <v>0</v>
      </c>
      <c r="AG127" s="3" t="str">
        <f t="shared" ref="AG127:AG154" si="157">IF(AE127=0," ",AE127)</f>
        <v xml:space="preserve"> </v>
      </c>
      <c r="AJ127" s="3">
        <f t="shared" si="153"/>
        <v>74.724999999999994</v>
      </c>
      <c r="AK127" s="3">
        <f t="shared" si="153"/>
        <v>57.088463216926925</v>
      </c>
      <c r="AL127" s="3">
        <f t="shared" ref="AL127:AL154" si="158">IF(AJ127=0," ",AJ127)</f>
        <v>74.724999999999994</v>
      </c>
      <c r="AO127" s="3">
        <f t="shared" si="154"/>
        <v>0</v>
      </c>
      <c r="AP127" s="3">
        <f t="shared" si="154"/>
        <v>0</v>
      </c>
      <c r="AQ127" s="3" t="str">
        <f t="shared" ref="AQ127:AQ154" si="159">IF(AO127=0," ",AO127)</f>
        <v xml:space="preserve"> </v>
      </c>
      <c r="AT127" s="3">
        <f t="shared" si="155"/>
        <v>0</v>
      </c>
      <c r="AU127" s="3">
        <f t="shared" si="155"/>
        <v>0</v>
      </c>
      <c r="AV127" s="3" t="str">
        <f t="shared" ref="AV127:AV154" si="160">IF(AT127=0," ",AT127)</f>
        <v xml:space="preserve"> </v>
      </c>
      <c r="AZ127" s="3">
        <f t="shared" si="156"/>
        <v>0</v>
      </c>
      <c r="BA127" s="3">
        <f t="shared" si="156"/>
        <v>0</v>
      </c>
      <c r="BB127" s="3" t="str">
        <f t="shared" ref="BB127:BB147" si="161">IF(AZ127=0," ",AZ127)</f>
        <v xml:space="preserve"> </v>
      </c>
    </row>
    <row r="128" spans="3:54" x14ac:dyDescent="0.2">
      <c r="Y128" s="3">
        <v>4</v>
      </c>
      <c r="Z128" s="3">
        <f t="shared" si="150"/>
        <v>0</v>
      </c>
      <c r="AA128" s="3">
        <f t="shared" si="150"/>
        <v>0</v>
      </c>
      <c r="AB128" s="3" t="str">
        <f t="shared" si="151"/>
        <v xml:space="preserve"> </v>
      </c>
      <c r="AE128" s="3">
        <f t="shared" si="152"/>
        <v>0</v>
      </c>
      <c r="AF128" s="3">
        <f t="shared" si="152"/>
        <v>0</v>
      </c>
      <c r="AG128" s="3" t="str">
        <f t="shared" si="157"/>
        <v xml:space="preserve"> </v>
      </c>
      <c r="AJ128" s="3">
        <f t="shared" si="153"/>
        <v>106.72499999999999</v>
      </c>
      <c r="AK128" s="3">
        <f t="shared" si="153"/>
        <v>90.015045688480413</v>
      </c>
      <c r="AL128" s="3">
        <f t="shared" si="158"/>
        <v>106.72499999999999</v>
      </c>
      <c r="AO128" s="3">
        <f t="shared" si="154"/>
        <v>0</v>
      </c>
      <c r="AP128" s="3">
        <f t="shared" si="154"/>
        <v>0</v>
      </c>
      <c r="AQ128" s="3" t="str">
        <f t="shared" si="159"/>
        <v xml:space="preserve"> </v>
      </c>
      <c r="AT128" s="3">
        <f t="shared" si="155"/>
        <v>0</v>
      </c>
      <c r="AU128" s="3">
        <f t="shared" si="155"/>
        <v>0</v>
      </c>
      <c r="AV128" s="3" t="str">
        <f t="shared" si="160"/>
        <v xml:space="preserve"> </v>
      </c>
      <c r="AZ128" s="3">
        <f t="shared" si="156"/>
        <v>0</v>
      </c>
      <c r="BA128" s="3">
        <f t="shared" si="156"/>
        <v>0</v>
      </c>
      <c r="BB128" s="3" t="str">
        <f t="shared" si="161"/>
        <v xml:space="preserve"> </v>
      </c>
    </row>
    <row r="129" spans="25:54" x14ac:dyDescent="0.2">
      <c r="Y129" s="3">
        <v>5</v>
      </c>
      <c r="Z129" s="3">
        <f t="shared" si="150"/>
        <v>0</v>
      </c>
      <c r="AA129" s="3">
        <f t="shared" si="150"/>
        <v>0</v>
      </c>
      <c r="AB129" s="3" t="str">
        <f t="shared" si="151"/>
        <v xml:space="preserve"> </v>
      </c>
      <c r="AE129" s="3">
        <f t="shared" si="152"/>
        <v>0</v>
      </c>
      <c r="AF129" s="3">
        <f t="shared" si="152"/>
        <v>0</v>
      </c>
      <c r="AG129" s="3" t="str">
        <f t="shared" si="157"/>
        <v xml:space="preserve"> </v>
      </c>
      <c r="AJ129" s="3">
        <f t="shared" si="153"/>
        <v>0</v>
      </c>
      <c r="AK129" s="3">
        <f t="shared" si="153"/>
        <v>0</v>
      </c>
      <c r="AL129" s="3" t="str">
        <f t="shared" si="158"/>
        <v xml:space="preserve"> </v>
      </c>
      <c r="AO129" s="3">
        <f t="shared" si="154"/>
        <v>0</v>
      </c>
      <c r="AP129" s="3">
        <f t="shared" si="154"/>
        <v>0</v>
      </c>
      <c r="AQ129" s="3" t="str">
        <f t="shared" si="159"/>
        <v xml:space="preserve"> </v>
      </c>
      <c r="AT129" s="3">
        <f t="shared" si="155"/>
        <v>0</v>
      </c>
      <c r="AU129" s="3">
        <f t="shared" si="155"/>
        <v>0</v>
      </c>
      <c r="AV129" s="3" t="str">
        <f t="shared" si="160"/>
        <v xml:space="preserve"> </v>
      </c>
      <c r="AZ129" s="3">
        <f t="shared" si="156"/>
        <v>0</v>
      </c>
      <c r="BA129" s="3">
        <f t="shared" si="156"/>
        <v>0</v>
      </c>
      <c r="BB129" s="3" t="str">
        <f t="shared" si="161"/>
        <v xml:space="preserve"> </v>
      </c>
    </row>
    <row r="130" spans="25:54" x14ac:dyDescent="0.2">
      <c r="Y130" s="3">
        <v>6</v>
      </c>
      <c r="Z130" s="3">
        <f t="shared" si="150"/>
        <v>0</v>
      </c>
      <c r="AA130" s="3">
        <f t="shared" si="150"/>
        <v>0</v>
      </c>
      <c r="AB130" s="3" t="str">
        <f t="shared" si="151"/>
        <v xml:space="preserve"> </v>
      </c>
      <c r="AE130" s="3">
        <f t="shared" si="152"/>
        <v>0</v>
      </c>
      <c r="AF130" s="3">
        <f t="shared" si="152"/>
        <v>0</v>
      </c>
      <c r="AG130" s="3" t="str">
        <f t="shared" si="157"/>
        <v xml:space="preserve"> </v>
      </c>
      <c r="AJ130" s="3">
        <f t="shared" si="153"/>
        <v>0</v>
      </c>
      <c r="AK130" s="3">
        <f t="shared" si="153"/>
        <v>0</v>
      </c>
      <c r="AL130" s="3" t="str">
        <f t="shared" si="158"/>
        <v xml:space="preserve"> </v>
      </c>
      <c r="AO130" s="3">
        <f t="shared" si="154"/>
        <v>0</v>
      </c>
      <c r="AP130" s="3">
        <f t="shared" si="154"/>
        <v>0</v>
      </c>
      <c r="AQ130" s="3" t="str">
        <f t="shared" si="159"/>
        <v xml:space="preserve"> </v>
      </c>
      <c r="AT130" s="3">
        <f t="shared" si="155"/>
        <v>0</v>
      </c>
      <c r="AU130" s="3">
        <f t="shared" si="155"/>
        <v>0</v>
      </c>
      <c r="AV130" s="3" t="str">
        <f t="shared" si="160"/>
        <v xml:space="preserve"> </v>
      </c>
      <c r="AZ130" s="3">
        <f t="shared" si="156"/>
        <v>0</v>
      </c>
      <c r="BA130" s="3">
        <f t="shared" si="156"/>
        <v>0</v>
      </c>
      <c r="BB130" s="3" t="str">
        <f t="shared" si="161"/>
        <v xml:space="preserve"> </v>
      </c>
    </row>
    <row r="131" spans="25:54" x14ac:dyDescent="0.2">
      <c r="Y131" s="3">
        <v>7</v>
      </c>
      <c r="Z131" s="3">
        <f t="shared" si="150"/>
        <v>0</v>
      </c>
      <c r="AA131" s="3">
        <f t="shared" si="150"/>
        <v>0</v>
      </c>
      <c r="AB131" s="3" t="str">
        <f t="shared" si="151"/>
        <v xml:space="preserve"> </v>
      </c>
      <c r="AE131" s="3">
        <f t="shared" si="152"/>
        <v>0</v>
      </c>
      <c r="AF131" s="3">
        <f t="shared" si="152"/>
        <v>0</v>
      </c>
      <c r="AG131" s="3" t="str">
        <f t="shared" si="157"/>
        <v xml:space="preserve"> </v>
      </c>
      <c r="AJ131" s="3">
        <f t="shared" si="153"/>
        <v>0</v>
      </c>
      <c r="AK131" s="3">
        <f t="shared" si="153"/>
        <v>0</v>
      </c>
      <c r="AL131" s="3" t="str">
        <f t="shared" si="158"/>
        <v xml:space="preserve"> </v>
      </c>
      <c r="AO131" s="3">
        <f t="shared" si="154"/>
        <v>0</v>
      </c>
      <c r="AP131" s="3">
        <f t="shared" si="154"/>
        <v>0</v>
      </c>
      <c r="AQ131" s="3" t="str">
        <f t="shared" si="159"/>
        <v xml:space="preserve"> </v>
      </c>
      <c r="AT131" s="3">
        <f t="shared" si="155"/>
        <v>0</v>
      </c>
      <c r="AU131" s="3">
        <f t="shared" si="155"/>
        <v>0</v>
      </c>
      <c r="AV131" s="3" t="str">
        <f t="shared" si="160"/>
        <v xml:space="preserve"> </v>
      </c>
      <c r="AZ131" s="3">
        <f t="shared" si="156"/>
        <v>0</v>
      </c>
      <c r="BA131" s="3">
        <f t="shared" si="156"/>
        <v>0</v>
      </c>
      <c r="BB131" s="3" t="str">
        <f t="shared" si="161"/>
        <v xml:space="preserve"> </v>
      </c>
    </row>
    <row r="132" spans="25:54" x14ac:dyDescent="0.2">
      <c r="Y132" s="3">
        <v>8</v>
      </c>
      <c r="Z132" s="3">
        <f t="shared" si="150"/>
        <v>0</v>
      </c>
      <c r="AA132" s="3">
        <f t="shared" si="150"/>
        <v>0</v>
      </c>
      <c r="AB132" s="3" t="str">
        <f t="shared" si="151"/>
        <v xml:space="preserve"> </v>
      </c>
      <c r="AE132" s="3">
        <f t="shared" si="152"/>
        <v>0</v>
      </c>
      <c r="AF132" s="3">
        <f t="shared" si="152"/>
        <v>0</v>
      </c>
      <c r="AG132" s="3" t="str">
        <f t="shared" si="157"/>
        <v xml:space="preserve"> </v>
      </c>
      <c r="AJ132" s="3">
        <f t="shared" si="153"/>
        <v>0</v>
      </c>
      <c r="AK132" s="3">
        <f t="shared" si="153"/>
        <v>0</v>
      </c>
      <c r="AL132" s="3" t="str">
        <f t="shared" si="158"/>
        <v xml:space="preserve"> </v>
      </c>
      <c r="AO132" s="3">
        <f t="shared" si="154"/>
        <v>0</v>
      </c>
      <c r="AP132" s="3">
        <f t="shared" si="154"/>
        <v>0</v>
      </c>
      <c r="AQ132" s="3" t="str">
        <f t="shared" si="159"/>
        <v xml:space="preserve"> </v>
      </c>
      <c r="AT132" s="3">
        <f t="shared" si="155"/>
        <v>0</v>
      </c>
      <c r="AU132" s="3">
        <f t="shared" si="155"/>
        <v>0</v>
      </c>
      <c r="AV132" s="3" t="str">
        <f t="shared" si="160"/>
        <v xml:space="preserve"> </v>
      </c>
      <c r="AZ132" s="3">
        <f t="shared" si="156"/>
        <v>0</v>
      </c>
      <c r="BA132" s="3">
        <f t="shared" si="156"/>
        <v>0</v>
      </c>
      <c r="BB132" s="3" t="str">
        <f t="shared" si="161"/>
        <v xml:space="preserve"> </v>
      </c>
    </row>
    <row r="133" spans="25:54" x14ac:dyDescent="0.2">
      <c r="Y133" s="3">
        <v>9</v>
      </c>
      <c r="Z133" s="3">
        <f t="shared" si="150"/>
        <v>0</v>
      </c>
      <c r="AA133" s="3">
        <f t="shared" si="150"/>
        <v>0</v>
      </c>
      <c r="AB133" s="3" t="str">
        <f t="shared" si="151"/>
        <v xml:space="preserve"> </v>
      </c>
      <c r="AE133" s="3">
        <f t="shared" si="152"/>
        <v>0</v>
      </c>
      <c r="AF133" s="3">
        <f t="shared" si="152"/>
        <v>0</v>
      </c>
      <c r="AG133" s="3" t="str">
        <f t="shared" si="157"/>
        <v xml:space="preserve"> </v>
      </c>
      <c r="AJ133" s="3">
        <f t="shared" si="153"/>
        <v>0</v>
      </c>
      <c r="AK133" s="3">
        <f t="shared" si="153"/>
        <v>0</v>
      </c>
      <c r="AL133" s="3" t="str">
        <f t="shared" si="158"/>
        <v xml:space="preserve"> </v>
      </c>
      <c r="AO133" s="3">
        <f t="shared" si="154"/>
        <v>0</v>
      </c>
      <c r="AP133" s="3">
        <f t="shared" si="154"/>
        <v>0</v>
      </c>
      <c r="AQ133" s="3" t="str">
        <f t="shared" si="159"/>
        <v xml:space="preserve"> </v>
      </c>
      <c r="AT133" s="3">
        <f t="shared" si="155"/>
        <v>0</v>
      </c>
      <c r="AU133" s="3">
        <f t="shared" si="155"/>
        <v>0</v>
      </c>
      <c r="AV133" s="3" t="str">
        <f t="shared" si="160"/>
        <v xml:space="preserve"> </v>
      </c>
      <c r="AZ133" s="3">
        <f t="shared" si="156"/>
        <v>0</v>
      </c>
      <c r="BA133" s="3">
        <f t="shared" si="156"/>
        <v>0</v>
      </c>
      <c r="BB133" s="3" t="str">
        <f t="shared" si="161"/>
        <v xml:space="preserve"> </v>
      </c>
    </row>
    <row r="134" spans="25:54" x14ac:dyDescent="0.2">
      <c r="Y134" s="3">
        <v>10</v>
      </c>
      <c r="Z134" s="3">
        <f t="shared" si="150"/>
        <v>0</v>
      </c>
      <c r="AA134" s="3">
        <f t="shared" si="150"/>
        <v>0</v>
      </c>
      <c r="AB134" s="3" t="str">
        <f t="shared" si="151"/>
        <v xml:space="preserve"> </v>
      </c>
      <c r="AE134" s="3">
        <f t="shared" si="152"/>
        <v>0</v>
      </c>
      <c r="AF134" s="3">
        <f t="shared" si="152"/>
        <v>0</v>
      </c>
      <c r="AG134" s="3" t="str">
        <f t="shared" si="157"/>
        <v xml:space="preserve"> </v>
      </c>
      <c r="AJ134" s="3">
        <f t="shared" si="153"/>
        <v>0</v>
      </c>
      <c r="AK134" s="3">
        <f t="shared" si="153"/>
        <v>0</v>
      </c>
      <c r="AL134" s="3" t="str">
        <f t="shared" si="158"/>
        <v xml:space="preserve"> </v>
      </c>
      <c r="AO134" s="3">
        <f t="shared" si="154"/>
        <v>0</v>
      </c>
      <c r="AP134" s="3">
        <f t="shared" si="154"/>
        <v>0</v>
      </c>
      <c r="AQ134" s="3" t="str">
        <f t="shared" si="159"/>
        <v xml:space="preserve"> </v>
      </c>
      <c r="AT134" s="3">
        <f t="shared" si="155"/>
        <v>0</v>
      </c>
      <c r="AU134" s="3">
        <f t="shared" si="155"/>
        <v>0</v>
      </c>
      <c r="AV134" s="3" t="str">
        <f t="shared" si="160"/>
        <v xml:space="preserve"> </v>
      </c>
      <c r="AZ134" s="3">
        <f t="shared" si="156"/>
        <v>0</v>
      </c>
      <c r="BA134" s="3">
        <f t="shared" si="156"/>
        <v>0</v>
      </c>
      <c r="BB134" s="3" t="str">
        <f t="shared" si="161"/>
        <v xml:space="preserve"> </v>
      </c>
    </row>
    <row r="135" spans="25:54" x14ac:dyDescent="0.2">
      <c r="Y135" s="3">
        <v>11</v>
      </c>
      <c r="Z135" s="3">
        <f t="shared" si="150"/>
        <v>0</v>
      </c>
      <c r="AA135" s="3">
        <f t="shared" si="150"/>
        <v>0</v>
      </c>
      <c r="AB135" s="3" t="str">
        <f t="shared" si="151"/>
        <v xml:space="preserve"> </v>
      </c>
      <c r="AE135" s="3">
        <f t="shared" si="152"/>
        <v>0</v>
      </c>
      <c r="AF135" s="3">
        <f t="shared" si="152"/>
        <v>0</v>
      </c>
      <c r="AG135" s="3" t="str">
        <f t="shared" si="157"/>
        <v xml:space="preserve"> </v>
      </c>
      <c r="AJ135" s="3">
        <f t="shared" si="153"/>
        <v>0</v>
      </c>
      <c r="AK135" s="3">
        <f t="shared" si="153"/>
        <v>0</v>
      </c>
      <c r="AL135" s="3" t="str">
        <f t="shared" si="158"/>
        <v xml:space="preserve"> </v>
      </c>
      <c r="AO135" s="3">
        <f t="shared" si="154"/>
        <v>0</v>
      </c>
      <c r="AP135" s="3">
        <f t="shared" si="154"/>
        <v>0</v>
      </c>
      <c r="AQ135" s="3" t="str">
        <f t="shared" si="159"/>
        <v xml:space="preserve"> </v>
      </c>
      <c r="AT135" s="3">
        <f t="shared" si="155"/>
        <v>0</v>
      </c>
      <c r="AU135" s="3">
        <f t="shared" si="155"/>
        <v>0</v>
      </c>
      <c r="AV135" s="3" t="str">
        <f t="shared" si="160"/>
        <v xml:space="preserve"> </v>
      </c>
      <c r="AZ135" s="3">
        <f t="shared" si="156"/>
        <v>0</v>
      </c>
      <c r="BA135" s="3">
        <f t="shared" si="156"/>
        <v>0</v>
      </c>
      <c r="BB135" s="3" t="str">
        <f t="shared" si="161"/>
        <v xml:space="preserve"> </v>
      </c>
    </row>
    <row r="136" spans="25:54" x14ac:dyDescent="0.2">
      <c r="Y136" s="3">
        <v>12</v>
      </c>
      <c r="Z136" s="3">
        <f t="shared" si="150"/>
        <v>0</v>
      </c>
      <c r="AA136" s="3">
        <f t="shared" si="150"/>
        <v>0</v>
      </c>
      <c r="AB136" s="3" t="str">
        <f t="shared" si="151"/>
        <v xml:space="preserve"> </v>
      </c>
      <c r="AE136" s="3">
        <f t="shared" si="152"/>
        <v>0</v>
      </c>
      <c r="AF136" s="3">
        <f t="shared" si="152"/>
        <v>0</v>
      </c>
      <c r="AG136" s="3" t="str">
        <f t="shared" si="157"/>
        <v xml:space="preserve"> </v>
      </c>
      <c r="AJ136" s="3">
        <f t="shared" si="153"/>
        <v>0</v>
      </c>
      <c r="AK136" s="3">
        <f t="shared" si="153"/>
        <v>0</v>
      </c>
      <c r="AL136" s="3" t="str">
        <f t="shared" si="158"/>
        <v xml:space="preserve"> </v>
      </c>
      <c r="AO136" s="3">
        <f t="shared" si="154"/>
        <v>0</v>
      </c>
      <c r="AP136" s="3">
        <f t="shared" si="154"/>
        <v>0</v>
      </c>
      <c r="AQ136" s="3" t="str">
        <f t="shared" si="159"/>
        <v xml:space="preserve"> </v>
      </c>
      <c r="AT136" s="3">
        <f t="shared" si="155"/>
        <v>0</v>
      </c>
      <c r="AU136" s="3">
        <f t="shared" si="155"/>
        <v>0</v>
      </c>
      <c r="AV136" s="3" t="str">
        <f t="shared" si="160"/>
        <v xml:space="preserve"> </v>
      </c>
      <c r="AZ136" s="3">
        <f t="shared" si="156"/>
        <v>0</v>
      </c>
      <c r="BA136" s="3">
        <f t="shared" si="156"/>
        <v>0</v>
      </c>
      <c r="BB136" s="3" t="str">
        <f t="shared" si="161"/>
        <v xml:space="preserve"> </v>
      </c>
    </row>
    <row r="137" spans="25:54" x14ac:dyDescent="0.2">
      <c r="Y137" s="3">
        <v>13</v>
      </c>
      <c r="Z137" s="3">
        <f t="shared" si="150"/>
        <v>0</v>
      </c>
      <c r="AA137" s="3">
        <f t="shared" si="150"/>
        <v>0</v>
      </c>
      <c r="AB137" s="3" t="str">
        <f t="shared" si="151"/>
        <v xml:space="preserve"> </v>
      </c>
      <c r="AE137" s="3">
        <f t="shared" si="152"/>
        <v>0</v>
      </c>
      <c r="AF137" s="3">
        <f t="shared" si="152"/>
        <v>0</v>
      </c>
      <c r="AG137" s="3" t="str">
        <f t="shared" si="157"/>
        <v xml:space="preserve"> </v>
      </c>
      <c r="AJ137" s="3">
        <f t="shared" si="153"/>
        <v>0</v>
      </c>
      <c r="AK137" s="3">
        <f t="shared" si="153"/>
        <v>0</v>
      </c>
      <c r="AL137" s="3" t="str">
        <f t="shared" si="158"/>
        <v xml:space="preserve"> </v>
      </c>
      <c r="AO137" s="3">
        <f t="shared" si="154"/>
        <v>0</v>
      </c>
      <c r="AP137" s="3">
        <f t="shared" si="154"/>
        <v>0</v>
      </c>
      <c r="AQ137" s="3" t="str">
        <f t="shared" si="159"/>
        <v xml:space="preserve"> </v>
      </c>
      <c r="AT137" s="3">
        <f t="shared" si="155"/>
        <v>0</v>
      </c>
      <c r="AU137" s="3">
        <f t="shared" si="155"/>
        <v>0</v>
      </c>
      <c r="AV137" s="3" t="str">
        <f t="shared" si="160"/>
        <v xml:space="preserve"> </v>
      </c>
      <c r="AZ137" s="3">
        <f t="shared" si="156"/>
        <v>0</v>
      </c>
      <c r="BA137" s="3">
        <f t="shared" si="156"/>
        <v>0</v>
      </c>
      <c r="BB137" s="3" t="str">
        <f t="shared" si="161"/>
        <v xml:space="preserve"> </v>
      </c>
    </row>
    <row r="138" spans="25:54" x14ac:dyDescent="0.2">
      <c r="Y138" s="3">
        <v>14</v>
      </c>
      <c r="Z138" s="3">
        <f t="shared" si="150"/>
        <v>0</v>
      </c>
      <c r="AA138" s="3">
        <f t="shared" si="150"/>
        <v>0</v>
      </c>
      <c r="AB138" s="3" t="str">
        <f t="shared" si="151"/>
        <v xml:space="preserve"> </v>
      </c>
      <c r="AE138" s="3">
        <f t="shared" si="152"/>
        <v>0</v>
      </c>
      <c r="AF138" s="3">
        <f t="shared" si="152"/>
        <v>0</v>
      </c>
      <c r="AG138" s="3" t="str">
        <f t="shared" si="157"/>
        <v xml:space="preserve"> </v>
      </c>
      <c r="AJ138" s="3">
        <f t="shared" si="153"/>
        <v>0</v>
      </c>
      <c r="AK138" s="3">
        <f t="shared" si="153"/>
        <v>0</v>
      </c>
      <c r="AL138" s="3" t="str">
        <f t="shared" si="158"/>
        <v xml:space="preserve"> </v>
      </c>
      <c r="AO138" s="3">
        <f t="shared" si="154"/>
        <v>0</v>
      </c>
      <c r="AP138" s="3">
        <f t="shared" si="154"/>
        <v>0</v>
      </c>
      <c r="AQ138" s="3" t="str">
        <f t="shared" si="159"/>
        <v xml:space="preserve"> </v>
      </c>
      <c r="AT138" s="3">
        <f t="shared" si="155"/>
        <v>0</v>
      </c>
      <c r="AU138" s="3">
        <f t="shared" si="155"/>
        <v>0</v>
      </c>
      <c r="AV138" s="3" t="str">
        <f t="shared" si="160"/>
        <v xml:space="preserve"> </v>
      </c>
      <c r="AZ138" s="3">
        <f t="shared" si="156"/>
        <v>0</v>
      </c>
      <c r="BA138" s="3">
        <f t="shared" si="156"/>
        <v>0</v>
      </c>
      <c r="BB138" s="3" t="str">
        <f t="shared" si="161"/>
        <v xml:space="preserve"> </v>
      </c>
    </row>
    <row r="139" spans="25:54" x14ac:dyDescent="0.2">
      <c r="Y139" s="3">
        <v>15</v>
      </c>
      <c r="Z139" s="3">
        <f t="shared" si="150"/>
        <v>0</v>
      </c>
      <c r="AA139" s="3">
        <f t="shared" si="150"/>
        <v>0</v>
      </c>
      <c r="AB139" s="3" t="str">
        <f t="shared" si="151"/>
        <v xml:space="preserve"> </v>
      </c>
      <c r="AE139" s="3">
        <f t="shared" si="152"/>
        <v>0</v>
      </c>
      <c r="AF139" s="3">
        <f t="shared" si="152"/>
        <v>0</v>
      </c>
      <c r="AG139" s="3" t="str">
        <f t="shared" si="157"/>
        <v xml:space="preserve"> </v>
      </c>
      <c r="AJ139" s="3">
        <f t="shared" si="153"/>
        <v>0</v>
      </c>
      <c r="AK139" s="3">
        <f t="shared" si="153"/>
        <v>0</v>
      </c>
      <c r="AL139" s="3" t="str">
        <f t="shared" si="158"/>
        <v xml:space="preserve"> </v>
      </c>
      <c r="AO139" s="3">
        <f t="shared" si="154"/>
        <v>0</v>
      </c>
      <c r="AP139" s="3">
        <f t="shared" si="154"/>
        <v>0</v>
      </c>
      <c r="AQ139" s="3" t="str">
        <f t="shared" si="159"/>
        <v xml:space="preserve"> </v>
      </c>
      <c r="AT139" s="3">
        <f t="shared" si="155"/>
        <v>0</v>
      </c>
      <c r="AU139" s="3">
        <f t="shared" si="155"/>
        <v>0</v>
      </c>
      <c r="AV139" s="3" t="str">
        <f t="shared" si="160"/>
        <v xml:space="preserve"> </v>
      </c>
      <c r="AZ139" s="3">
        <f t="shared" si="156"/>
        <v>0</v>
      </c>
      <c r="BA139" s="3">
        <f t="shared" si="156"/>
        <v>0</v>
      </c>
      <c r="BB139" s="3" t="str">
        <f t="shared" si="161"/>
        <v xml:space="preserve"> </v>
      </c>
    </row>
    <row r="140" spans="25:54" x14ac:dyDescent="0.2">
      <c r="Y140" s="3">
        <v>16</v>
      </c>
      <c r="Z140" s="3">
        <f t="shared" si="150"/>
        <v>0</v>
      </c>
      <c r="AA140" s="3">
        <f t="shared" si="150"/>
        <v>0</v>
      </c>
      <c r="AB140" s="3" t="str">
        <f t="shared" si="151"/>
        <v xml:space="preserve"> </v>
      </c>
      <c r="AE140" s="3">
        <f t="shared" si="152"/>
        <v>0</v>
      </c>
      <c r="AF140" s="3">
        <f t="shared" si="152"/>
        <v>0</v>
      </c>
      <c r="AG140" s="3" t="str">
        <f t="shared" si="157"/>
        <v xml:space="preserve"> </v>
      </c>
      <c r="AJ140" s="3">
        <f t="shared" si="153"/>
        <v>0</v>
      </c>
      <c r="AK140" s="3">
        <f t="shared" si="153"/>
        <v>0</v>
      </c>
      <c r="AL140" s="3" t="str">
        <f t="shared" si="158"/>
        <v xml:space="preserve"> </v>
      </c>
      <c r="AO140" s="3">
        <f t="shared" si="154"/>
        <v>0</v>
      </c>
      <c r="AP140" s="3">
        <f t="shared" si="154"/>
        <v>0</v>
      </c>
      <c r="AQ140" s="3" t="str">
        <f t="shared" si="159"/>
        <v xml:space="preserve"> </v>
      </c>
      <c r="AT140" s="3">
        <f t="shared" si="155"/>
        <v>0</v>
      </c>
      <c r="AU140" s="3">
        <f t="shared" si="155"/>
        <v>0</v>
      </c>
      <c r="AV140" s="3" t="str">
        <f t="shared" si="160"/>
        <v xml:space="preserve"> </v>
      </c>
      <c r="AZ140" s="3">
        <f t="shared" si="156"/>
        <v>0</v>
      </c>
      <c r="BA140" s="3">
        <f t="shared" si="156"/>
        <v>0</v>
      </c>
      <c r="BB140" s="3" t="str">
        <f t="shared" si="161"/>
        <v xml:space="preserve"> </v>
      </c>
    </row>
    <row r="141" spans="25:54" x14ac:dyDescent="0.2">
      <c r="Y141" s="3">
        <v>17</v>
      </c>
      <c r="Z141" s="3">
        <f t="shared" si="150"/>
        <v>0</v>
      </c>
      <c r="AA141" s="3">
        <f t="shared" si="150"/>
        <v>0</v>
      </c>
      <c r="AB141" s="3" t="str">
        <f t="shared" si="151"/>
        <v xml:space="preserve"> </v>
      </c>
      <c r="AE141" s="3">
        <f t="shared" si="152"/>
        <v>0</v>
      </c>
      <c r="AF141" s="3">
        <f t="shared" si="152"/>
        <v>0</v>
      </c>
      <c r="AG141" s="3" t="str">
        <f t="shared" si="157"/>
        <v xml:space="preserve"> </v>
      </c>
      <c r="AJ141" s="3">
        <f t="shared" si="153"/>
        <v>0</v>
      </c>
      <c r="AK141" s="3">
        <f t="shared" si="153"/>
        <v>0</v>
      </c>
      <c r="AL141" s="3" t="str">
        <f t="shared" si="158"/>
        <v xml:space="preserve"> </v>
      </c>
      <c r="AO141" s="3">
        <f t="shared" si="154"/>
        <v>0</v>
      </c>
      <c r="AP141" s="3">
        <f t="shared" si="154"/>
        <v>0</v>
      </c>
      <c r="AQ141" s="3" t="str">
        <f t="shared" si="159"/>
        <v xml:space="preserve"> </v>
      </c>
      <c r="AT141" s="3">
        <f t="shared" si="155"/>
        <v>0</v>
      </c>
      <c r="AU141" s="3">
        <f t="shared" si="155"/>
        <v>0</v>
      </c>
      <c r="AV141" s="3" t="str">
        <f t="shared" si="160"/>
        <v xml:space="preserve"> </v>
      </c>
      <c r="AZ141" s="3">
        <f t="shared" si="156"/>
        <v>0</v>
      </c>
      <c r="BA141" s="3">
        <f t="shared" si="156"/>
        <v>0</v>
      </c>
      <c r="BB141" s="3" t="str">
        <f t="shared" si="161"/>
        <v xml:space="preserve"> </v>
      </c>
    </row>
    <row r="142" spans="25:54" x14ac:dyDescent="0.2">
      <c r="Y142" s="3">
        <v>18</v>
      </c>
      <c r="Z142" s="3">
        <f t="shared" ref="Z142:AA154" si="162">Z71</f>
        <v>0</v>
      </c>
      <c r="AA142" s="3">
        <f t="shared" si="162"/>
        <v>0</v>
      </c>
      <c r="AB142" s="3" t="str">
        <f t="shared" si="151"/>
        <v xml:space="preserve"> </v>
      </c>
      <c r="AE142" s="3">
        <f t="shared" ref="AE142:AF154" si="163">AE71</f>
        <v>0</v>
      </c>
      <c r="AF142" s="3">
        <f t="shared" si="163"/>
        <v>0</v>
      </c>
      <c r="AG142" s="3" t="str">
        <f t="shared" si="157"/>
        <v xml:space="preserve"> </v>
      </c>
      <c r="AJ142" s="3">
        <f t="shared" ref="AJ142:AK154" si="164">AJ71</f>
        <v>0</v>
      </c>
      <c r="AK142" s="3">
        <f t="shared" si="164"/>
        <v>0</v>
      </c>
      <c r="AL142" s="3" t="str">
        <f t="shared" si="158"/>
        <v xml:space="preserve"> </v>
      </c>
      <c r="AO142" s="3">
        <f t="shared" ref="AO142:AP154" si="165">AO71</f>
        <v>0</v>
      </c>
      <c r="AP142" s="3">
        <f t="shared" si="165"/>
        <v>0</v>
      </c>
      <c r="AQ142" s="3" t="str">
        <f t="shared" si="159"/>
        <v xml:space="preserve"> </v>
      </c>
      <c r="AT142" s="3">
        <f t="shared" ref="AT142:AU154" si="166">AT71</f>
        <v>0</v>
      </c>
      <c r="AU142" s="3">
        <f t="shared" si="166"/>
        <v>0</v>
      </c>
      <c r="AV142" s="3" t="str">
        <f t="shared" si="160"/>
        <v xml:space="preserve"> </v>
      </c>
      <c r="AZ142" s="3">
        <f t="shared" ref="AZ142:BA154" si="167">AZ71</f>
        <v>0</v>
      </c>
      <c r="BA142" s="3">
        <f t="shared" si="167"/>
        <v>0</v>
      </c>
      <c r="BB142" s="3" t="str">
        <f t="shared" si="161"/>
        <v xml:space="preserve"> </v>
      </c>
    </row>
    <row r="143" spans="25:54" x14ac:dyDescent="0.2">
      <c r="Y143" s="3">
        <v>19</v>
      </c>
      <c r="Z143" s="3">
        <f t="shared" si="162"/>
        <v>0</v>
      </c>
      <c r="AA143" s="3">
        <f t="shared" si="162"/>
        <v>0</v>
      </c>
      <c r="AB143" s="3" t="str">
        <f t="shared" si="151"/>
        <v xml:space="preserve"> </v>
      </c>
      <c r="AE143" s="3">
        <f t="shared" si="163"/>
        <v>0</v>
      </c>
      <c r="AF143" s="3">
        <f t="shared" si="163"/>
        <v>0</v>
      </c>
      <c r="AG143" s="3" t="str">
        <f t="shared" si="157"/>
        <v xml:space="preserve"> </v>
      </c>
      <c r="AJ143" s="3">
        <f t="shared" si="164"/>
        <v>0</v>
      </c>
      <c r="AK143" s="3">
        <f t="shared" si="164"/>
        <v>0</v>
      </c>
      <c r="AL143" s="3" t="str">
        <f t="shared" si="158"/>
        <v xml:space="preserve"> </v>
      </c>
      <c r="AO143" s="3">
        <f t="shared" si="165"/>
        <v>0</v>
      </c>
      <c r="AP143" s="3">
        <f t="shared" si="165"/>
        <v>0</v>
      </c>
      <c r="AQ143" s="3" t="str">
        <f t="shared" si="159"/>
        <v xml:space="preserve"> </v>
      </c>
      <c r="AT143" s="3">
        <f t="shared" si="166"/>
        <v>0</v>
      </c>
      <c r="AU143" s="3">
        <f t="shared" si="166"/>
        <v>0</v>
      </c>
      <c r="AV143" s="3" t="str">
        <f t="shared" si="160"/>
        <v xml:space="preserve"> </v>
      </c>
      <c r="AZ143" s="3">
        <f t="shared" si="167"/>
        <v>0</v>
      </c>
      <c r="BA143" s="3">
        <f t="shared" si="167"/>
        <v>0</v>
      </c>
      <c r="BB143" s="3" t="str">
        <f t="shared" si="161"/>
        <v xml:space="preserve"> </v>
      </c>
    </row>
    <row r="144" spans="25:54" x14ac:dyDescent="0.2">
      <c r="Y144" s="3">
        <v>20</v>
      </c>
      <c r="Z144" s="3">
        <f t="shared" si="162"/>
        <v>0</v>
      </c>
      <c r="AA144" s="3">
        <f t="shared" si="162"/>
        <v>0</v>
      </c>
      <c r="AB144" s="3" t="str">
        <f t="shared" si="151"/>
        <v xml:space="preserve"> </v>
      </c>
      <c r="AE144" s="3">
        <f t="shared" si="163"/>
        <v>0</v>
      </c>
      <c r="AF144" s="3">
        <f t="shared" si="163"/>
        <v>0</v>
      </c>
      <c r="AG144" s="3" t="str">
        <f t="shared" si="157"/>
        <v xml:space="preserve"> </v>
      </c>
      <c r="AJ144" s="3">
        <f t="shared" si="164"/>
        <v>0</v>
      </c>
      <c r="AK144" s="3">
        <f t="shared" si="164"/>
        <v>0</v>
      </c>
      <c r="AL144" s="3" t="str">
        <f t="shared" si="158"/>
        <v xml:space="preserve"> </v>
      </c>
      <c r="AO144" s="3">
        <f t="shared" si="165"/>
        <v>0</v>
      </c>
      <c r="AP144" s="3">
        <f t="shared" si="165"/>
        <v>0</v>
      </c>
      <c r="AQ144" s="3" t="str">
        <f t="shared" si="159"/>
        <v xml:space="preserve"> </v>
      </c>
      <c r="AT144" s="3">
        <f t="shared" si="166"/>
        <v>0</v>
      </c>
      <c r="AU144" s="3">
        <f t="shared" si="166"/>
        <v>0</v>
      </c>
      <c r="AV144" s="3" t="str">
        <f t="shared" si="160"/>
        <v xml:space="preserve"> </v>
      </c>
      <c r="AZ144" s="3">
        <f t="shared" si="167"/>
        <v>0</v>
      </c>
      <c r="BA144" s="3">
        <f t="shared" si="167"/>
        <v>0</v>
      </c>
      <c r="BB144" s="3" t="str">
        <f t="shared" si="161"/>
        <v xml:space="preserve"> </v>
      </c>
    </row>
    <row r="145" spans="25:55" x14ac:dyDescent="0.2">
      <c r="Y145" s="3">
        <v>21</v>
      </c>
      <c r="Z145" s="3">
        <f t="shared" si="162"/>
        <v>0</v>
      </c>
      <c r="AA145" s="3">
        <f t="shared" si="162"/>
        <v>0</v>
      </c>
      <c r="AB145" s="3" t="str">
        <f t="shared" si="151"/>
        <v xml:space="preserve"> </v>
      </c>
      <c r="AE145" s="3">
        <f t="shared" si="163"/>
        <v>0</v>
      </c>
      <c r="AF145" s="3">
        <f t="shared" si="163"/>
        <v>0</v>
      </c>
      <c r="AG145" s="3" t="str">
        <f t="shared" si="157"/>
        <v xml:space="preserve"> </v>
      </c>
      <c r="AJ145" s="3">
        <f t="shared" si="164"/>
        <v>0</v>
      </c>
      <c r="AK145" s="3">
        <f t="shared" si="164"/>
        <v>0</v>
      </c>
      <c r="AL145" s="3" t="str">
        <f t="shared" si="158"/>
        <v xml:space="preserve"> </v>
      </c>
      <c r="AO145" s="3">
        <f t="shared" si="165"/>
        <v>0</v>
      </c>
      <c r="AP145" s="3">
        <f t="shared" si="165"/>
        <v>0</v>
      </c>
      <c r="AQ145" s="3" t="str">
        <f t="shared" si="159"/>
        <v xml:space="preserve"> </v>
      </c>
      <c r="AT145" s="3">
        <f t="shared" si="166"/>
        <v>0</v>
      </c>
      <c r="AU145" s="3">
        <f t="shared" si="166"/>
        <v>0</v>
      </c>
      <c r="AV145" s="3" t="str">
        <f t="shared" si="160"/>
        <v xml:space="preserve"> </v>
      </c>
      <c r="AZ145" s="3">
        <f t="shared" si="167"/>
        <v>0</v>
      </c>
      <c r="BA145" s="3">
        <f t="shared" si="167"/>
        <v>0</v>
      </c>
      <c r="BB145" s="3" t="str">
        <f t="shared" si="161"/>
        <v xml:space="preserve"> </v>
      </c>
    </row>
    <row r="146" spans="25:55" x14ac:dyDescent="0.2">
      <c r="Y146" s="3">
        <v>22</v>
      </c>
      <c r="Z146" s="3">
        <f t="shared" si="162"/>
        <v>0</v>
      </c>
      <c r="AA146" s="3">
        <f t="shared" si="162"/>
        <v>0</v>
      </c>
      <c r="AB146" s="3" t="str">
        <f t="shared" si="151"/>
        <v xml:space="preserve"> </v>
      </c>
      <c r="AE146" s="3">
        <f t="shared" si="163"/>
        <v>0</v>
      </c>
      <c r="AF146" s="3">
        <f t="shared" si="163"/>
        <v>0</v>
      </c>
      <c r="AG146" s="3" t="str">
        <f t="shared" si="157"/>
        <v xml:space="preserve"> </v>
      </c>
      <c r="AJ146" s="3">
        <f t="shared" si="164"/>
        <v>0</v>
      </c>
      <c r="AK146" s="3">
        <f t="shared" si="164"/>
        <v>0</v>
      </c>
      <c r="AL146" s="3" t="str">
        <f t="shared" si="158"/>
        <v xml:space="preserve"> </v>
      </c>
      <c r="AO146" s="3">
        <f t="shared" si="165"/>
        <v>0</v>
      </c>
      <c r="AP146" s="3">
        <f t="shared" si="165"/>
        <v>0</v>
      </c>
      <c r="AQ146" s="3" t="str">
        <f t="shared" si="159"/>
        <v xml:space="preserve"> </v>
      </c>
      <c r="AT146" s="3">
        <f t="shared" si="166"/>
        <v>0</v>
      </c>
      <c r="AU146" s="3">
        <f t="shared" si="166"/>
        <v>0</v>
      </c>
      <c r="AV146" s="3" t="str">
        <f t="shared" si="160"/>
        <v xml:space="preserve"> </v>
      </c>
      <c r="AZ146" s="3">
        <f t="shared" si="167"/>
        <v>0</v>
      </c>
      <c r="BA146" s="3">
        <f t="shared" si="167"/>
        <v>0</v>
      </c>
      <c r="BB146" s="3" t="str">
        <f t="shared" si="161"/>
        <v xml:space="preserve"> </v>
      </c>
    </row>
    <row r="147" spans="25:55" x14ac:dyDescent="0.2">
      <c r="Y147" s="3">
        <v>23</v>
      </c>
      <c r="Z147" s="3">
        <f t="shared" si="162"/>
        <v>0</v>
      </c>
      <c r="AA147" s="3">
        <f t="shared" si="162"/>
        <v>0</v>
      </c>
      <c r="AB147" s="3" t="str">
        <f t="shared" si="151"/>
        <v xml:space="preserve"> </v>
      </c>
      <c r="AE147" s="3">
        <f t="shared" si="163"/>
        <v>0</v>
      </c>
      <c r="AF147" s="3">
        <f t="shared" si="163"/>
        <v>0</v>
      </c>
      <c r="AG147" s="3" t="str">
        <f t="shared" si="157"/>
        <v xml:space="preserve"> </v>
      </c>
      <c r="AJ147" s="3">
        <f t="shared" si="164"/>
        <v>0</v>
      </c>
      <c r="AK147" s="3">
        <f t="shared" si="164"/>
        <v>0</v>
      </c>
      <c r="AL147" s="3" t="str">
        <f t="shared" si="158"/>
        <v xml:space="preserve"> </v>
      </c>
      <c r="AO147" s="3">
        <f t="shared" si="165"/>
        <v>0</v>
      </c>
      <c r="AP147" s="3">
        <f t="shared" si="165"/>
        <v>0</v>
      </c>
      <c r="AQ147" s="3" t="str">
        <f t="shared" si="159"/>
        <v xml:space="preserve"> </v>
      </c>
      <c r="AT147" s="3">
        <f t="shared" si="166"/>
        <v>0</v>
      </c>
      <c r="AU147" s="3">
        <f t="shared" si="166"/>
        <v>0</v>
      </c>
      <c r="AV147" s="3" t="str">
        <f t="shared" si="160"/>
        <v xml:space="preserve"> </v>
      </c>
      <c r="AZ147" s="3">
        <f t="shared" si="167"/>
        <v>0</v>
      </c>
      <c r="BA147" s="3">
        <f t="shared" si="167"/>
        <v>0</v>
      </c>
      <c r="BB147" s="3" t="str">
        <f t="shared" si="161"/>
        <v xml:space="preserve"> </v>
      </c>
    </row>
    <row r="148" spans="25:55" x14ac:dyDescent="0.2">
      <c r="Y148" s="3">
        <v>24</v>
      </c>
      <c r="Z148" s="3">
        <f t="shared" si="162"/>
        <v>0</v>
      </c>
      <c r="AA148" s="3">
        <f t="shared" si="162"/>
        <v>0</v>
      </c>
      <c r="AB148" s="3" t="str">
        <f t="shared" si="151"/>
        <v xml:space="preserve"> </v>
      </c>
      <c r="AE148" s="3">
        <f t="shared" si="163"/>
        <v>0</v>
      </c>
      <c r="AF148" s="3">
        <f t="shared" si="163"/>
        <v>0</v>
      </c>
      <c r="AG148" s="3" t="str">
        <f t="shared" si="157"/>
        <v xml:space="preserve"> </v>
      </c>
      <c r="AJ148" s="3">
        <f t="shared" si="164"/>
        <v>0</v>
      </c>
      <c r="AK148" s="3">
        <f t="shared" si="164"/>
        <v>0</v>
      </c>
      <c r="AL148" s="3" t="str">
        <f t="shared" si="158"/>
        <v xml:space="preserve"> </v>
      </c>
      <c r="AO148" s="3">
        <f t="shared" si="165"/>
        <v>0</v>
      </c>
      <c r="AP148" s="3">
        <f t="shared" si="165"/>
        <v>0</v>
      </c>
      <c r="AQ148" s="3" t="str">
        <f t="shared" si="159"/>
        <v xml:space="preserve"> </v>
      </c>
      <c r="AT148" s="3">
        <f t="shared" si="166"/>
        <v>0</v>
      </c>
      <c r="AU148" s="3">
        <f t="shared" si="166"/>
        <v>0</v>
      </c>
      <c r="AV148" s="3" t="str">
        <f t="shared" si="160"/>
        <v xml:space="preserve"> </v>
      </c>
      <c r="AZ148" s="3">
        <f t="shared" si="167"/>
        <v>0</v>
      </c>
      <c r="BA148" s="3">
        <f t="shared" si="167"/>
        <v>0</v>
      </c>
    </row>
    <row r="149" spans="25:55" x14ac:dyDescent="0.2">
      <c r="Y149" s="3">
        <v>25</v>
      </c>
      <c r="Z149" s="3">
        <f t="shared" si="162"/>
        <v>0</v>
      </c>
      <c r="AA149" s="3">
        <f t="shared" si="162"/>
        <v>0</v>
      </c>
      <c r="AB149" s="3" t="str">
        <f t="shared" si="151"/>
        <v xml:space="preserve"> </v>
      </c>
      <c r="AE149" s="3">
        <f t="shared" si="163"/>
        <v>0</v>
      </c>
      <c r="AF149" s="3">
        <f t="shared" si="163"/>
        <v>0</v>
      </c>
      <c r="AG149" s="3" t="str">
        <f t="shared" si="157"/>
        <v xml:space="preserve"> </v>
      </c>
      <c r="AJ149" s="3">
        <f t="shared" si="164"/>
        <v>0</v>
      </c>
      <c r="AK149" s="3">
        <f t="shared" si="164"/>
        <v>0</v>
      </c>
      <c r="AL149" s="3" t="str">
        <f t="shared" si="158"/>
        <v xml:space="preserve"> </v>
      </c>
      <c r="AO149" s="3">
        <f t="shared" si="165"/>
        <v>0</v>
      </c>
      <c r="AP149" s="3">
        <f t="shared" si="165"/>
        <v>0</v>
      </c>
      <c r="AQ149" s="3" t="str">
        <f t="shared" si="159"/>
        <v xml:space="preserve"> </v>
      </c>
      <c r="AT149" s="3">
        <f t="shared" si="166"/>
        <v>0</v>
      </c>
      <c r="AU149" s="3">
        <f t="shared" si="166"/>
        <v>0</v>
      </c>
      <c r="AV149" s="3" t="str">
        <f t="shared" si="160"/>
        <v xml:space="preserve"> </v>
      </c>
      <c r="AZ149" s="3">
        <f t="shared" si="167"/>
        <v>0</v>
      </c>
      <c r="BA149" s="3">
        <f t="shared" si="167"/>
        <v>0</v>
      </c>
    </row>
    <row r="150" spans="25:55" x14ac:dyDescent="0.2">
      <c r="Y150" s="3">
        <v>26</v>
      </c>
      <c r="Z150" s="3">
        <f t="shared" si="162"/>
        <v>0</v>
      </c>
      <c r="AA150" s="3">
        <f t="shared" si="162"/>
        <v>0</v>
      </c>
      <c r="AB150" s="3" t="str">
        <f t="shared" si="151"/>
        <v xml:space="preserve"> </v>
      </c>
      <c r="AE150" s="3">
        <f t="shared" si="163"/>
        <v>0</v>
      </c>
      <c r="AF150" s="3">
        <f t="shared" si="163"/>
        <v>0</v>
      </c>
      <c r="AG150" s="3" t="str">
        <f t="shared" si="157"/>
        <v xml:space="preserve"> </v>
      </c>
      <c r="AJ150" s="3">
        <f t="shared" si="164"/>
        <v>0</v>
      </c>
      <c r="AK150" s="3">
        <f t="shared" si="164"/>
        <v>0</v>
      </c>
      <c r="AL150" s="3" t="str">
        <f t="shared" si="158"/>
        <v xml:space="preserve"> </v>
      </c>
      <c r="AO150" s="3">
        <f t="shared" si="165"/>
        <v>0</v>
      </c>
      <c r="AP150" s="3">
        <f t="shared" si="165"/>
        <v>0</v>
      </c>
      <c r="AQ150" s="3" t="str">
        <f t="shared" si="159"/>
        <v xml:space="preserve"> </v>
      </c>
      <c r="AT150" s="3">
        <f t="shared" si="166"/>
        <v>0</v>
      </c>
      <c r="AU150" s="3">
        <f t="shared" si="166"/>
        <v>0</v>
      </c>
      <c r="AV150" s="3" t="str">
        <f t="shared" si="160"/>
        <v xml:space="preserve"> </v>
      </c>
      <c r="AZ150" s="3">
        <f t="shared" si="167"/>
        <v>0</v>
      </c>
      <c r="BA150" s="3">
        <f t="shared" si="167"/>
        <v>0</v>
      </c>
    </row>
    <row r="151" spans="25:55" x14ac:dyDescent="0.2">
      <c r="Y151" s="3">
        <v>27</v>
      </c>
      <c r="Z151" s="3">
        <f t="shared" si="162"/>
        <v>0</v>
      </c>
      <c r="AA151" s="3">
        <f t="shared" si="162"/>
        <v>0</v>
      </c>
      <c r="AB151" s="3" t="str">
        <f t="shared" si="151"/>
        <v xml:space="preserve"> </v>
      </c>
      <c r="AE151" s="3">
        <f t="shared" si="163"/>
        <v>0</v>
      </c>
      <c r="AF151" s="3">
        <f t="shared" si="163"/>
        <v>0</v>
      </c>
      <c r="AG151" s="3" t="str">
        <f t="shared" si="157"/>
        <v xml:space="preserve"> </v>
      </c>
      <c r="AJ151" s="3">
        <f t="shared" si="164"/>
        <v>0</v>
      </c>
      <c r="AK151" s="3">
        <f t="shared" si="164"/>
        <v>0</v>
      </c>
      <c r="AL151" s="3" t="str">
        <f t="shared" si="158"/>
        <v xml:space="preserve"> </v>
      </c>
      <c r="AO151" s="3">
        <f t="shared" si="165"/>
        <v>0</v>
      </c>
      <c r="AP151" s="3">
        <f t="shared" si="165"/>
        <v>0</v>
      </c>
      <c r="AQ151" s="3" t="str">
        <f t="shared" si="159"/>
        <v xml:space="preserve"> </v>
      </c>
      <c r="AT151" s="3">
        <f t="shared" si="166"/>
        <v>0</v>
      </c>
      <c r="AU151" s="3">
        <f t="shared" si="166"/>
        <v>0</v>
      </c>
      <c r="AV151" s="3" t="str">
        <f t="shared" si="160"/>
        <v xml:space="preserve"> </v>
      </c>
      <c r="AZ151" s="3">
        <f t="shared" si="167"/>
        <v>0</v>
      </c>
      <c r="BA151" s="3">
        <f t="shared" si="167"/>
        <v>0</v>
      </c>
    </row>
    <row r="152" spans="25:55" x14ac:dyDescent="0.2">
      <c r="Y152" s="3">
        <v>28</v>
      </c>
      <c r="Z152" s="3">
        <f t="shared" si="162"/>
        <v>0</v>
      </c>
      <c r="AA152" s="3">
        <f t="shared" si="162"/>
        <v>0</v>
      </c>
      <c r="AB152" s="3" t="str">
        <f t="shared" si="151"/>
        <v xml:space="preserve"> </v>
      </c>
      <c r="AE152" s="3">
        <f t="shared" si="163"/>
        <v>0</v>
      </c>
      <c r="AF152" s="3">
        <f t="shared" si="163"/>
        <v>0</v>
      </c>
      <c r="AG152" s="3" t="str">
        <f t="shared" si="157"/>
        <v xml:space="preserve"> </v>
      </c>
      <c r="AJ152" s="3">
        <f t="shared" si="164"/>
        <v>0</v>
      </c>
      <c r="AK152" s="3">
        <f t="shared" si="164"/>
        <v>0</v>
      </c>
      <c r="AL152" s="3" t="str">
        <f t="shared" si="158"/>
        <v xml:space="preserve"> </v>
      </c>
      <c r="AO152" s="3">
        <f t="shared" si="165"/>
        <v>0</v>
      </c>
      <c r="AP152" s="3">
        <f t="shared" si="165"/>
        <v>0</v>
      </c>
      <c r="AQ152" s="3" t="str">
        <f t="shared" si="159"/>
        <v xml:space="preserve"> </v>
      </c>
      <c r="AT152" s="3">
        <f t="shared" si="166"/>
        <v>0</v>
      </c>
      <c r="AU152" s="3">
        <f t="shared" si="166"/>
        <v>0</v>
      </c>
      <c r="AV152" s="3" t="str">
        <f t="shared" si="160"/>
        <v xml:space="preserve"> </v>
      </c>
      <c r="AZ152" s="3">
        <f t="shared" si="167"/>
        <v>0</v>
      </c>
      <c r="BA152" s="3">
        <f t="shared" si="167"/>
        <v>0</v>
      </c>
    </row>
    <row r="153" spans="25:55" x14ac:dyDescent="0.2">
      <c r="Y153" s="3">
        <v>29</v>
      </c>
      <c r="Z153" s="3">
        <f t="shared" si="162"/>
        <v>0</v>
      </c>
      <c r="AA153" s="3">
        <f t="shared" si="162"/>
        <v>0</v>
      </c>
      <c r="AB153" s="3" t="str">
        <f t="shared" si="151"/>
        <v xml:space="preserve"> </v>
      </c>
      <c r="AE153" s="3">
        <f t="shared" si="163"/>
        <v>0</v>
      </c>
      <c r="AF153" s="3">
        <f t="shared" si="163"/>
        <v>0</v>
      </c>
      <c r="AG153" s="3" t="str">
        <f t="shared" si="157"/>
        <v xml:space="preserve"> </v>
      </c>
      <c r="AJ153" s="3">
        <f t="shared" si="164"/>
        <v>0</v>
      </c>
      <c r="AK153" s="3">
        <f t="shared" si="164"/>
        <v>0</v>
      </c>
      <c r="AL153" s="3" t="str">
        <f t="shared" si="158"/>
        <v xml:space="preserve"> </v>
      </c>
      <c r="AO153" s="3">
        <f t="shared" si="165"/>
        <v>0</v>
      </c>
      <c r="AP153" s="3">
        <f t="shared" si="165"/>
        <v>0</v>
      </c>
      <c r="AQ153" s="3" t="str">
        <f t="shared" si="159"/>
        <v xml:space="preserve"> </v>
      </c>
      <c r="AT153" s="3">
        <f t="shared" si="166"/>
        <v>0</v>
      </c>
      <c r="AU153" s="3">
        <f t="shared" si="166"/>
        <v>0</v>
      </c>
      <c r="AV153" s="3" t="str">
        <f t="shared" si="160"/>
        <v xml:space="preserve"> </v>
      </c>
      <c r="AZ153" s="3">
        <f t="shared" si="167"/>
        <v>0</v>
      </c>
      <c r="BA153" s="3">
        <f t="shared" si="167"/>
        <v>0</v>
      </c>
    </row>
    <row r="154" spans="25:55" x14ac:dyDescent="0.2">
      <c r="Y154" s="3">
        <v>30</v>
      </c>
      <c r="Z154" s="3">
        <f t="shared" si="162"/>
        <v>0</v>
      </c>
      <c r="AA154" s="3">
        <f t="shared" si="162"/>
        <v>0</v>
      </c>
      <c r="AB154" s="3" t="str">
        <f t="shared" si="151"/>
        <v xml:space="preserve"> </v>
      </c>
      <c r="AE154" s="3">
        <f t="shared" si="163"/>
        <v>0</v>
      </c>
      <c r="AF154" s="3">
        <f t="shared" si="163"/>
        <v>0</v>
      </c>
      <c r="AG154" s="3" t="str">
        <f t="shared" si="157"/>
        <v xml:space="preserve"> </v>
      </c>
      <c r="AJ154" s="3">
        <f t="shared" si="164"/>
        <v>0</v>
      </c>
      <c r="AK154" s="3">
        <f t="shared" si="164"/>
        <v>0</v>
      </c>
      <c r="AL154" s="3" t="str">
        <f t="shared" si="158"/>
        <v xml:space="preserve"> </v>
      </c>
      <c r="AO154" s="3">
        <f t="shared" si="165"/>
        <v>0</v>
      </c>
      <c r="AP154" s="3">
        <f t="shared" si="165"/>
        <v>0</v>
      </c>
      <c r="AQ154" s="3" t="str">
        <f t="shared" si="159"/>
        <v xml:space="preserve"> </v>
      </c>
      <c r="AT154" s="3">
        <f t="shared" si="166"/>
        <v>0</v>
      </c>
      <c r="AU154" s="3">
        <f t="shared" si="166"/>
        <v>0</v>
      </c>
      <c r="AV154" s="3" t="str">
        <f t="shared" si="160"/>
        <v xml:space="preserve"> </v>
      </c>
      <c r="AZ154" s="3">
        <f t="shared" si="167"/>
        <v>0</v>
      </c>
      <c r="BA154" s="3">
        <f t="shared" si="167"/>
        <v>0</v>
      </c>
    </row>
    <row r="155" spans="25:55" x14ac:dyDescent="0.2">
      <c r="Z155" s="3" t="s">
        <v>19</v>
      </c>
      <c r="AA155" s="3">
        <f>SLOPE(AA125:AA154,Z125:Z154)</f>
        <v>0.60565798914173341</v>
      </c>
      <c r="AE155" s="3" t="s">
        <v>19</v>
      </c>
      <c r="AF155" s="3">
        <f>SLOPE(AF125:AF154,AE125:AE154)</f>
        <v>0.58107501244670112</v>
      </c>
      <c r="AJ155" s="3" t="s">
        <v>19</v>
      </c>
      <c r="AK155" s="3">
        <f>SLOPE(AK125:AK154,AJ125:AJ154)</f>
        <v>0.81774910935380685</v>
      </c>
      <c r="AO155" s="3" t="s">
        <v>19</v>
      </c>
      <c r="AP155" s="3" t="e">
        <f>SLOPE(AP125:AP154,AO125:AO154)</f>
        <v>#DIV/0!</v>
      </c>
      <c r="AT155" s="3" t="s">
        <v>19</v>
      </c>
      <c r="AU155" s="3" t="e">
        <f>SLOPE(AU125:AU154,AT125:AT154)</f>
        <v>#DIV/0!</v>
      </c>
      <c r="AZ155" s="3" t="s">
        <v>19</v>
      </c>
      <c r="BA155" s="3" t="e">
        <f>SLOPE(BA125:BA154,AZ125:AZ154)</f>
        <v>#DIV/0!</v>
      </c>
    </row>
    <row r="156" spans="25:55" x14ac:dyDescent="0.2">
      <c r="Z156" s="3" t="s">
        <v>20</v>
      </c>
      <c r="AA156" s="3">
        <f>ATAN(AA155)*180/PI()</f>
        <v>31.201528481129472</v>
      </c>
      <c r="AE156" s="3" t="s">
        <v>20</v>
      </c>
      <c r="AF156" s="3">
        <f>ATAN(AF155)*180/PI()</f>
        <v>30.159800899615583</v>
      </c>
      <c r="AJ156" s="3" t="s">
        <v>20</v>
      </c>
      <c r="AK156" s="3">
        <f>ATAN(AK155)*180/PI()</f>
        <v>39.274552825893572</v>
      </c>
      <c r="AO156" s="3" t="s">
        <v>20</v>
      </c>
      <c r="AP156" s="3" t="e">
        <f>ATAN(AP155)*180/PI()</f>
        <v>#DIV/0!</v>
      </c>
      <c r="AT156" s="3" t="s">
        <v>20</v>
      </c>
      <c r="AU156" s="3" t="e">
        <f>ATAN(AU155)*180/PI()</f>
        <v>#DIV/0!</v>
      </c>
      <c r="AZ156" s="3" t="s">
        <v>20</v>
      </c>
      <c r="BA156" s="3" t="e">
        <f>ATAN(BA155)*180/PI()</f>
        <v>#DIV/0!</v>
      </c>
    </row>
    <row r="157" spans="25:55" x14ac:dyDescent="0.2">
      <c r="Z157" s="3" t="s">
        <v>22</v>
      </c>
      <c r="AA157" s="3">
        <f>INTERCEPT(AA125:AA154,Z125:Z154)</f>
        <v>-3.3306690738754696E-16</v>
      </c>
      <c r="AB157" s="3" t="s">
        <v>21</v>
      </c>
      <c r="AC157" s="3">
        <f>IF(AA157&lt;2,0,AA157)</f>
        <v>0</v>
      </c>
      <c r="AE157" s="3" t="s">
        <v>22</v>
      </c>
      <c r="AF157" s="3">
        <f>INTERCEPT(AF125:AF154,AE125:AE154)</f>
        <v>8.8817841970012523E-16</v>
      </c>
      <c r="AG157" s="3" t="s">
        <v>21</v>
      </c>
      <c r="AH157" s="3">
        <f>IF(AF157&lt;2,0,AF157)</f>
        <v>0</v>
      </c>
      <c r="AJ157" s="3" t="s">
        <v>22</v>
      </c>
      <c r="AK157" s="3">
        <f>INTERCEPT(AK125:AK154,AJ125:AJ154)</f>
        <v>-4.2568899561363338E-2</v>
      </c>
      <c r="AL157" s="3" t="s">
        <v>21</v>
      </c>
      <c r="AM157" s="3">
        <f>IF(AK157&lt;2,0,AK157)</f>
        <v>0</v>
      </c>
      <c r="AO157" s="3" t="s">
        <v>22</v>
      </c>
      <c r="AP157" s="3" t="e">
        <f>INTERCEPT(AP125:AP154,AO125:AO154)</f>
        <v>#DIV/0!</v>
      </c>
      <c r="AQ157" s="3" t="s">
        <v>21</v>
      </c>
      <c r="AR157" s="3" t="e">
        <f>IF(AP157&lt;2,0,AP157)</f>
        <v>#DIV/0!</v>
      </c>
      <c r="AT157" s="3" t="s">
        <v>22</v>
      </c>
      <c r="AU157" s="3" t="e">
        <f>INTERCEPT(AU125:AU154,AT125:AT154)</f>
        <v>#DIV/0!</v>
      </c>
      <c r="AV157" s="3" t="s">
        <v>21</v>
      </c>
      <c r="AW157" s="3" t="e">
        <f>IF(AU157&lt;2,0,AU157)</f>
        <v>#DIV/0!</v>
      </c>
      <c r="AZ157" s="3" t="s">
        <v>22</v>
      </c>
      <c r="BA157" s="3" t="e">
        <f>INTERCEPT(BA125:BA154,AZ125:AZ154)</f>
        <v>#DIV/0!</v>
      </c>
      <c r="BB157" s="3" t="s">
        <v>21</v>
      </c>
      <c r="BC157" s="3" t="e">
        <f>IF(BA157&lt;2,0,BA157)</f>
        <v>#DIV/0!</v>
      </c>
    </row>
    <row r="166" spans="25:53" x14ac:dyDescent="0.2">
      <c r="Y166" s="3">
        <v>1</v>
      </c>
      <c r="Z166" s="3">
        <f>IF(Z125=0,NA(),Z125)</f>
        <v>22.662546249999998</v>
      </c>
      <c r="AA166" s="3">
        <f>IF(AA125=0,NA(),AA125)</f>
        <v>13.725752190606521</v>
      </c>
      <c r="AE166" s="3" t="e">
        <f>IF(AE125=0,NA(),AE125)</f>
        <v>#N/A</v>
      </c>
      <c r="AF166" s="3" t="e">
        <f>IF(AF125=0,NA(),AF125)</f>
        <v>#N/A</v>
      </c>
      <c r="AJ166" s="3" t="e">
        <f>IF(AJ125=0,NA(),AJ125)</f>
        <v>#N/A</v>
      </c>
      <c r="AK166" s="3" t="e">
        <f>IF(AK125=0,NA(),AK125)</f>
        <v>#N/A</v>
      </c>
      <c r="AO166" s="3" t="e">
        <f>IF(AO125=0,NA(),AO125)</f>
        <v>#N/A</v>
      </c>
      <c r="AP166" s="3" t="e">
        <f>IF(AP125=0,NA(),AP125)</f>
        <v>#N/A</v>
      </c>
      <c r="AT166" s="3" t="e">
        <f>IF(AT125=0,NA(),AT125)</f>
        <v>#N/A</v>
      </c>
      <c r="AU166" s="3" t="e">
        <f>IF(AU125=0,NA(),AU125)</f>
        <v>#N/A</v>
      </c>
      <c r="AZ166" s="3" t="e">
        <f>IF(AZ125=0,NA(),AZ125)</f>
        <v>#N/A</v>
      </c>
      <c r="BA166" s="3" t="e">
        <f>IF(BA125=0,NA(),BA125)</f>
        <v>#N/A</v>
      </c>
    </row>
    <row r="167" spans="25:53" x14ac:dyDescent="0.2">
      <c r="Y167" s="3">
        <v>2</v>
      </c>
      <c r="Z167" s="3" t="e">
        <f t="shared" ref="Z167:AA182" si="168">IF(Z126=0,NA(),Z126)</f>
        <v>#N/A</v>
      </c>
      <c r="AA167" s="3" t="e">
        <f t="shared" si="168"/>
        <v>#N/A</v>
      </c>
      <c r="AE167" s="3">
        <f t="shared" ref="AE167:AF182" si="169">IF(AE126=0,NA(),AE126)</f>
        <v>41.9375</v>
      </c>
      <c r="AF167" s="3">
        <f t="shared" si="169"/>
        <v>24.368833334483558</v>
      </c>
      <c r="AJ167" s="3" t="e">
        <f t="shared" ref="AJ167:AK182" si="170">IF(AJ126=0,NA(),AJ126)</f>
        <v>#N/A</v>
      </c>
      <c r="AK167" s="3" t="e">
        <f t="shared" si="170"/>
        <v>#N/A</v>
      </c>
      <c r="AO167" s="3" t="e">
        <f t="shared" ref="AO167:AP182" si="171">IF(AO126=0,NA(),AO126)</f>
        <v>#N/A</v>
      </c>
      <c r="AP167" s="3" t="e">
        <f t="shared" si="171"/>
        <v>#N/A</v>
      </c>
      <c r="AT167" s="3" t="e">
        <f t="shared" ref="AT167:AU182" si="172">IF(AT126=0,NA(),AT126)</f>
        <v>#N/A</v>
      </c>
      <c r="AU167" s="3" t="e">
        <f t="shared" si="172"/>
        <v>#N/A</v>
      </c>
      <c r="AZ167" s="3" t="e">
        <f t="shared" ref="AZ167:BA182" si="173">IF(AZ126=0,NA(),AZ126)</f>
        <v>#N/A</v>
      </c>
      <c r="BA167" s="3" t="e">
        <f t="shared" si="173"/>
        <v>#N/A</v>
      </c>
    </row>
    <row r="168" spans="25:53" x14ac:dyDescent="0.2">
      <c r="Y168" s="3">
        <v>3</v>
      </c>
      <c r="Z168" s="3" t="e">
        <f t="shared" si="168"/>
        <v>#N/A</v>
      </c>
      <c r="AA168" s="3" t="e">
        <f t="shared" si="168"/>
        <v>#N/A</v>
      </c>
      <c r="AE168" s="3" t="e">
        <f t="shared" si="169"/>
        <v>#N/A</v>
      </c>
      <c r="AF168" s="3" t="e">
        <f t="shared" si="169"/>
        <v>#N/A</v>
      </c>
      <c r="AJ168" s="3">
        <f t="shared" si="170"/>
        <v>74.724999999999994</v>
      </c>
      <c r="AK168" s="3">
        <f t="shared" si="170"/>
        <v>57.088463216926925</v>
      </c>
      <c r="AO168" s="3" t="e">
        <f t="shared" si="171"/>
        <v>#N/A</v>
      </c>
      <c r="AP168" s="3" t="e">
        <f t="shared" si="171"/>
        <v>#N/A</v>
      </c>
      <c r="AT168" s="3" t="e">
        <f t="shared" si="172"/>
        <v>#N/A</v>
      </c>
      <c r="AU168" s="3" t="e">
        <f t="shared" si="172"/>
        <v>#N/A</v>
      </c>
      <c r="AZ168" s="3" t="e">
        <f t="shared" si="173"/>
        <v>#N/A</v>
      </c>
      <c r="BA168" s="3" t="e">
        <f t="shared" si="173"/>
        <v>#N/A</v>
      </c>
    </row>
    <row r="169" spans="25:53" x14ac:dyDescent="0.2">
      <c r="Y169" s="3">
        <v>4</v>
      </c>
      <c r="Z169" s="3" t="e">
        <f t="shared" si="168"/>
        <v>#N/A</v>
      </c>
      <c r="AA169" s="3" t="e">
        <f t="shared" si="168"/>
        <v>#N/A</v>
      </c>
      <c r="AE169" s="3" t="e">
        <f t="shared" si="169"/>
        <v>#N/A</v>
      </c>
      <c r="AF169" s="3" t="e">
        <f t="shared" si="169"/>
        <v>#N/A</v>
      </c>
      <c r="AJ169" s="3">
        <f t="shared" si="170"/>
        <v>106.72499999999999</v>
      </c>
      <c r="AK169" s="3">
        <f t="shared" si="170"/>
        <v>90.015045688480413</v>
      </c>
      <c r="AO169" s="3" t="e">
        <f t="shared" si="171"/>
        <v>#N/A</v>
      </c>
      <c r="AP169" s="3" t="e">
        <f t="shared" si="171"/>
        <v>#N/A</v>
      </c>
      <c r="AT169" s="3" t="e">
        <f t="shared" si="172"/>
        <v>#N/A</v>
      </c>
      <c r="AU169" s="3" t="e">
        <f t="shared" si="172"/>
        <v>#N/A</v>
      </c>
      <c r="AZ169" s="3" t="e">
        <f t="shared" si="173"/>
        <v>#N/A</v>
      </c>
      <c r="BA169" s="3" t="e">
        <f t="shared" si="173"/>
        <v>#N/A</v>
      </c>
    </row>
    <row r="170" spans="25:53" x14ac:dyDescent="0.2">
      <c r="Y170" s="3">
        <v>5</v>
      </c>
      <c r="Z170" s="3" t="e">
        <f t="shared" si="168"/>
        <v>#N/A</v>
      </c>
      <c r="AA170" s="3" t="e">
        <f t="shared" si="168"/>
        <v>#N/A</v>
      </c>
      <c r="AE170" s="3" t="e">
        <f t="shared" si="169"/>
        <v>#N/A</v>
      </c>
      <c r="AF170" s="3" t="e">
        <f t="shared" si="169"/>
        <v>#N/A</v>
      </c>
      <c r="AJ170" s="3" t="e">
        <f t="shared" si="170"/>
        <v>#N/A</v>
      </c>
      <c r="AK170" s="3" t="e">
        <f t="shared" si="170"/>
        <v>#N/A</v>
      </c>
      <c r="AO170" s="3" t="e">
        <f t="shared" si="171"/>
        <v>#N/A</v>
      </c>
      <c r="AP170" s="3" t="e">
        <f t="shared" si="171"/>
        <v>#N/A</v>
      </c>
      <c r="AT170" s="3" t="e">
        <f t="shared" si="172"/>
        <v>#N/A</v>
      </c>
      <c r="AU170" s="3" t="e">
        <f t="shared" si="172"/>
        <v>#N/A</v>
      </c>
      <c r="AZ170" s="3" t="e">
        <f t="shared" si="173"/>
        <v>#N/A</v>
      </c>
      <c r="BA170" s="3" t="e">
        <f t="shared" si="173"/>
        <v>#N/A</v>
      </c>
    </row>
    <row r="171" spans="25:53" x14ac:dyDescent="0.2">
      <c r="Y171" s="3">
        <v>6</v>
      </c>
      <c r="Z171" s="3" t="e">
        <f t="shared" si="168"/>
        <v>#N/A</v>
      </c>
      <c r="AA171" s="3" t="e">
        <f t="shared" si="168"/>
        <v>#N/A</v>
      </c>
      <c r="AE171" s="3" t="e">
        <f t="shared" si="169"/>
        <v>#N/A</v>
      </c>
      <c r="AF171" s="3" t="e">
        <f t="shared" si="169"/>
        <v>#N/A</v>
      </c>
      <c r="AJ171" s="3" t="e">
        <f t="shared" si="170"/>
        <v>#N/A</v>
      </c>
      <c r="AK171" s="3" t="e">
        <f t="shared" si="170"/>
        <v>#N/A</v>
      </c>
      <c r="AO171" s="3" t="e">
        <f t="shared" si="171"/>
        <v>#N/A</v>
      </c>
      <c r="AP171" s="3" t="e">
        <f t="shared" si="171"/>
        <v>#N/A</v>
      </c>
      <c r="AT171" s="3" t="e">
        <f t="shared" si="172"/>
        <v>#N/A</v>
      </c>
      <c r="AU171" s="3" t="e">
        <f t="shared" si="172"/>
        <v>#N/A</v>
      </c>
      <c r="AZ171" s="3" t="e">
        <f t="shared" si="173"/>
        <v>#N/A</v>
      </c>
      <c r="BA171" s="3" t="e">
        <f t="shared" si="173"/>
        <v>#N/A</v>
      </c>
    </row>
    <row r="172" spans="25:53" x14ac:dyDescent="0.2">
      <c r="Y172" s="3">
        <v>7</v>
      </c>
      <c r="Z172" s="3" t="e">
        <f t="shared" si="168"/>
        <v>#N/A</v>
      </c>
      <c r="AA172" s="3" t="e">
        <f t="shared" si="168"/>
        <v>#N/A</v>
      </c>
      <c r="AE172" s="3" t="e">
        <f t="shared" si="169"/>
        <v>#N/A</v>
      </c>
      <c r="AF172" s="3" t="e">
        <f t="shared" si="169"/>
        <v>#N/A</v>
      </c>
      <c r="AJ172" s="3" t="e">
        <f t="shared" si="170"/>
        <v>#N/A</v>
      </c>
      <c r="AK172" s="3" t="e">
        <f t="shared" si="170"/>
        <v>#N/A</v>
      </c>
      <c r="AO172" s="3" t="e">
        <f t="shared" si="171"/>
        <v>#N/A</v>
      </c>
      <c r="AP172" s="3" t="e">
        <f t="shared" si="171"/>
        <v>#N/A</v>
      </c>
      <c r="AT172" s="3" t="e">
        <f t="shared" si="172"/>
        <v>#N/A</v>
      </c>
      <c r="AU172" s="3" t="e">
        <f t="shared" si="172"/>
        <v>#N/A</v>
      </c>
      <c r="AZ172" s="3" t="e">
        <f t="shared" si="173"/>
        <v>#N/A</v>
      </c>
      <c r="BA172" s="3" t="e">
        <f t="shared" si="173"/>
        <v>#N/A</v>
      </c>
    </row>
    <row r="173" spans="25:53" x14ac:dyDescent="0.2">
      <c r="Y173" s="3">
        <v>8</v>
      </c>
      <c r="Z173" s="3" t="e">
        <f t="shared" si="168"/>
        <v>#N/A</v>
      </c>
      <c r="AA173" s="3" t="e">
        <f t="shared" si="168"/>
        <v>#N/A</v>
      </c>
      <c r="AE173" s="3" t="e">
        <f t="shared" si="169"/>
        <v>#N/A</v>
      </c>
      <c r="AF173" s="3" t="e">
        <f t="shared" si="169"/>
        <v>#N/A</v>
      </c>
      <c r="AJ173" s="3" t="e">
        <f t="shared" si="170"/>
        <v>#N/A</v>
      </c>
      <c r="AK173" s="3" t="e">
        <f t="shared" si="170"/>
        <v>#N/A</v>
      </c>
      <c r="AO173" s="3" t="e">
        <f t="shared" si="171"/>
        <v>#N/A</v>
      </c>
      <c r="AP173" s="3" t="e">
        <f t="shared" si="171"/>
        <v>#N/A</v>
      </c>
      <c r="AT173" s="3" t="e">
        <f t="shared" si="172"/>
        <v>#N/A</v>
      </c>
      <c r="AU173" s="3" t="e">
        <f t="shared" si="172"/>
        <v>#N/A</v>
      </c>
      <c r="AZ173" s="3" t="e">
        <f t="shared" si="173"/>
        <v>#N/A</v>
      </c>
      <c r="BA173" s="3" t="e">
        <f t="shared" si="173"/>
        <v>#N/A</v>
      </c>
    </row>
    <row r="174" spans="25:53" x14ac:dyDescent="0.2">
      <c r="Y174" s="3">
        <v>9</v>
      </c>
      <c r="Z174" s="3" t="e">
        <f t="shared" si="168"/>
        <v>#N/A</v>
      </c>
      <c r="AA174" s="3" t="e">
        <f t="shared" si="168"/>
        <v>#N/A</v>
      </c>
      <c r="AE174" s="3" t="e">
        <f t="shared" si="169"/>
        <v>#N/A</v>
      </c>
      <c r="AF174" s="3" t="e">
        <f t="shared" si="169"/>
        <v>#N/A</v>
      </c>
      <c r="AJ174" s="3" t="e">
        <f t="shared" si="170"/>
        <v>#N/A</v>
      </c>
      <c r="AK174" s="3" t="e">
        <f t="shared" si="170"/>
        <v>#N/A</v>
      </c>
      <c r="AO174" s="3" t="e">
        <f t="shared" si="171"/>
        <v>#N/A</v>
      </c>
      <c r="AP174" s="3" t="e">
        <f t="shared" si="171"/>
        <v>#N/A</v>
      </c>
      <c r="AT174" s="3" t="e">
        <f t="shared" si="172"/>
        <v>#N/A</v>
      </c>
      <c r="AU174" s="3" t="e">
        <f t="shared" si="172"/>
        <v>#N/A</v>
      </c>
      <c r="AZ174" s="3" t="e">
        <f t="shared" si="173"/>
        <v>#N/A</v>
      </c>
      <c r="BA174" s="3" t="e">
        <f t="shared" si="173"/>
        <v>#N/A</v>
      </c>
    </row>
    <row r="175" spans="25:53" x14ac:dyDescent="0.2">
      <c r="Y175" s="3">
        <v>10</v>
      </c>
      <c r="Z175" s="3" t="e">
        <f t="shared" si="168"/>
        <v>#N/A</v>
      </c>
      <c r="AA175" s="3" t="e">
        <f t="shared" si="168"/>
        <v>#N/A</v>
      </c>
      <c r="AE175" s="3" t="e">
        <f t="shared" si="169"/>
        <v>#N/A</v>
      </c>
      <c r="AF175" s="3" t="e">
        <f t="shared" si="169"/>
        <v>#N/A</v>
      </c>
      <c r="AJ175" s="3" t="e">
        <f t="shared" si="170"/>
        <v>#N/A</v>
      </c>
      <c r="AK175" s="3" t="e">
        <f t="shared" si="170"/>
        <v>#N/A</v>
      </c>
      <c r="AO175" s="3" t="e">
        <f t="shared" si="171"/>
        <v>#N/A</v>
      </c>
      <c r="AP175" s="3" t="e">
        <f t="shared" si="171"/>
        <v>#N/A</v>
      </c>
      <c r="AT175" s="3" t="e">
        <f t="shared" si="172"/>
        <v>#N/A</v>
      </c>
      <c r="AU175" s="3" t="e">
        <f t="shared" si="172"/>
        <v>#N/A</v>
      </c>
      <c r="AZ175" s="3" t="e">
        <f t="shared" si="173"/>
        <v>#N/A</v>
      </c>
      <c r="BA175" s="3" t="e">
        <f t="shared" si="173"/>
        <v>#N/A</v>
      </c>
    </row>
    <row r="176" spans="25:53" x14ac:dyDescent="0.2">
      <c r="Y176" s="3">
        <v>11</v>
      </c>
      <c r="Z176" s="3" t="e">
        <f t="shared" si="168"/>
        <v>#N/A</v>
      </c>
      <c r="AA176" s="3" t="e">
        <f t="shared" si="168"/>
        <v>#N/A</v>
      </c>
      <c r="AE176" s="3" t="e">
        <f t="shared" si="169"/>
        <v>#N/A</v>
      </c>
      <c r="AF176" s="3" t="e">
        <f t="shared" si="169"/>
        <v>#N/A</v>
      </c>
      <c r="AJ176" s="3" t="e">
        <f t="shared" si="170"/>
        <v>#N/A</v>
      </c>
      <c r="AK176" s="3" t="e">
        <f t="shared" si="170"/>
        <v>#N/A</v>
      </c>
      <c r="AO176" s="3" t="e">
        <f t="shared" si="171"/>
        <v>#N/A</v>
      </c>
      <c r="AP176" s="3" t="e">
        <f t="shared" si="171"/>
        <v>#N/A</v>
      </c>
      <c r="AT176" s="3" t="e">
        <f t="shared" si="172"/>
        <v>#N/A</v>
      </c>
      <c r="AU176" s="3" t="e">
        <f t="shared" si="172"/>
        <v>#N/A</v>
      </c>
      <c r="AZ176" s="3" t="e">
        <f t="shared" si="173"/>
        <v>#N/A</v>
      </c>
      <c r="BA176" s="3" t="e">
        <f t="shared" si="173"/>
        <v>#N/A</v>
      </c>
    </row>
    <row r="177" spans="25:53" x14ac:dyDescent="0.2">
      <c r="Y177" s="3">
        <v>12</v>
      </c>
      <c r="Z177" s="3" t="e">
        <f t="shared" si="168"/>
        <v>#N/A</v>
      </c>
      <c r="AA177" s="3" t="e">
        <f t="shared" si="168"/>
        <v>#N/A</v>
      </c>
      <c r="AE177" s="3" t="e">
        <f t="shared" si="169"/>
        <v>#N/A</v>
      </c>
      <c r="AF177" s="3" t="e">
        <f t="shared" si="169"/>
        <v>#N/A</v>
      </c>
      <c r="AJ177" s="3" t="e">
        <f t="shared" si="170"/>
        <v>#N/A</v>
      </c>
      <c r="AK177" s="3" t="e">
        <f t="shared" si="170"/>
        <v>#N/A</v>
      </c>
      <c r="AO177" s="3" t="e">
        <f t="shared" si="171"/>
        <v>#N/A</v>
      </c>
      <c r="AP177" s="3" t="e">
        <f t="shared" si="171"/>
        <v>#N/A</v>
      </c>
      <c r="AT177" s="3" t="e">
        <f t="shared" si="172"/>
        <v>#N/A</v>
      </c>
      <c r="AU177" s="3" t="e">
        <f t="shared" si="172"/>
        <v>#N/A</v>
      </c>
      <c r="AZ177" s="3" t="e">
        <f t="shared" si="173"/>
        <v>#N/A</v>
      </c>
      <c r="BA177" s="3" t="e">
        <f t="shared" si="173"/>
        <v>#N/A</v>
      </c>
    </row>
    <row r="178" spans="25:53" x14ac:dyDescent="0.2">
      <c r="Y178" s="3">
        <v>13</v>
      </c>
      <c r="Z178" s="3" t="e">
        <f t="shared" si="168"/>
        <v>#N/A</v>
      </c>
      <c r="AA178" s="3" t="e">
        <f t="shared" si="168"/>
        <v>#N/A</v>
      </c>
      <c r="AE178" s="3" t="e">
        <f t="shared" si="169"/>
        <v>#N/A</v>
      </c>
      <c r="AF178" s="3" t="e">
        <f t="shared" si="169"/>
        <v>#N/A</v>
      </c>
      <c r="AJ178" s="3" t="e">
        <f t="shared" si="170"/>
        <v>#N/A</v>
      </c>
      <c r="AK178" s="3" t="e">
        <f t="shared" si="170"/>
        <v>#N/A</v>
      </c>
      <c r="AO178" s="3" t="e">
        <f t="shared" si="171"/>
        <v>#N/A</v>
      </c>
      <c r="AP178" s="3" t="e">
        <f t="shared" si="171"/>
        <v>#N/A</v>
      </c>
      <c r="AT178" s="3" t="e">
        <f t="shared" si="172"/>
        <v>#N/A</v>
      </c>
      <c r="AU178" s="3" t="e">
        <f t="shared" si="172"/>
        <v>#N/A</v>
      </c>
      <c r="AZ178" s="3" t="e">
        <f t="shared" si="173"/>
        <v>#N/A</v>
      </c>
      <c r="BA178" s="3" t="e">
        <f t="shared" si="173"/>
        <v>#N/A</v>
      </c>
    </row>
    <row r="179" spans="25:53" x14ac:dyDescent="0.2">
      <c r="Y179" s="3">
        <v>14</v>
      </c>
      <c r="Z179" s="3" t="e">
        <f t="shared" si="168"/>
        <v>#N/A</v>
      </c>
      <c r="AA179" s="3" t="e">
        <f t="shared" si="168"/>
        <v>#N/A</v>
      </c>
      <c r="AE179" s="3" t="e">
        <f t="shared" si="169"/>
        <v>#N/A</v>
      </c>
      <c r="AF179" s="3" t="e">
        <f t="shared" si="169"/>
        <v>#N/A</v>
      </c>
      <c r="AJ179" s="3" t="e">
        <f t="shared" si="170"/>
        <v>#N/A</v>
      </c>
      <c r="AK179" s="3" t="e">
        <f t="shared" si="170"/>
        <v>#N/A</v>
      </c>
      <c r="AO179" s="3" t="e">
        <f t="shared" si="171"/>
        <v>#N/A</v>
      </c>
      <c r="AP179" s="3" t="e">
        <f t="shared" si="171"/>
        <v>#N/A</v>
      </c>
      <c r="AT179" s="3" t="e">
        <f t="shared" si="172"/>
        <v>#N/A</v>
      </c>
      <c r="AU179" s="3" t="e">
        <f t="shared" si="172"/>
        <v>#N/A</v>
      </c>
      <c r="AZ179" s="3" t="e">
        <f t="shared" si="173"/>
        <v>#N/A</v>
      </c>
      <c r="BA179" s="3" t="e">
        <f t="shared" si="173"/>
        <v>#N/A</v>
      </c>
    </row>
    <row r="180" spans="25:53" x14ac:dyDescent="0.2">
      <c r="Y180" s="3">
        <v>15</v>
      </c>
      <c r="Z180" s="3" t="e">
        <f t="shared" si="168"/>
        <v>#N/A</v>
      </c>
      <c r="AA180" s="3" t="e">
        <f t="shared" si="168"/>
        <v>#N/A</v>
      </c>
      <c r="AE180" s="3" t="e">
        <f t="shared" si="169"/>
        <v>#N/A</v>
      </c>
      <c r="AF180" s="3" t="e">
        <f t="shared" si="169"/>
        <v>#N/A</v>
      </c>
      <c r="AJ180" s="3" t="e">
        <f t="shared" si="170"/>
        <v>#N/A</v>
      </c>
      <c r="AK180" s="3" t="e">
        <f t="shared" si="170"/>
        <v>#N/A</v>
      </c>
      <c r="AO180" s="3" t="e">
        <f t="shared" si="171"/>
        <v>#N/A</v>
      </c>
      <c r="AP180" s="3" t="e">
        <f t="shared" si="171"/>
        <v>#N/A</v>
      </c>
      <c r="AT180" s="3" t="e">
        <f t="shared" si="172"/>
        <v>#N/A</v>
      </c>
      <c r="AU180" s="3" t="e">
        <f t="shared" si="172"/>
        <v>#N/A</v>
      </c>
      <c r="AZ180" s="3" t="e">
        <f t="shared" si="173"/>
        <v>#N/A</v>
      </c>
      <c r="BA180" s="3" t="e">
        <f t="shared" si="173"/>
        <v>#N/A</v>
      </c>
    </row>
    <row r="181" spans="25:53" x14ac:dyDescent="0.2">
      <c r="Y181" s="3">
        <v>16</v>
      </c>
      <c r="Z181" s="3" t="e">
        <f t="shared" si="168"/>
        <v>#N/A</v>
      </c>
      <c r="AA181" s="3" t="e">
        <f t="shared" si="168"/>
        <v>#N/A</v>
      </c>
      <c r="AE181" s="3" t="e">
        <f t="shared" si="169"/>
        <v>#N/A</v>
      </c>
      <c r="AF181" s="3" t="e">
        <f t="shared" si="169"/>
        <v>#N/A</v>
      </c>
      <c r="AJ181" s="3" t="e">
        <f t="shared" si="170"/>
        <v>#N/A</v>
      </c>
      <c r="AK181" s="3" t="e">
        <f t="shared" si="170"/>
        <v>#N/A</v>
      </c>
      <c r="AO181" s="3" t="e">
        <f t="shared" si="171"/>
        <v>#N/A</v>
      </c>
      <c r="AP181" s="3" t="e">
        <f t="shared" si="171"/>
        <v>#N/A</v>
      </c>
      <c r="AT181" s="3" t="e">
        <f t="shared" si="172"/>
        <v>#N/A</v>
      </c>
      <c r="AU181" s="3" t="e">
        <f t="shared" si="172"/>
        <v>#N/A</v>
      </c>
      <c r="AZ181" s="3" t="e">
        <f t="shared" si="173"/>
        <v>#N/A</v>
      </c>
      <c r="BA181" s="3" t="e">
        <f t="shared" si="173"/>
        <v>#N/A</v>
      </c>
    </row>
    <row r="182" spans="25:53" x14ac:dyDescent="0.2">
      <c r="Y182" s="3">
        <v>17</v>
      </c>
      <c r="Z182" s="3" t="e">
        <f t="shared" si="168"/>
        <v>#N/A</v>
      </c>
      <c r="AA182" s="3" t="e">
        <f t="shared" si="168"/>
        <v>#N/A</v>
      </c>
      <c r="AE182" s="3" t="e">
        <f t="shared" si="169"/>
        <v>#N/A</v>
      </c>
      <c r="AF182" s="3" t="e">
        <f t="shared" si="169"/>
        <v>#N/A</v>
      </c>
      <c r="AJ182" s="3" t="e">
        <f t="shared" si="170"/>
        <v>#N/A</v>
      </c>
      <c r="AK182" s="3" t="e">
        <f t="shared" si="170"/>
        <v>#N/A</v>
      </c>
      <c r="AO182" s="3" t="e">
        <f t="shared" si="171"/>
        <v>#N/A</v>
      </c>
      <c r="AP182" s="3" t="e">
        <f t="shared" si="171"/>
        <v>#N/A</v>
      </c>
      <c r="AT182" s="3" t="e">
        <f t="shared" si="172"/>
        <v>#N/A</v>
      </c>
      <c r="AU182" s="3" t="e">
        <f t="shared" si="172"/>
        <v>#N/A</v>
      </c>
      <c r="AZ182" s="3" t="e">
        <f t="shared" si="173"/>
        <v>#N/A</v>
      </c>
      <c r="BA182" s="3" t="e">
        <f t="shared" si="173"/>
        <v>#N/A</v>
      </c>
    </row>
    <row r="183" spans="25:53" x14ac:dyDescent="0.2">
      <c r="Y183" s="3">
        <v>18</v>
      </c>
      <c r="Z183" s="3" t="e">
        <f t="shared" ref="Z183:AA195" si="174">IF(Z142=0,NA(),Z142)</f>
        <v>#N/A</v>
      </c>
      <c r="AA183" s="3" t="e">
        <f t="shared" si="174"/>
        <v>#N/A</v>
      </c>
      <c r="AE183" s="3" t="e">
        <f t="shared" ref="AE183:AF195" si="175">IF(AE142=0,NA(),AE142)</f>
        <v>#N/A</v>
      </c>
      <c r="AF183" s="3" t="e">
        <f t="shared" si="175"/>
        <v>#N/A</v>
      </c>
      <c r="AJ183" s="3" t="e">
        <f t="shared" ref="AJ183:AK195" si="176">IF(AJ142=0,NA(),AJ142)</f>
        <v>#N/A</v>
      </c>
      <c r="AK183" s="3" t="e">
        <f t="shared" si="176"/>
        <v>#N/A</v>
      </c>
      <c r="AO183" s="3" t="e">
        <f t="shared" ref="AO183:AP195" si="177">IF(AO142=0,NA(),AO142)</f>
        <v>#N/A</v>
      </c>
      <c r="AP183" s="3" t="e">
        <f t="shared" si="177"/>
        <v>#N/A</v>
      </c>
      <c r="AT183" s="3" t="e">
        <f t="shared" ref="AT183:AU195" si="178">IF(AT142=0,NA(),AT142)</f>
        <v>#N/A</v>
      </c>
      <c r="AU183" s="3" t="e">
        <f t="shared" si="178"/>
        <v>#N/A</v>
      </c>
      <c r="AZ183" s="3" t="e">
        <f t="shared" ref="AZ183:BA195" si="179">IF(AZ142=0,NA(),AZ142)</f>
        <v>#N/A</v>
      </c>
      <c r="BA183" s="3" t="e">
        <f t="shared" si="179"/>
        <v>#N/A</v>
      </c>
    </row>
    <row r="184" spans="25:53" x14ac:dyDescent="0.2">
      <c r="Y184" s="3">
        <v>19</v>
      </c>
      <c r="Z184" s="3" t="e">
        <f t="shared" si="174"/>
        <v>#N/A</v>
      </c>
      <c r="AA184" s="3" t="e">
        <f t="shared" si="174"/>
        <v>#N/A</v>
      </c>
      <c r="AE184" s="3" t="e">
        <f t="shared" si="175"/>
        <v>#N/A</v>
      </c>
      <c r="AF184" s="3" t="e">
        <f t="shared" si="175"/>
        <v>#N/A</v>
      </c>
      <c r="AJ184" s="3" t="e">
        <f t="shared" si="176"/>
        <v>#N/A</v>
      </c>
      <c r="AK184" s="3" t="e">
        <f t="shared" si="176"/>
        <v>#N/A</v>
      </c>
      <c r="AO184" s="3" t="e">
        <f t="shared" si="177"/>
        <v>#N/A</v>
      </c>
      <c r="AP184" s="3" t="e">
        <f t="shared" si="177"/>
        <v>#N/A</v>
      </c>
      <c r="AT184" s="3" t="e">
        <f t="shared" si="178"/>
        <v>#N/A</v>
      </c>
      <c r="AU184" s="3" t="e">
        <f t="shared" si="178"/>
        <v>#N/A</v>
      </c>
      <c r="AZ184" s="3" t="e">
        <f t="shared" si="179"/>
        <v>#N/A</v>
      </c>
      <c r="BA184" s="3" t="e">
        <f t="shared" si="179"/>
        <v>#N/A</v>
      </c>
    </row>
    <row r="185" spans="25:53" x14ac:dyDescent="0.2">
      <c r="Y185" s="3">
        <v>20</v>
      </c>
      <c r="Z185" s="3" t="e">
        <f t="shared" si="174"/>
        <v>#N/A</v>
      </c>
      <c r="AA185" s="3" t="e">
        <f t="shared" si="174"/>
        <v>#N/A</v>
      </c>
      <c r="AE185" s="3" t="e">
        <f t="shared" si="175"/>
        <v>#N/A</v>
      </c>
      <c r="AF185" s="3" t="e">
        <f t="shared" si="175"/>
        <v>#N/A</v>
      </c>
      <c r="AJ185" s="3" t="e">
        <f t="shared" si="176"/>
        <v>#N/A</v>
      </c>
      <c r="AK185" s="3" t="e">
        <f t="shared" si="176"/>
        <v>#N/A</v>
      </c>
      <c r="AO185" s="3" t="e">
        <f t="shared" si="177"/>
        <v>#N/A</v>
      </c>
      <c r="AP185" s="3" t="e">
        <f t="shared" si="177"/>
        <v>#N/A</v>
      </c>
      <c r="AT185" s="3" t="e">
        <f t="shared" si="178"/>
        <v>#N/A</v>
      </c>
      <c r="AU185" s="3" t="e">
        <f t="shared" si="178"/>
        <v>#N/A</v>
      </c>
      <c r="AZ185" s="3" t="e">
        <f t="shared" si="179"/>
        <v>#N/A</v>
      </c>
      <c r="BA185" s="3" t="e">
        <f t="shared" si="179"/>
        <v>#N/A</v>
      </c>
    </row>
    <row r="186" spans="25:53" x14ac:dyDescent="0.2">
      <c r="Y186" s="3">
        <v>21</v>
      </c>
      <c r="Z186" s="3" t="e">
        <f t="shared" si="174"/>
        <v>#N/A</v>
      </c>
      <c r="AA186" s="3" t="e">
        <f t="shared" si="174"/>
        <v>#N/A</v>
      </c>
      <c r="AE186" s="3" t="e">
        <f t="shared" si="175"/>
        <v>#N/A</v>
      </c>
      <c r="AF186" s="3" t="e">
        <f t="shared" si="175"/>
        <v>#N/A</v>
      </c>
      <c r="AJ186" s="3" t="e">
        <f t="shared" si="176"/>
        <v>#N/A</v>
      </c>
      <c r="AK186" s="3" t="e">
        <f t="shared" si="176"/>
        <v>#N/A</v>
      </c>
      <c r="AO186" s="3" t="e">
        <f t="shared" si="177"/>
        <v>#N/A</v>
      </c>
      <c r="AP186" s="3" t="e">
        <f t="shared" si="177"/>
        <v>#N/A</v>
      </c>
      <c r="AT186" s="3" t="e">
        <f t="shared" si="178"/>
        <v>#N/A</v>
      </c>
      <c r="AU186" s="3" t="e">
        <f t="shared" si="178"/>
        <v>#N/A</v>
      </c>
      <c r="AZ186" s="3" t="e">
        <f t="shared" si="179"/>
        <v>#N/A</v>
      </c>
      <c r="BA186" s="3" t="e">
        <f t="shared" si="179"/>
        <v>#N/A</v>
      </c>
    </row>
    <row r="187" spans="25:53" x14ac:dyDescent="0.2">
      <c r="Y187" s="3">
        <v>22</v>
      </c>
      <c r="Z187" s="3" t="e">
        <f t="shared" si="174"/>
        <v>#N/A</v>
      </c>
      <c r="AA187" s="3" t="e">
        <f t="shared" si="174"/>
        <v>#N/A</v>
      </c>
      <c r="AE187" s="3" t="e">
        <f t="shared" si="175"/>
        <v>#N/A</v>
      </c>
      <c r="AF187" s="3" t="e">
        <f t="shared" si="175"/>
        <v>#N/A</v>
      </c>
      <c r="AJ187" s="3" t="e">
        <f t="shared" si="176"/>
        <v>#N/A</v>
      </c>
      <c r="AK187" s="3" t="e">
        <f t="shared" si="176"/>
        <v>#N/A</v>
      </c>
      <c r="AO187" s="3" t="e">
        <f t="shared" si="177"/>
        <v>#N/A</v>
      </c>
      <c r="AP187" s="3" t="e">
        <f t="shared" si="177"/>
        <v>#N/A</v>
      </c>
      <c r="AT187" s="3" t="e">
        <f t="shared" si="178"/>
        <v>#N/A</v>
      </c>
      <c r="AU187" s="3" t="e">
        <f t="shared" si="178"/>
        <v>#N/A</v>
      </c>
      <c r="AZ187" s="3" t="e">
        <f t="shared" si="179"/>
        <v>#N/A</v>
      </c>
      <c r="BA187" s="3" t="e">
        <f t="shared" si="179"/>
        <v>#N/A</v>
      </c>
    </row>
    <row r="188" spans="25:53" x14ac:dyDescent="0.2">
      <c r="Y188" s="3">
        <v>23</v>
      </c>
      <c r="Z188" s="3" t="e">
        <f t="shared" si="174"/>
        <v>#N/A</v>
      </c>
      <c r="AA188" s="3" t="e">
        <f t="shared" si="174"/>
        <v>#N/A</v>
      </c>
      <c r="AE188" s="3" t="e">
        <f t="shared" si="175"/>
        <v>#N/A</v>
      </c>
      <c r="AF188" s="3" t="e">
        <f t="shared" si="175"/>
        <v>#N/A</v>
      </c>
      <c r="AJ188" s="3" t="e">
        <f t="shared" si="176"/>
        <v>#N/A</v>
      </c>
      <c r="AK188" s="3" t="e">
        <f t="shared" si="176"/>
        <v>#N/A</v>
      </c>
      <c r="AO188" s="3" t="e">
        <f t="shared" si="177"/>
        <v>#N/A</v>
      </c>
      <c r="AP188" s="3" t="e">
        <f t="shared" si="177"/>
        <v>#N/A</v>
      </c>
      <c r="AT188" s="3" t="e">
        <f t="shared" si="178"/>
        <v>#N/A</v>
      </c>
      <c r="AU188" s="3" t="e">
        <f t="shared" si="178"/>
        <v>#N/A</v>
      </c>
      <c r="AZ188" s="3" t="e">
        <f t="shared" si="179"/>
        <v>#N/A</v>
      </c>
      <c r="BA188" s="3" t="e">
        <f t="shared" si="179"/>
        <v>#N/A</v>
      </c>
    </row>
    <row r="189" spans="25:53" x14ac:dyDescent="0.2">
      <c r="Y189" s="3">
        <v>24</v>
      </c>
      <c r="Z189" s="3" t="e">
        <f t="shared" si="174"/>
        <v>#N/A</v>
      </c>
      <c r="AA189" s="3" t="e">
        <f t="shared" si="174"/>
        <v>#N/A</v>
      </c>
      <c r="AE189" s="3" t="e">
        <f t="shared" si="175"/>
        <v>#N/A</v>
      </c>
      <c r="AF189" s="3" t="e">
        <f t="shared" si="175"/>
        <v>#N/A</v>
      </c>
      <c r="AJ189" s="3" t="e">
        <f t="shared" si="176"/>
        <v>#N/A</v>
      </c>
      <c r="AK189" s="3" t="e">
        <f t="shared" si="176"/>
        <v>#N/A</v>
      </c>
      <c r="AO189" s="3" t="e">
        <f t="shared" si="177"/>
        <v>#N/A</v>
      </c>
      <c r="AP189" s="3" t="e">
        <f t="shared" si="177"/>
        <v>#N/A</v>
      </c>
      <c r="AT189" s="3" t="e">
        <f t="shared" si="178"/>
        <v>#N/A</v>
      </c>
      <c r="AU189" s="3" t="e">
        <f t="shared" si="178"/>
        <v>#N/A</v>
      </c>
      <c r="AZ189" s="3" t="e">
        <f t="shared" si="179"/>
        <v>#N/A</v>
      </c>
      <c r="BA189" s="3" t="e">
        <f t="shared" si="179"/>
        <v>#N/A</v>
      </c>
    </row>
    <row r="190" spans="25:53" x14ac:dyDescent="0.2">
      <c r="Y190" s="3">
        <v>25</v>
      </c>
      <c r="Z190" s="3" t="e">
        <f t="shared" si="174"/>
        <v>#N/A</v>
      </c>
      <c r="AA190" s="3" t="e">
        <f t="shared" si="174"/>
        <v>#N/A</v>
      </c>
      <c r="AE190" s="3" t="e">
        <f t="shared" si="175"/>
        <v>#N/A</v>
      </c>
      <c r="AF190" s="3" t="e">
        <f t="shared" si="175"/>
        <v>#N/A</v>
      </c>
      <c r="AJ190" s="3" t="e">
        <f t="shared" si="176"/>
        <v>#N/A</v>
      </c>
      <c r="AK190" s="3" t="e">
        <f t="shared" si="176"/>
        <v>#N/A</v>
      </c>
      <c r="AO190" s="3" t="e">
        <f t="shared" si="177"/>
        <v>#N/A</v>
      </c>
      <c r="AP190" s="3" t="e">
        <f t="shared" si="177"/>
        <v>#N/A</v>
      </c>
      <c r="AT190" s="3" t="e">
        <f t="shared" si="178"/>
        <v>#N/A</v>
      </c>
      <c r="AU190" s="3" t="e">
        <f t="shared" si="178"/>
        <v>#N/A</v>
      </c>
      <c r="AZ190" s="3" t="e">
        <f t="shared" si="179"/>
        <v>#N/A</v>
      </c>
      <c r="BA190" s="3" t="e">
        <f t="shared" si="179"/>
        <v>#N/A</v>
      </c>
    </row>
    <row r="191" spans="25:53" x14ac:dyDescent="0.2">
      <c r="Y191" s="3">
        <v>26</v>
      </c>
      <c r="Z191" s="3" t="e">
        <f t="shared" si="174"/>
        <v>#N/A</v>
      </c>
      <c r="AA191" s="3" t="e">
        <f t="shared" si="174"/>
        <v>#N/A</v>
      </c>
      <c r="AE191" s="3" t="e">
        <f t="shared" si="175"/>
        <v>#N/A</v>
      </c>
      <c r="AF191" s="3" t="e">
        <f t="shared" si="175"/>
        <v>#N/A</v>
      </c>
      <c r="AJ191" s="3" t="e">
        <f t="shared" si="176"/>
        <v>#N/A</v>
      </c>
      <c r="AK191" s="3" t="e">
        <f t="shared" si="176"/>
        <v>#N/A</v>
      </c>
      <c r="AO191" s="3" t="e">
        <f t="shared" si="177"/>
        <v>#N/A</v>
      </c>
      <c r="AP191" s="3" t="e">
        <f t="shared" si="177"/>
        <v>#N/A</v>
      </c>
      <c r="AT191" s="3" t="e">
        <f t="shared" si="178"/>
        <v>#N/A</v>
      </c>
      <c r="AU191" s="3" t="e">
        <f t="shared" si="178"/>
        <v>#N/A</v>
      </c>
      <c r="AZ191" s="3" t="e">
        <f t="shared" si="179"/>
        <v>#N/A</v>
      </c>
      <c r="BA191" s="3" t="e">
        <f t="shared" si="179"/>
        <v>#N/A</v>
      </c>
    </row>
    <row r="192" spans="25:53" x14ac:dyDescent="0.2">
      <c r="Y192" s="3">
        <v>27</v>
      </c>
      <c r="Z192" s="3" t="e">
        <f t="shared" si="174"/>
        <v>#N/A</v>
      </c>
      <c r="AA192" s="3" t="e">
        <f t="shared" si="174"/>
        <v>#N/A</v>
      </c>
      <c r="AE192" s="3" t="e">
        <f t="shared" si="175"/>
        <v>#N/A</v>
      </c>
      <c r="AF192" s="3" t="e">
        <f t="shared" si="175"/>
        <v>#N/A</v>
      </c>
      <c r="AJ192" s="3" t="e">
        <f t="shared" si="176"/>
        <v>#N/A</v>
      </c>
      <c r="AK192" s="3" t="e">
        <f t="shared" si="176"/>
        <v>#N/A</v>
      </c>
      <c r="AO192" s="3" t="e">
        <f t="shared" si="177"/>
        <v>#N/A</v>
      </c>
      <c r="AP192" s="3" t="e">
        <f t="shared" si="177"/>
        <v>#N/A</v>
      </c>
      <c r="AT192" s="3" t="e">
        <f t="shared" si="178"/>
        <v>#N/A</v>
      </c>
      <c r="AU192" s="3" t="e">
        <f t="shared" si="178"/>
        <v>#N/A</v>
      </c>
      <c r="AZ192" s="3" t="e">
        <f t="shared" si="179"/>
        <v>#N/A</v>
      </c>
      <c r="BA192" s="3" t="e">
        <f t="shared" si="179"/>
        <v>#N/A</v>
      </c>
    </row>
    <row r="193" spans="25:53" x14ac:dyDescent="0.2">
      <c r="Y193" s="3">
        <v>28</v>
      </c>
      <c r="Z193" s="3" t="e">
        <f t="shared" si="174"/>
        <v>#N/A</v>
      </c>
      <c r="AA193" s="3" t="e">
        <f t="shared" si="174"/>
        <v>#N/A</v>
      </c>
      <c r="AE193" s="3" t="e">
        <f t="shared" si="175"/>
        <v>#N/A</v>
      </c>
      <c r="AF193" s="3" t="e">
        <f t="shared" si="175"/>
        <v>#N/A</v>
      </c>
      <c r="AJ193" s="3" t="e">
        <f t="shared" si="176"/>
        <v>#N/A</v>
      </c>
      <c r="AK193" s="3" t="e">
        <f t="shared" si="176"/>
        <v>#N/A</v>
      </c>
      <c r="AO193" s="3" t="e">
        <f t="shared" si="177"/>
        <v>#N/A</v>
      </c>
      <c r="AP193" s="3" t="e">
        <f t="shared" si="177"/>
        <v>#N/A</v>
      </c>
      <c r="AT193" s="3" t="e">
        <f t="shared" si="178"/>
        <v>#N/A</v>
      </c>
      <c r="AU193" s="3" t="e">
        <f t="shared" si="178"/>
        <v>#N/A</v>
      </c>
      <c r="AZ193" s="3" t="e">
        <f t="shared" si="179"/>
        <v>#N/A</v>
      </c>
      <c r="BA193" s="3" t="e">
        <f t="shared" si="179"/>
        <v>#N/A</v>
      </c>
    </row>
    <row r="194" spans="25:53" x14ac:dyDescent="0.2">
      <c r="Y194" s="3">
        <v>29</v>
      </c>
      <c r="Z194" s="3" t="e">
        <f t="shared" si="174"/>
        <v>#N/A</v>
      </c>
      <c r="AA194" s="3" t="e">
        <f t="shared" si="174"/>
        <v>#N/A</v>
      </c>
      <c r="AE194" s="3" t="e">
        <f t="shared" si="175"/>
        <v>#N/A</v>
      </c>
      <c r="AF194" s="3" t="e">
        <f t="shared" si="175"/>
        <v>#N/A</v>
      </c>
      <c r="AJ194" s="3" t="e">
        <f t="shared" si="176"/>
        <v>#N/A</v>
      </c>
      <c r="AK194" s="3" t="e">
        <f t="shared" si="176"/>
        <v>#N/A</v>
      </c>
      <c r="AO194" s="3" t="e">
        <f t="shared" si="177"/>
        <v>#N/A</v>
      </c>
      <c r="AP194" s="3" t="e">
        <f t="shared" si="177"/>
        <v>#N/A</v>
      </c>
      <c r="AT194" s="3" t="e">
        <f t="shared" si="178"/>
        <v>#N/A</v>
      </c>
      <c r="AU194" s="3" t="e">
        <f t="shared" si="178"/>
        <v>#N/A</v>
      </c>
      <c r="AZ194" s="3" t="e">
        <f t="shared" si="179"/>
        <v>#N/A</v>
      </c>
      <c r="BA194" s="3" t="e">
        <f t="shared" si="179"/>
        <v>#N/A</v>
      </c>
    </row>
    <row r="195" spans="25:53" x14ac:dyDescent="0.2">
      <c r="Y195" s="3">
        <v>30</v>
      </c>
      <c r="Z195" s="3" t="e">
        <f t="shared" si="174"/>
        <v>#N/A</v>
      </c>
      <c r="AA195" s="3" t="e">
        <f t="shared" si="174"/>
        <v>#N/A</v>
      </c>
      <c r="AE195" s="3" t="e">
        <f t="shared" si="175"/>
        <v>#N/A</v>
      </c>
      <c r="AF195" s="3" t="e">
        <f t="shared" si="175"/>
        <v>#N/A</v>
      </c>
      <c r="AJ195" s="3" t="e">
        <f t="shared" si="176"/>
        <v>#N/A</v>
      </c>
      <c r="AK195" s="3" t="e">
        <f t="shared" si="176"/>
        <v>#N/A</v>
      </c>
      <c r="AO195" s="3" t="e">
        <f t="shared" si="177"/>
        <v>#N/A</v>
      </c>
      <c r="AP195" s="3" t="e">
        <f t="shared" si="177"/>
        <v>#N/A</v>
      </c>
      <c r="AT195" s="3" t="e">
        <f t="shared" si="178"/>
        <v>#N/A</v>
      </c>
      <c r="AU195" s="3" t="e">
        <f t="shared" si="178"/>
        <v>#N/A</v>
      </c>
      <c r="AZ195" s="3" t="e">
        <f t="shared" si="179"/>
        <v>#N/A</v>
      </c>
      <c r="BA195" s="3" t="e">
        <f t="shared" si="179"/>
        <v>#N/A</v>
      </c>
    </row>
    <row r="196" spans="25:53" x14ac:dyDescent="0.2">
      <c r="Z196" s="3" t="s">
        <v>70</v>
      </c>
      <c r="AE196" s="3" t="s">
        <v>70</v>
      </c>
      <c r="AJ196" s="3" t="s">
        <v>70</v>
      </c>
      <c r="AO196" s="3" t="s">
        <v>70</v>
      </c>
      <c r="AT196" s="3" t="s">
        <v>70</v>
      </c>
      <c r="AZ196" s="3" t="s">
        <v>70</v>
      </c>
    </row>
    <row r="197" spans="25:53" x14ac:dyDescent="0.2">
      <c r="Z197" s="3">
        <f>MIN(AB125:AB154)</f>
        <v>22.662546249999998</v>
      </c>
      <c r="AE197" s="3">
        <f>MIN(AG125:AG154)</f>
        <v>41.9375</v>
      </c>
      <c r="AJ197" s="3">
        <f>MIN(AL125:AL154)</f>
        <v>74.724999999999994</v>
      </c>
      <c r="AO197" s="3">
        <f>MIN(AQ125:AQ154)</f>
        <v>0</v>
      </c>
      <c r="AT197" s="3">
        <f>MIN(AV125:AV154)</f>
        <v>0</v>
      </c>
      <c r="AZ197" s="3">
        <f>MIN(BB125:BB154)</f>
        <v>0</v>
      </c>
    </row>
    <row r="200" spans="25:53" x14ac:dyDescent="0.2">
      <c r="Z200" s="3" t="s">
        <v>24</v>
      </c>
      <c r="AC200" s="3" t="s">
        <v>27</v>
      </c>
      <c r="AF200" s="3" t="s">
        <v>54</v>
      </c>
      <c r="AI200" s="3" t="s">
        <v>55</v>
      </c>
      <c r="AL200" s="3" t="s">
        <v>56</v>
      </c>
      <c r="AO200" s="3" t="s">
        <v>57</v>
      </c>
    </row>
    <row r="201" spans="25:53" x14ac:dyDescent="0.2">
      <c r="Z201" s="82" t="s">
        <v>23</v>
      </c>
      <c r="AA201" s="83" t="s">
        <v>49</v>
      </c>
      <c r="AC201" s="82" t="s">
        <v>23</v>
      </c>
      <c r="AD201" s="83" t="s">
        <v>49</v>
      </c>
      <c r="AF201" s="82" t="s">
        <v>23</v>
      </c>
      <c r="AG201" s="83" t="s">
        <v>49</v>
      </c>
      <c r="AI201" s="82" t="s">
        <v>23</v>
      </c>
      <c r="AJ201" s="83" t="s">
        <v>49</v>
      </c>
      <c r="AL201" s="82" t="s">
        <v>23</v>
      </c>
      <c r="AM201" s="83" t="s">
        <v>49</v>
      </c>
      <c r="AO201" s="82" t="s">
        <v>23</v>
      </c>
      <c r="AP201" s="83" t="s">
        <v>49</v>
      </c>
    </row>
    <row r="202" spans="25:53" x14ac:dyDescent="0.2">
      <c r="Y202" s="3">
        <v>1</v>
      </c>
      <c r="Z202" s="3">
        <f>IF(X16=1,S16," ")</f>
        <v>31.201528481129451</v>
      </c>
      <c r="AA202" s="3">
        <f>IF(X16=1,U16," ")</f>
        <v>4068.75</v>
      </c>
      <c r="AC202" s="3" t="str">
        <f>IF(X16=2,S16," ")</f>
        <v xml:space="preserve"> </v>
      </c>
      <c r="AD202" s="3" t="str">
        <f>IF(X16=2,U16," ")</f>
        <v xml:space="preserve"> </v>
      </c>
      <c r="AF202" s="3" t="str">
        <f>IF(X16=3,S16," ")</f>
        <v xml:space="preserve"> </v>
      </c>
      <c r="AG202" s="3" t="str">
        <f>IF(X16=3,U16," ")</f>
        <v xml:space="preserve"> </v>
      </c>
      <c r="AI202" s="3" t="str">
        <f>IF(X16=4,S16," ")</f>
        <v xml:space="preserve"> </v>
      </c>
      <c r="AJ202" s="3" t="str">
        <f>IF(X16=4,U16," ")</f>
        <v xml:space="preserve"> </v>
      </c>
      <c r="AL202" s="3" t="str">
        <f>IF(X16=5,S16," ")</f>
        <v xml:space="preserve"> </v>
      </c>
      <c r="AM202" s="3" t="str">
        <f>IF(X16=5,U16," ")</f>
        <v xml:space="preserve"> </v>
      </c>
      <c r="AO202" s="3" t="str">
        <f>IF(X16=6,S16," ")</f>
        <v xml:space="preserve"> </v>
      </c>
      <c r="AP202" s="3" t="str">
        <f>IF(X16=6,U16," ")</f>
        <v xml:space="preserve"> </v>
      </c>
    </row>
    <row r="203" spans="25:53" x14ac:dyDescent="0.2">
      <c r="Y203" s="3">
        <v>2</v>
      </c>
      <c r="Z203" s="3" t="str">
        <f t="shared" ref="Z203:Z231" si="180">IF(X17=1,S17," ")</f>
        <v xml:space="preserve"> </v>
      </c>
      <c r="AA203" s="3" t="str">
        <f t="shared" ref="AA203:AA231" si="181">IF(X17=1,U17," ")</f>
        <v xml:space="preserve"> </v>
      </c>
      <c r="AC203" s="3">
        <f t="shared" ref="AC203:AC231" si="182">IF(X17=2,S17," ")</f>
        <v>30.159800899615611</v>
      </c>
      <c r="AD203" s="3">
        <f t="shared" ref="AD203:AD231" si="183">IF(X17=2,U17," ")</f>
        <v>4275</v>
      </c>
      <c r="AF203" s="3" t="str">
        <f t="shared" ref="AF203:AF231" si="184">IF(X17=3,S17," ")</f>
        <v xml:space="preserve"> </v>
      </c>
      <c r="AG203" s="3" t="str">
        <f t="shared" ref="AG203:AG231" si="185">IF(X17=3,U17," ")</f>
        <v xml:space="preserve"> </v>
      </c>
      <c r="AI203" s="3" t="str">
        <f t="shared" ref="AI203:AI231" si="186">IF(X17=4,S17," ")</f>
        <v xml:space="preserve"> </v>
      </c>
      <c r="AJ203" s="3" t="str">
        <f t="shared" ref="AJ203:AJ231" si="187">IF(X17=4,U17," ")</f>
        <v xml:space="preserve"> </v>
      </c>
      <c r="AL203" s="3" t="str">
        <f t="shared" ref="AL203:AL231" si="188">IF(X17=5,S17," ")</f>
        <v xml:space="preserve"> </v>
      </c>
      <c r="AM203" s="3" t="str">
        <f t="shared" ref="AM203:AM231" si="189">IF(X17=5,U17," ")</f>
        <v xml:space="preserve"> </v>
      </c>
      <c r="AO203" s="3" t="str">
        <f t="shared" ref="AO203:AO231" si="190">IF(X17=6,S17," ")</f>
        <v xml:space="preserve"> </v>
      </c>
      <c r="AP203" s="3" t="str">
        <f t="shared" ref="AP203:AP231" si="191">IF(X17=6,U17," ")</f>
        <v xml:space="preserve"> </v>
      </c>
    </row>
    <row r="204" spans="25:53" x14ac:dyDescent="0.2">
      <c r="Y204" s="3">
        <v>3</v>
      </c>
      <c r="Z204" s="3" t="str">
        <f t="shared" si="180"/>
        <v xml:space="preserve"> </v>
      </c>
      <c r="AA204" s="3" t="str">
        <f t="shared" si="181"/>
        <v xml:space="preserve"> </v>
      </c>
      <c r="AC204" s="3" t="str">
        <f t="shared" si="182"/>
        <v xml:space="preserve"> </v>
      </c>
      <c r="AD204" s="3" t="str">
        <f t="shared" si="183"/>
        <v xml:space="preserve"> </v>
      </c>
      <c r="AF204" s="3">
        <f t="shared" si="184"/>
        <v>37.379131913816323</v>
      </c>
      <c r="AG204" s="3">
        <f t="shared" si="185"/>
        <v>9747.5</v>
      </c>
      <c r="AI204" s="3" t="str">
        <f t="shared" si="186"/>
        <v xml:space="preserve"> </v>
      </c>
      <c r="AJ204" s="3" t="str">
        <f t="shared" si="187"/>
        <v xml:space="preserve"> </v>
      </c>
      <c r="AL204" s="3" t="str">
        <f t="shared" si="188"/>
        <v xml:space="preserve"> </v>
      </c>
      <c r="AM204" s="3" t="str">
        <f t="shared" si="189"/>
        <v xml:space="preserve"> </v>
      </c>
      <c r="AO204" s="3" t="str">
        <f t="shared" si="190"/>
        <v xml:space="preserve"> </v>
      </c>
      <c r="AP204" s="3" t="str">
        <f t="shared" si="191"/>
        <v xml:space="preserve"> </v>
      </c>
    </row>
    <row r="205" spans="25:53" x14ac:dyDescent="0.2">
      <c r="Y205" s="3">
        <v>4</v>
      </c>
      <c r="Z205" s="3" t="str">
        <f t="shared" si="180"/>
        <v xml:space="preserve"> </v>
      </c>
      <c r="AA205" s="3" t="str">
        <f t="shared" si="181"/>
        <v xml:space="preserve"> </v>
      </c>
      <c r="AC205" s="3" t="str">
        <f t="shared" si="182"/>
        <v xml:space="preserve"> </v>
      </c>
      <c r="AD205" s="3" t="str">
        <f t="shared" si="183"/>
        <v xml:space="preserve"> </v>
      </c>
      <c r="AF205" s="3">
        <f t="shared" si="184"/>
        <v>40.145281299547229</v>
      </c>
      <c r="AG205" s="3">
        <f t="shared" si="185"/>
        <v>15367.58333333333</v>
      </c>
      <c r="AI205" s="3" t="str">
        <f t="shared" si="186"/>
        <v xml:space="preserve"> </v>
      </c>
      <c r="AJ205" s="3" t="str">
        <f t="shared" si="187"/>
        <v xml:space="preserve"> </v>
      </c>
      <c r="AL205" s="3" t="str">
        <f t="shared" si="188"/>
        <v xml:space="preserve"> </v>
      </c>
      <c r="AM205" s="3" t="str">
        <f t="shared" si="189"/>
        <v xml:space="preserve"> </v>
      </c>
      <c r="AO205" s="3" t="str">
        <f t="shared" si="190"/>
        <v xml:space="preserve"> </v>
      </c>
      <c r="AP205" s="3" t="str">
        <f t="shared" si="191"/>
        <v xml:space="preserve"> </v>
      </c>
    </row>
    <row r="206" spans="25:53" x14ac:dyDescent="0.2">
      <c r="Y206" s="3">
        <v>5</v>
      </c>
      <c r="Z206" s="3" t="str">
        <f t="shared" si="180"/>
        <v xml:space="preserve"> </v>
      </c>
      <c r="AA206" s="3" t="str">
        <f t="shared" si="181"/>
        <v xml:space="preserve"> </v>
      </c>
      <c r="AC206" s="3" t="str">
        <f t="shared" si="182"/>
        <v xml:space="preserve"> </v>
      </c>
      <c r="AD206" s="3" t="str">
        <f t="shared" si="183"/>
        <v xml:space="preserve"> </v>
      </c>
      <c r="AF206" s="3" t="str">
        <f t="shared" si="184"/>
        <v xml:space="preserve"> </v>
      </c>
      <c r="AG206" s="3" t="str">
        <f t="shared" si="185"/>
        <v xml:space="preserve"> </v>
      </c>
      <c r="AI206" s="3" t="str">
        <f t="shared" si="186"/>
        <v xml:space="preserve"> </v>
      </c>
      <c r="AJ206" s="3" t="str">
        <f t="shared" si="187"/>
        <v xml:space="preserve"> </v>
      </c>
      <c r="AL206" s="3" t="str">
        <f t="shared" si="188"/>
        <v xml:space="preserve"> </v>
      </c>
      <c r="AM206" s="3" t="str">
        <f t="shared" si="189"/>
        <v xml:space="preserve"> </v>
      </c>
      <c r="AO206" s="3" t="str">
        <f t="shared" si="190"/>
        <v xml:space="preserve"> </v>
      </c>
      <c r="AP206" s="3" t="str">
        <f t="shared" si="191"/>
        <v xml:space="preserve"> </v>
      </c>
    </row>
    <row r="207" spans="25:53" x14ac:dyDescent="0.2">
      <c r="Y207" s="3">
        <v>6</v>
      </c>
      <c r="Z207" s="3" t="str">
        <f t="shared" si="180"/>
        <v xml:space="preserve"> </v>
      </c>
      <c r="AA207" s="3" t="str">
        <f t="shared" si="181"/>
        <v xml:space="preserve"> </v>
      </c>
      <c r="AC207" s="3" t="str">
        <f t="shared" si="182"/>
        <v xml:space="preserve"> </v>
      </c>
      <c r="AD207" s="3" t="str">
        <f t="shared" si="183"/>
        <v xml:space="preserve"> </v>
      </c>
      <c r="AF207" s="3" t="str">
        <f t="shared" si="184"/>
        <v xml:space="preserve"> </v>
      </c>
      <c r="AG207" s="3" t="str">
        <f t="shared" si="185"/>
        <v xml:space="preserve"> </v>
      </c>
      <c r="AI207" s="3" t="str">
        <f t="shared" si="186"/>
        <v xml:space="preserve"> </v>
      </c>
      <c r="AJ207" s="3" t="str">
        <f t="shared" si="187"/>
        <v xml:space="preserve"> </v>
      </c>
      <c r="AL207" s="3" t="str">
        <f t="shared" si="188"/>
        <v xml:space="preserve"> </v>
      </c>
      <c r="AM207" s="3" t="str">
        <f t="shared" si="189"/>
        <v xml:space="preserve"> </v>
      </c>
      <c r="AO207" s="3" t="str">
        <f t="shared" si="190"/>
        <v xml:space="preserve"> </v>
      </c>
      <c r="AP207" s="3" t="str">
        <f t="shared" si="191"/>
        <v xml:space="preserve"> </v>
      </c>
    </row>
    <row r="208" spans="25:53" x14ac:dyDescent="0.2">
      <c r="Y208" s="3">
        <v>7</v>
      </c>
      <c r="Z208" s="3" t="str">
        <f t="shared" si="180"/>
        <v xml:space="preserve"> </v>
      </c>
      <c r="AA208" s="3" t="str">
        <f t="shared" si="181"/>
        <v xml:space="preserve"> </v>
      </c>
      <c r="AC208" s="3" t="str">
        <f t="shared" si="182"/>
        <v xml:space="preserve"> </v>
      </c>
      <c r="AD208" s="3" t="str">
        <f t="shared" si="183"/>
        <v xml:space="preserve"> </v>
      </c>
      <c r="AF208" s="3" t="str">
        <f t="shared" si="184"/>
        <v xml:space="preserve"> </v>
      </c>
      <c r="AG208" s="3" t="str">
        <f t="shared" si="185"/>
        <v xml:space="preserve"> </v>
      </c>
      <c r="AI208" s="3" t="str">
        <f t="shared" si="186"/>
        <v xml:space="preserve"> </v>
      </c>
      <c r="AJ208" s="3" t="str">
        <f t="shared" si="187"/>
        <v xml:space="preserve"> </v>
      </c>
      <c r="AL208" s="3" t="str">
        <f t="shared" si="188"/>
        <v xml:space="preserve"> </v>
      </c>
      <c r="AM208" s="3" t="str">
        <f t="shared" si="189"/>
        <v xml:space="preserve"> </v>
      </c>
      <c r="AO208" s="3" t="str">
        <f t="shared" si="190"/>
        <v xml:space="preserve"> </v>
      </c>
      <c r="AP208" s="3" t="str">
        <f t="shared" si="191"/>
        <v xml:space="preserve"> </v>
      </c>
    </row>
    <row r="209" spans="25:42" x14ac:dyDescent="0.2">
      <c r="Y209" s="3">
        <v>8</v>
      </c>
      <c r="Z209" s="3" t="str">
        <f t="shared" si="180"/>
        <v xml:space="preserve"> </v>
      </c>
      <c r="AA209" s="3" t="str">
        <f t="shared" si="181"/>
        <v xml:space="preserve"> </v>
      </c>
      <c r="AC209" s="3" t="str">
        <f t="shared" si="182"/>
        <v xml:space="preserve"> </v>
      </c>
      <c r="AD209" s="3" t="str">
        <f t="shared" si="183"/>
        <v xml:space="preserve"> </v>
      </c>
      <c r="AF209" s="3" t="str">
        <f t="shared" si="184"/>
        <v xml:space="preserve"> </v>
      </c>
      <c r="AG209" s="3" t="str">
        <f t="shared" si="185"/>
        <v xml:space="preserve"> </v>
      </c>
      <c r="AI209" s="3" t="str">
        <f t="shared" si="186"/>
        <v xml:space="preserve"> </v>
      </c>
      <c r="AJ209" s="3" t="str">
        <f t="shared" si="187"/>
        <v xml:space="preserve"> </v>
      </c>
      <c r="AL209" s="3" t="str">
        <f t="shared" si="188"/>
        <v xml:space="preserve"> </v>
      </c>
      <c r="AM209" s="3" t="str">
        <f t="shared" si="189"/>
        <v xml:space="preserve"> </v>
      </c>
      <c r="AO209" s="3" t="str">
        <f t="shared" si="190"/>
        <v xml:space="preserve"> </v>
      </c>
      <c r="AP209" s="3" t="str">
        <f t="shared" si="191"/>
        <v xml:space="preserve"> </v>
      </c>
    </row>
    <row r="210" spans="25:42" x14ac:dyDescent="0.2">
      <c r="Y210" s="3">
        <v>9</v>
      </c>
      <c r="Z210" s="3" t="str">
        <f t="shared" si="180"/>
        <v xml:space="preserve"> </v>
      </c>
      <c r="AA210" s="3" t="str">
        <f t="shared" si="181"/>
        <v xml:space="preserve"> </v>
      </c>
      <c r="AC210" s="3" t="str">
        <f t="shared" si="182"/>
        <v xml:space="preserve"> </v>
      </c>
      <c r="AD210" s="3" t="str">
        <f t="shared" si="183"/>
        <v xml:space="preserve"> </v>
      </c>
      <c r="AF210" s="3" t="str">
        <f t="shared" si="184"/>
        <v xml:space="preserve"> </v>
      </c>
      <c r="AG210" s="3" t="str">
        <f t="shared" si="185"/>
        <v xml:space="preserve"> </v>
      </c>
      <c r="AI210" s="3" t="str">
        <f t="shared" si="186"/>
        <v xml:space="preserve"> </v>
      </c>
      <c r="AJ210" s="3" t="str">
        <f t="shared" si="187"/>
        <v xml:space="preserve"> </v>
      </c>
      <c r="AL210" s="3" t="str">
        <f t="shared" si="188"/>
        <v xml:space="preserve"> </v>
      </c>
      <c r="AM210" s="3" t="str">
        <f t="shared" si="189"/>
        <v xml:space="preserve"> </v>
      </c>
      <c r="AO210" s="3" t="str">
        <f t="shared" si="190"/>
        <v xml:space="preserve"> </v>
      </c>
      <c r="AP210" s="3" t="str">
        <f t="shared" si="191"/>
        <v xml:space="preserve"> </v>
      </c>
    </row>
    <row r="211" spans="25:42" x14ac:dyDescent="0.2">
      <c r="Y211" s="3">
        <v>10</v>
      </c>
      <c r="Z211" s="3" t="str">
        <f t="shared" si="180"/>
        <v xml:space="preserve"> </v>
      </c>
      <c r="AA211" s="3" t="str">
        <f t="shared" si="181"/>
        <v xml:space="preserve"> </v>
      </c>
      <c r="AC211" s="3" t="str">
        <f t="shared" si="182"/>
        <v xml:space="preserve"> </v>
      </c>
      <c r="AD211" s="3" t="str">
        <f t="shared" si="183"/>
        <v xml:space="preserve"> </v>
      </c>
      <c r="AF211" s="3" t="str">
        <f t="shared" si="184"/>
        <v xml:space="preserve"> </v>
      </c>
      <c r="AG211" s="3" t="str">
        <f t="shared" si="185"/>
        <v xml:space="preserve"> </v>
      </c>
      <c r="AI211" s="3" t="str">
        <f t="shared" si="186"/>
        <v xml:space="preserve"> </v>
      </c>
      <c r="AJ211" s="3" t="str">
        <f t="shared" si="187"/>
        <v xml:space="preserve"> </v>
      </c>
      <c r="AL211" s="3" t="str">
        <f t="shared" si="188"/>
        <v xml:space="preserve"> </v>
      </c>
      <c r="AM211" s="3" t="str">
        <f t="shared" si="189"/>
        <v xml:space="preserve"> </v>
      </c>
      <c r="AO211" s="3" t="str">
        <f t="shared" si="190"/>
        <v xml:space="preserve"> </v>
      </c>
      <c r="AP211" s="3" t="str">
        <f t="shared" si="191"/>
        <v xml:space="preserve"> </v>
      </c>
    </row>
    <row r="212" spans="25:42" x14ac:dyDescent="0.2">
      <c r="Y212" s="3">
        <v>11</v>
      </c>
      <c r="Z212" s="3" t="str">
        <f t="shared" si="180"/>
        <v xml:space="preserve"> </v>
      </c>
      <c r="AA212" s="3" t="str">
        <f t="shared" si="181"/>
        <v xml:space="preserve"> </v>
      </c>
      <c r="AC212" s="3" t="str">
        <f t="shared" si="182"/>
        <v xml:space="preserve"> </v>
      </c>
      <c r="AD212" s="3" t="str">
        <f t="shared" si="183"/>
        <v xml:space="preserve"> </v>
      </c>
      <c r="AF212" s="3" t="str">
        <f t="shared" si="184"/>
        <v xml:space="preserve"> </v>
      </c>
      <c r="AG212" s="3" t="str">
        <f t="shared" si="185"/>
        <v xml:space="preserve"> </v>
      </c>
      <c r="AI212" s="3" t="str">
        <f t="shared" si="186"/>
        <v xml:space="preserve"> </v>
      </c>
      <c r="AJ212" s="3" t="str">
        <f t="shared" si="187"/>
        <v xml:space="preserve"> </v>
      </c>
      <c r="AL212" s="3" t="str">
        <f t="shared" si="188"/>
        <v xml:space="preserve"> </v>
      </c>
      <c r="AM212" s="3" t="str">
        <f t="shared" si="189"/>
        <v xml:space="preserve"> </v>
      </c>
      <c r="AO212" s="3" t="str">
        <f t="shared" si="190"/>
        <v xml:space="preserve"> </v>
      </c>
      <c r="AP212" s="3" t="str">
        <f t="shared" si="191"/>
        <v xml:space="preserve"> </v>
      </c>
    </row>
    <row r="213" spans="25:42" x14ac:dyDescent="0.2">
      <c r="Y213" s="3">
        <v>12</v>
      </c>
      <c r="Z213" s="3" t="str">
        <f t="shared" si="180"/>
        <v xml:space="preserve"> </v>
      </c>
      <c r="AA213" s="3" t="str">
        <f t="shared" si="181"/>
        <v xml:space="preserve"> </v>
      </c>
      <c r="AC213" s="3" t="str">
        <f t="shared" si="182"/>
        <v xml:space="preserve"> </v>
      </c>
      <c r="AD213" s="3" t="str">
        <f t="shared" si="183"/>
        <v xml:space="preserve"> </v>
      </c>
      <c r="AF213" s="3" t="str">
        <f t="shared" si="184"/>
        <v xml:space="preserve"> </v>
      </c>
      <c r="AG213" s="3" t="str">
        <f t="shared" si="185"/>
        <v xml:space="preserve"> </v>
      </c>
      <c r="AI213" s="3" t="str">
        <f t="shared" si="186"/>
        <v xml:space="preserve"> </v>
      </c>
      <c r="AJ213" s="3" t="str">
        <f t="shared" si="187"/>
        <v xml:space="preserve"> </v>
      </c>
      <c r="AL213" s="3" t="str">
        <f t="shared" si="188"/>
        <v xml:space="preserve"> </v>
      </c>
      <c r="AM213" s="3" t="str">
        <f t="shared" si="189"/>
        <v xml:space="preserve"> </v>
      </c>
      <c r="AO213" s="3" t="str">
        <f t="shared" si="190"/>
        <v xml:space="preserve"> </v>
      </c>
      <c r="AP213" s="3" t="str">
        <f t="shared" si="191"/>
        <v xml:space="preserve"> </v>
      </c>
    </row>
    <row r="214" spans="25:42" x14ac:dyDescent="0.2">
      <c r="Y214" s="3">
        <v>13</v>
      </c>
      <c r="Z214" s="3" t="str">
        <f t="shared" si="180"/>
        <v xml:space="preserve"> </v>
      </c>
      <c r="AA214" s="3" t="str">
        <f t="shared" si="181"/>
        <v xml:space="preserve"> </v>
      </c>
      <c r="AC214" s="3" t="str">
        <f t="shared" si="182"/>
        <v xml:space="preserve"> </v>
      </c>
      <c r="AD214" s="3" t="str">
        <f t="shared" si="183"/>
        <v xml:space="preserve"> </v>
      </c>
      <c r="AF214" s="3" t="str">
        <f t="shared" si="184"/>
        <v xml:space="preserve"> </v>
      </c>
      <c r="AG214" s="3" t="str">
        <f t="shared" si="185"/>
        <v xml:space="preserve"> </v>
      </c>
      <c r="AI214" s="3" t="str">
        <f t="shared" si="186"/>
        <v xml:space="preserve"> </v>
      </c>
      <c r="AJ214" s="3" t="str">
        <f t="shared" si="187"/>
        <v xml:space="preserve"> </v>
      </c>
      <c r="AL214" s="3" t="str">
        <f t="shared" si="188"/>
        <v xml:space="preserve"> </v>
      </c>
      <c r="AM214" s="3" t="str">
        <f t="shared" si="189"/>
        <v xml:space="preserve"> </v>
      </c>
      <c r="AO214" s="3" t="str">
        <f t="shared" si="190"/>
        <v xml:space="preserve"> </v>
      </c>
      <c r="AP214" s="3" t="str">
        <f t="shared" si="191"/>
        <v xml:space="preserve"> </v>
      </c>
    </row>
    <row r="215" spans="25:42" x14ac:dyDescent="0.2">
      <c r="Y215" s="3">
        <v>14</v>
      </c>
      <c r="Z215" s="3" t="str">
        <f t="shared" si="180"/>
        <v xml:space="preserve"> </v>
      </c>
      <c r="AA215" s="3" t="str">
        <f t="shared" si="181"/>
        <v xml:space="preserve"> </v>
      </c>
      <c r="AC215" s="3" t="str">
        <f t="shared" si="182"/>
        <v xml:space="preserve"> </v>
      </c>
      <c r="AD215" s="3" t="str">
        <f t="shared" si="183"/>
        <v xml:space="preserve"> </v>
      </c>
      <c r="AF215" s="3" t="str">
        <f t="shared" si="184"/>
        <v xml:space="preserve"> </v>
      </c>
      <c r="AG215" s="3" t="str">
        <f t="shared" si="185"/>
        <v xml:space="preserve"> </v>
      </c>
      <c r="AI215" s="3" t="str">
        <f t="shared" si="186"/>
        <v xml:space="preserve"> </v>
      </c>
      <c r="AJ215" s="3" t="str">
        <f t="shared" si="187"/>
        <v xml:space="preserve"> </v>
      </c>
      <c r="AL215" s="3" t="str">
        <f t="shared" si="188"/>
        <v xml:space="preserve"> </v>
      </c>
      <c r="AM215" s="3" t="str">
        <f t="shared" si="189"/>
        <v xml:space="preserve"> </v>
      </c>
      <c r="AO215" s="3" t="str">
        <f t="shared" si="190"/>
        <v xml:space="preserve"> </v>
      </c>
      <c r="AP215" s="3" t="str">
        <f t="shared" si="191"/>
        <v xml:space="preserve"> </v>
      </c>
    </row>
    <row r="216" spans="25:42" x14ac:dyDescent="0.2">
      <c r="Y216" s="3">
        <v>15</v>
      </c>
      <c r="Z216" s="3" t="str">
        <f t="shared" si="180"/>
        <v xml:space="preserve"> </v>
      </c>
      <c r="AA216" s="3" t="str">
        <f t="shared" si="181"/>
        <v xml:space="preserve"> </v>
      </c>
      <c r="AC216" s="3" t="str">
        <f t="shared" si="182"/>
        <v xml:space="preserve"> </v>
      </c>
      <c r="AD216" s="3" t="str">
        <f t="shared" si="183"/>
        <v xml:space="preserve"> </v>
      </c>
      <c r="AF216" s="3" t="str">
        <f t="shared" si="184"/>
        <v xml:space="preserve"> </v>
      </c>
      <c r="AG216" s="3" t="str">
        <f t="shared" si="185"/>
        <v xml:space="preserve"> </v>
      </c>
      <c r="AI216" s="3" t="str">
        <f t="shared" si="186"/>
        <v xml:space="preserve"> </v>
      </c>
      <c r="AJ216" s="3" t="str">
        <f t="shared" si="187"/>
        <v xml:space="preserve"> </v>
      </c>
      <c r="AL216" s="3" t="str">
        <f t="shared" si="188"/>
        <v xml:space="preserve"> </v>
      </c>
      <c r="AM216" s="3" t="str">
        <f t="shared" si="189"/>
        <v xml:space="preserve"> </v>
      </c>
      <c r="AO216" s="3" t="str">
        <f t="shared" si="190"/>
        <v xml:space="preserve"> </v>
      </c>
      <c r="AP216" s="3" t="str">
        <f t="shared" si="191"/>
        <v xml:space="preserve"> </v>
      </c>
    </row>
    <row r="217" spans="25:42" x14ac:dyDescent="0.2">
      <c r="Y217" s="3">
        <v>16</v>
      </c>
      <c r="Z217" s="3" t="str">
        <f t="shared" si="180"/>
        <v xml:space="preserve"> </v>
      </c>
      <c r="AA217" s="3" t="str">
        <f t="shared" si="181"/>
        <v xml:space="preserve"> </v>
      </c>
      <c r="AC217" s="3" t="str">
        <f t="shared" si="182"/>
        <v xml:space="preserve"> </v>
      </c>
      <c r="AD217" s="3" t="str">
        <f t="shared" si="183"/>
        <v xml:space="preserve"> </v>
      </c>
      <c r="AF217" s="3" t="str">
        <f t="shared" si="184"/>
        <v xml:space="preserve"> </v>
      </c>
      <c r="AG217" s="3" t="str">
        <f t="shared" si="185"/>
        <v xml:space="preserve"> </v>
      </c>
      <c r="AI217" s="3" t="str">
        <f t="shared" si="186"/>
        <v xml:space="preserve"> </v>
      </c>
      <c r="AJ217" s="3" t="str">
        <f t="shared" si="187"/>
        <v xml:space="preserve"> </v>
      </c>
      <c r="AL217" s="3" t="str">
        <f t="shared" si="188"/>
        <v xml:space="preserve"> </v>
      </c>
      <c r="AM217" s="3" t="str">
        <f t="shared" si="189"/>
        <v xml:space="preserve"> </v>
      </c>
      <c r="AO217" s="3" t="str">
        <f t="shared" si="190"/>
        <v xml:space="preserve"> </v>
      </c>
      <c r="AP217" s="3" t="str">
        <f t="shared" si="191"/>
        <v xml:space="preserve"> </v>
      </c>
    </row>
    <row r="218" spans="25:42" x14ac:dyDescent="0.2">
      <c r="Y218" s="3">
        <v>17</v>
      </c>
      <c r="Z218" s="3" t="str">
        <f t="shared" si="180"/>
        <v xml:space="preserve"> </v>
      </c>
      <c r="AA218" s="3" t="str">
        <f t="shared" si="181"/>
        <v xml:space="preserve"> </v>
      </c>
      <c r="AC218" s="3" t="str">
        <f t="shared" si="182"/>
        <v xml:space="preserve"> </v>
      </c>
      <c r="AD218" s="3" t="str">
        <f t="shared" si="183"/>
        <v xml:space="preserve"> </v>
      </c>
      <c r="AF218" s="3" t="str">
        <f t="shared" si="184"/>
        <v xml:space="preserve"> </v>
      </c>
      <c r="AG218" s="3" t="str">
        <f t="shared" si="185"/>
        <v xml:space="preserve"> </v>
      </c>
      <c r="AI218" s="3" t="str">
        <f t="shared" si="186"/>
        <v xml:space="preserve"> </v>
      </c>
      <c r="AJ218" s="3" t="str">
        <f t="shared" si="187"/>
        <v xml:space="preserve"> </v>
      </c>
      <c r="AL218" s="3" t="str">
        <f t="shared" si="188"/>
        <v xml:space="preserve"> </v>
      </c>
      <c r="AM218" s="3" t="str">
        <f t="shared" si="189"/>
        <v xml:space="preserve"> </v>
      </c>
      <c r="AO218" s="3" t="str">
        <f t="shared" si="190"/>
        <v xml:space="preserve"> </v>
      </c>
      <c r="AP218" s="3" t="str">
        <f t="shared" si="191"/>
        <v xml:space="preserve"> </v>
      </c>
    </row>
    <row r="219" spans="25:42" x14ac:dyDescent="0.2">
      <c r="Y219" s="3">
        <v>18</v>
      </c>
      <c r="Z219" s="3" t="str">
        <f t="shared" si="180"/>
        <v xml:space="preserve"> </v>
      </c>
      <c r="AA219" s="3" t="str">
        <f t="shared" si="181"/>
        <v xml:space="preserve"> </v>
      </c>
      <c r="AC219" s="3" t="str">
        <f t="shared" si="182"/>
        <v xml:space="preserve"> </v>
      </c>
      <c r="AD219" s="3" t="str">
        <f t="shared" si="183"/>
        <v xml:space="preserve"> </v>
      </c>
      <c r="AF219" s="3" t="str">
        <f t="shared" si="184"/>
        <v xml:space="preserve"> </v>
      </c>
      <c r="AG219" s="3" t="str">
        <f t="shared" si="185"/>
        <v xml:space="preserve"> </v>
      </c>
      <c r="AI219" s="3" t="str">
        <f t="shared" si="186"/>
        <v xml:space="preserve"> </v>
      </c>
      <c r="AJ219" s="3" t="str">
        <f t="shared" si="187"/>
        <v xml:space="preserve"> </v>
      </c>
      <c r="AL219" s="3" t="str">
        <f t="shared" si="188"/>
        <v xml:space="preserve"> </v>
      </c>
      <c r="AM219" s="3" t="str">
        <f t="shared" si="189"/>
        <v xml:space="preserve"> </v>
      </c>
      <c r="AO219" s="3" t="str">
        <f t="shared" si="190"/>
        <v xml:space="preserve"> </v>
      </c>
      <c r="AP219" s="3" t="str">
        <f t="shared" si="191"/>
        <v xml:space="preserve"> </v>
      </c>
    </row>
    <row r="220" spans="25:42" x14ac:dyDescent="0.2">
      <c r="Y220" s="3">
        <v>19</v>
      </c>
      <c r="Z220" s="3" t="str">
        <f t="shared" si="180"/>
        <v xml:space="preserve"> </v>
      </c>
      <c r="AA220" s="3" t="str">
        <f t="shared" si="181"/>
        <v xml:space="preserve"> </v>
      </c>
      <c r="AC220" s="3" t="str">
        <f t="shared" si="182"/>
        <v xml:space="preserve"> </v>
      </c>
      <c r="AD220" s="3" t="str">
        <f t="shared" si="183"/>
        <v xml:space="preserve"> </v>
      </c>
      <c r="AF220" s="3" t="str">
        <f t="shared" si="184"/>
        <v xml:space="preserve"> </v>
      </c>
      <c r="AG220" s="3" t="str">
        <f t="shared" si="185"/>
        <v xml:space="preserve"> </v>
      </c>
      <c r="AI220" s="3" t="str">
        <f t="shared" si="186"/>
        <v xml:space="preserve"> </v>
      </c>
      <c r="AJ220" s="3" t="str">
        <f t="shared" si="187"/>
        <v xml:space="preserve"> </v>
      </c>
      <c r="AL220" s="3" t="str">
        <f t="shared" si="188"/>
        <v xml:space="preserve"> </v>
      </c>
      <c r="AM220" s="3" t="str">
        <f t="shared" si="189"/>
        <v xml:space="preserve"> </v>
      </c>
      <c r="AO220" s="3" t="str">
        <f t="shared" si="190"/>
        <v xml:space="preserve"> </v>
      </c>
      <c r="AP220" s="3" t="str">
        <f t="shared" si="191"/>
        <v xml:space="preserve"> </v>
      </c>
    </row>
    <row r="221" spans="25:42" x14ac:dyDescent="0.2">
      <c r="Y221" s="3">
        <v>20</v>
      </c>
      <c r="Z221" s="3" t="str">
        <f t="shared" si="180"/>
        <v xml:space="preserve"> </v>
      </c>
      <c r="AA221" s="3" t="str">
        <f t="shared" si="181"/>
        <v xml:space="preserve"> </v>
      </c>
      <c r="AC221" s="3" t="str">
        <f t="shared" si="182"/>
        <v xml:space="preserve"> </v>
      </c>
      <c r="AD221" s="3" t="str">
        <f t="shared" si="183"/>
        <v xml:space="preserve"> </v>
      </c>
      <c r="AF221" s="3" t="str">
        <f t="shared" si="184"/>
        <v xml:space="preserve"> </v>
      </c>
      <c r="AG221" s="3" t="str">
        <f t="shared" si="185"/>
        <v xml:space="preserve"> </v>
      </c>
      <c r="AI221" s="3" t="str">
        <f t="shared" si="186"/>
        <v xml:space="preserve"> </v>
      </c>
      <c r="AJ221" s="3" t="str">
        <f t="shared" si="187"/>
        <v xml:space="preserve"> </v>
      </c>
      <c r="AL221" s="3" t="str">
        <f t="shared" si="188"/>
        <v xml:space="preserve"> </v>
      </c>
      <c r="AM221" s="3" t="str">
        <f t="shared" si="189"/>
        <v xml:space="preserve"> </v>
      </c>
      <c r="AO221" s="3" t="str">
        <f t="shared" si="190"/>
        <v xml:space="preserve"> </v>
      </c>
      <c r="AP221" s="3" t="str">
        <f t="shared" si="191"/>
        <v xml:space="preserve"> </v>
      </c>
    </row>
    <row r="222" spans="25:42" x14ac:dyDescent="0.2">
      <c r="Y222" s="3">
        <v>21</v>
      </c>
      <c r="Z222" s="3" t="str">
        <f t="shared" si="180"/>
        <v xml:space="preserve"> </v>
      </c>
      <c r="AA222" s="3" t="str">
        <f t="shared" si="181"/>
        <v xml:space="preserve"> </v>
      </c>
      <c r="AC222" s="3" t="str">
        <f t="shared" si="182"/>
        <v xml:space="preserve"> </v>
      </c>
      <c r="AD222" s="3" t="str">
        <f t="shared" si="183"/>
        <v xml:space="preserve"> </v>
      </c>
      <c r="AF222" s="3" t="str">
        <f t="shared" si="184"/>
        <v xml:space="preserve"> </v>
      </c>
      <c r="AG222" s="3" t="str">
        <f t="shared" si="185"/>
        <v xml:space="preserve"> </v>
      </c>
      <c r="AI222" s="3" t="str">
        <f t="shared" si="186"/>
        <v xml:space="preserve"> </v>
      </c>
      <c r="AJ222" s="3" t="str">
        <f t="shared" si="187"/>
        <v xml:space="preserve"> </v>
      </c>
      <c r="AL222" s="3" t="str">
        <f t="shared" si="188"/>
        <v xml:space="preserve"> </v>
      </c>
      <c r="AM222" s="3" t="str">
        <f t="shared" si="189"/>
        <v xml:space="preserve"> </v>
      </c>
      <c r="AO222" s="3" t="str">
        <f t="shared" si="190"/>
        <v xml:space="preserve"> </v>
      </c>
      <c r="AP222" s="3" t="str">
        <f t="shared" si="191"/>
        <v xml:space="preserve"> </v>
      </c>
    </row>
    <row r="223" spans="25:42" x14ac:dyDescent="0.2">
      <c r="Y223" s="3">
        <v>22</v>
      </c>
      <c r="Z223" s="3" t="str">
        <f t="shared" si="180"/>
        <v xml:space="preserve"> </v>
      </c>
      <c r="AA223" s="3" t="str">
        <f t="shared" si="181"/>
        <v xml:space="preserve"> </v>
      </c>
      <c r="AC223" s="3" t="str">
        <f t="shared" si="182"/>
        <v xml:space="preserve"> </v>
      </c>
      <c r="AD223" s="3" t="str">
        <f t="shared" si="183"/>
        <v xml:space="preserve"> </v>
      </c>
      <c r="AF223" s="3" t="str">
        <f t="shared" si="184"/>
        <v xml:space="preserve"> </v>
      </c>
      <c r="AG223" s="3" t="str">
        <f t="shared" si="185"/>
        <v xml:space="preserve"> </v>
      </c>
      <c r="AI223" s="3" t="str">
        <f t="shared" si="186"/>
        <v xml:space="preserve"> </v>
      </c>
      <c r="AJ223" s="3" t="str">
        <f t="shared" si="187"/>
        <v xml:space="preserve"> </v>
      </c>
      <c r="AL223" s="3" t="str">
        <f t="shared" si="188"/>
        <v xml:space="preserve"> </v>
      </c>
      <c r="AM223" s="3" t="str">
        <f t="shared" si="189"/>
        <v xml:space="preserve"> </v>
      </c>
      <c r="AO223" s="3" t="str">
        <f t="shared" si="190"/>
        <v xml:space="preserve"> </v>
      </c>
      <c r="AP223" s="3" t="str">
        <f t="shared" si="191"/>
        <v xml:space="preserve"> </v>
      </c>
    </row>
    <row r="224" spans="25:42" x14ac:dyDescent="0.2">
      <c r="Y224" s="3">
        <v>23</v>
      </c>
      <c r="Z224" s="3" t="str">
        <f t="shared" si="180"/>
        <v xml:space="preserve"> </v>
      </c>
      <c r="AA224" s="3" t="str">
        <f t="shared" si="181"/>
        <v xml:space="preserve"> </v>
      </c>
      <c r="AC224" s="3" t="str">
        <f t="shared" si="182"/>
        <v xml:space="preserve"> </v>
      </c>
      <c r="AD224" s="3" t="str">
        <f t="shared" si="183"/>
        <v xml:space="preserve"> </v>
      </c>
      <c r="AF224" s="3" t="str">
        <f t="shared" si="184"/>
        <v xml:space="preserve"> </v>
      </c>
      <c r="AG224" s="3" t="str">
        <f t="shared" si="185"/>
        <v xml:space="preserve"> </v>
      </c>
      <c r="AI224" s="3" t="str">
        <f t="shared" si="186"/>
        <v xml:space="preserve"> </v>
      </c>
      <c r="AJ224" s="3" t="str">
        <f t="shared" si="187"/>
        <v xml:space="preserve"> </v>
      </c>
      <c r="AL224" s="3" t="str">
        <f t="shared" si="188"/>
        <v xml:space="preserve"> </v>
      </c>
      <c r="AM224" s="3" t="str">
        <f t="shared" si="189"/>
        <v xml:space="preserve"> </v>
      </c>
      <c r="AO224" s="3" t="str">
        <f t="shared" si="190"/>
        <v xml:space="preserve"> </v>
      </c>
      <c r="AP224" s="3" t="str">
        <f t="shared" si="191"/>
        <v xml:space="preserve"> </v>
      </c>
    </row>
    <row r="225" spans="25:42" x14ac:dyDescent="0.2">
      <c r="Y225" s="3">
        <v>24</v>
      </c>
      <c r="Z225" s="3" t="str">
        <f t="shared" si="180"/>
        <v xml:space="preserve"> </v>
      </c>
      <c r="AA225" s="3" t="str">
        <f t="shared" si="181"/>
        <v xml:space="preserve"> </v>
      </c>
      <c r="AC225" s="3" t="str">
        <f t="shared" si="182"/>
        <v xml:space="preserve"> </v>
      </c>
      <c r="AD225" s="3" t="str">
        <f t="shared" si="183"/>
        <v xml:space="preserve"> </v>
      </c>
      <c r="AF225" s="3" t="str">
        <f t="shared" si="184"/>
        <v xml:space="preserve"> </v>
      </c>
      <c r="AG225" s="3" t="str">
        <f t="shared" si="185"/>
        <v xml:space="preserve"> </v>
      </c>
      <c r="AI225" s="3" t="str">
        <f t="shared" si="186"/>
        <v xml:space="preserve"> </v>
      </c>
      <c r="AJ225" s="3" t="str">
        <f t="shared" si="187"/>
        <v xml:space="preserve"> </v>
      </c>
      <c r="AL225" s="3" t="str">
        <f t="shared" si="188"/>
        <v xml:space="preserve"> </v>
      </c>
      <c r="AM225" s="3" t="str">
        <f t="shared" si="189"/>
        <v xml:space="preserve"> </v>
      </c>
      <c r="AO225" s="3" t="str">
        <f t="shared" si="190"/>
        <v xml:space="preserve"> </v>
      </c>
      <c r="AP225" s="3" t="str">
        <f t="shared" si="191"/>
        <v xml:space="preserve"> </v>
      </c>
    </row>
    <row r="226" spans="25:42" x14ac:dyDescent="0.2">
      <c r="Y226" s="3">
        <v>25</v>
      </c>
      <c r="Z226" s="3" t="str">
        <f t="shared" si="180"/>
        <v xml:space="preserve"> </v>
      </c>
      <c r="AA226" s="3" t="str">
        <f t="shared" si="181"/>
        <v xml:space="preserve"> </v>
      </c>
      <c r="AC226" s="3" t="str">
        <f t="shared" si="182"/>
        <v xml:space="preserve"> </v>
      </c>
      <c r="AD226" s="3" t="str">
        <f t="shared" si="183"/>
        <v xml:space="preserve"> </v>
      </c>
      <c r="AF226" s="3" t="str">
        <f t="shared" si="184"/>
        <v xml:space="preserve"> </v>
      </c>
      <c r="AG226" s="3" t="str">
        <f t="shared" si="185"/>
        <v xml:space="preserve"> </v>
      </c>
      <c r="AI226" s="3" t="str">
        <f t="shared" si="186"/>
        <v xml:space="preserve"> </v>
      </c>
      <c r="AJ226" s="3" t="str">
        <f t="shared" si="187"/>
        <v xml:space="preserve"> </v>
      </c>
      <c r="AL226" s="3" t="str">
        <f t="shared" si="188"/>
        <v xml:space="preserve"> </v>
      </c>
      <c r="AM226" s="3" t="str">
        <f t="shared" si="189"/>
        <v xml:space="preserve"> </v>
      </c>
      <c r="AO226" s="3" t="str">
        <f t="shared" si="190"/>
        <v xml:space="preserve"> </v>
      </c>
      <c r="AP226" s="3" t="str">
        <f t="shared" si="191"/>
        <v xml:space="preserve"> </v>
      </c>
    </row>
    <row r="227" spans="25:42" x14ac:dyDescent="0.2">
      <c r="Y227" s="3">
        <v>26</v>
      </c>
      <c r="Z227" s="3" t="str">
        <f t="shared" si="180"/>
        <v xml:space="preserve"> </v>
      </c>
      <c r="AA227" s="3" t="str">
        <f t="shared" si="181"/>
        <v xml:space="preserve"> </v>
      </c>
      <c r="AC227" s="3" t="str">
        <f t="shared" si="182"/>
        <v xml:space="preserve"> </v>
      </c>
      <c r="AD227" s="3" t="str">
        <f t="shared" si="183"/>
        <v xml:space="preserve"> </v>
      </c>
      <c r="AF227" s="3" t="str">
        <f t="shared" si="184"/>
        <v xml:space="preserve"> </v>
      </c>
      <c r="AG227" s="3" t="str">
        <f t="shared" si="185"/>
        <v xml:space="preserve"> </v>
      </c>
      <c r="AI227" s="3" t="str">
        <f t="shared" si="186"/>
        <v xml:space="preserve"> </v>
      </c>
      <c r="AJ227" s="3" t="str">
        <f t="shared" si="187"/>
        <v xml:space="preserve"> </v>
      </c>
      <c r="AL227" s="3" t="str">
        <f t="shared" si="188"/>
        <v xml:space="preserve"> </v>
      </c>
      <c r="AM227" s="3" t="str">
        <f t="shared" si="189"/>
        <v xml:space="preserve"> </v>
      </c>
      <c r="AO227" s="3" t="str">
        <f t="shared" si="190"/>
        <v xml:space="preserve"> </v>
      </c>
      <c r="AP227" s="3" t="str">
        <f t="shared" si="191"/>
        <v xml:space="preserve"> </v>
      </c>
    </row>
    <row r="228" spans="25:42" x14ac:dyDescent="0.2">
      <c r="Y228" s="3">
        <v>27</v>
      </c>
      <c r="Z228" s="3" t="str">
        <f t="shared" si="180"/>
        <v xml:space="preserve"> </v>
      </c>
      <c r="AA228" s="3" t="str">
        <f t="shared" si="181"/>
        <v xml:space="preserve"> </v>
      </c>
      <c r="AC228" s="3" t="str">
        <f t="shared" si="182"/>
        <v xml:space="preserve"> </v>
      </c>
      <c r="AD228" s="3" t="str">
        <f t="shared" si="183"/>
        <v xml:space="preserve"> </v>
      </c>
      <c r="AF228" s="3" t="str">
        <f t="shared" si="184"/>
        <v xml:space="preserve"> </v>
      </c>
      <c r="AG228" s="3" t="str">
        <f t="shared" si="185"/>
        <v xml:space="preserve"> </v>
      </c>
      <c r="AI228" s="3" t="str">
        <f t="shared" si="186"/>
        <v xml:space="preserve"> </v>
      </c>
      <c r="AJ228" s="3" t="str">
        <f t="shared" si="187"/>
        <v xml:space="preserve"> </v>
      </c>
      <c r="AL228" s="3" t="str">
        <f t="shared" si="188"/>
        <v xml:space="preserve"> </v>
      </c>
      <c r="AM228" s="3" t="str">
        <f t="shared" si="189"/>
        <v xml:space="preserve"> </v>
      </c>
      <c r="AO228" s="3" t="str">
        <f t="shared" si="190"/>
        <v xml:space="preserve"> </v>
      </c>
      <c r="AP228" s="3" t="str">
        <f t="shared" si="191"/>
        <v xml:space="preserve"> </v>
      </c>
    </row>
    <row r="229" spans="25:42" x14ac:dyDescent="0.2">
      <c r="Y229" s="3">
        <v>28</v>
      </c>
      <c r="Z229" s="3" t="str">
        <f t="shared" si="180"/>
        <v xml:space="preserve"> </v>
      </c>
      <c r="AA229" s="3" t="str">
        <f t="shared" si="181"/>
        <v xml:space="preserve"> </v>
      </c>
      <c r="AC229" s="3" t="str">
        <f t="shared" si="182"/>
        <v xml:space="preserve"> </v>
      </c>
      <c r="AD229" s="3" t="str">
        <f t="shared" si="183"/>
        <v xml:space="preserve"> </v>
      </c>
      <c r="AF229" s="3" t="str">
        <f t="shared" si="184"/>
        <v xml:space="preserve"> </v>
      </c>
      <c r="AG229" s="3" t="str">
        <f t="shared" si="185"/>
        <v xml:space="preserve"> </v>
      </c>
      <c r="AI229" s="3" t="str">
        <f t="shared" si="186"/>
        <v xml:space="preserve"> </v>
      </c>
      <c r="AJ229" s="3" t="str">
        <f t="shared" si="187"/>
        <v xml:space="preserve"> </v>
      </c>
      <c r="AL229" s="3" t="str">
        <f t="shared" si="188"/>
        <v xml:space="preserve"> </v>
      </c>
      <c r="AM229" s="3" t="str">
        <f t="shared" si="189"/>
        <v xml:space="preserve"> </v>
      </c>
      <c r="AO229" s="3" t="str">
        <f t="shared" si="190"/>
        <v xml:space="preserve"> </v>
      </c>
      <c r="AP229" s="3" t="str">
        <f t="shared" si="191"/>
        <v xml:space="preserve"> </v>
      </c>
    </row>
    <row r="230" spans="25:42" x14ac:dyDescent="0.2">
      <c r="Y230" s="3">
        <v>29</v>
      </c>
      <c r="Z230" s="3" t="str">
        <f t="shared" si="180"/>
        <v xml:space="preserve"> </v>
      </c>
      <c r="AA230" s="3" t="str">
        <f t="shared" si="181"/>
        <v xml:space="preserve"> </v>
      </c>
      <c r="AC230" s="3" t="str">
        <f t="shared" si="182"/>
        <v xml:space="preserve"> </v>
      </c>
      <c r="AD230" s="3" t="str">
        <f t="shared" si="183"/>
        <v xml:space="preserve"> </v>
      </c>
      <c r="AF230" s="3" t="str">
        <f t="shared" si="184"/>
        <v xml:space="preserve"> </v>
      </c>
      <c r="AG230" s="3" t="str">
        <f t="shared" si="185"/>
        <v xml:space="preserve"> </v>
      </c>
      <c r="AI230" s="3" t="str">
        <f t="shared" si="186"/>
        <v xml:space="preserve"> </v>
      </c>
      <c r="AJ230" s="3" t="str">
        <f t="shared" si="187"/>
        <v xml:space="preserve"> </v>
      </c>
      <c r="AL230" s="3" t="str">
        <f t="shared" si="188"/>
        <v xml:space="preserve"> </v>
      </c>
      <c r="AM230" s="3" t="str">
        <f t="shared" si="189"/>
        <v xml:space="preserve"> </v>
      </c>
      <c r="AO230" s="3" t="str">
        <f t="shared" si="190"/>
        <v xml:space="preserve"> </v>
      </c>
      <c r="AP230" s="3" t="str">
        <f t="shared" si="191"/>
        <v xml:space="preserve"> </v>
      </c>
    </row>
    <row r="231" spans="25:42" x14ac:dyDescent="0.2">
      <c r="Y231" s="3">
        <v>30</v>
      </c>
      <c r="Z231" s="3" t="str">
        <f t="shared" si="180"/>
        <v xml:space="preserve"> </v>
      </c>
      <c r="AA231" s="3" t="str">
        <f t="shared" si="181"/>
        <v xml:space="preserve"> </v>
      </c>
      <c r="AC231" s="3" t="str">
        <f t="shared" si="182"/>
        <v xml:space="preserve"> </v>
      </c>
      <c r="AD231" s="3" t="str">
        <f t="shared" si="183"/>
        <v xml:space="preserve"> </v>
      </c>
      <c r="AF231" s="3" t="str">
        <f t="shared" si="184"/>
        <v xml:space="preserve"> </v>
      </c>
      <c r="AG231" s="3" t="str">
        <f t="shared" si="185"/>
        <v xml:space="preserve"> </v>
      </c>
      <c r="AI231" s="3" t="str">
        <f t="shared" si="186"/>
        <v xml:space="preserve"> </v>
      </c>
      <c r="AJ231" s="3" t="str">
        <f t="shared" si="187"/>
        <v xml:space="preserve"> </v>
      </c>
      <c r="AL231" s="3" t="str">
        <f t="shared" si="188"/>
        <v xml:space="preserve"> </v>
      </c>
      <c r="AM231" s="3" t="str">
        <f t="shared" si="189"/>
        <v xml:space="preserve"> </v>
      </c>
      <c r="AO231" s="3" t="str">
        <f t="shared" si="190"/>
        <v xml:space="preserve"> </v>
      </c>
      <c r="AP231" s="3" t="str">
        <f t="shared" si="191"/>
        <v xml:space="preserve"> </v>
      </c>
    </row>
    <row r="234" spans="25:42" ht="15" x14ac:dyDescent="0.25">
      <c r="Z234" s="84" t="s">
        <v>15</v>
      </c>
      <c r="AA234" s="84" t="s">
        <v>16</v>
      </c>
      <c r="AB234" s="84"/>
      <c r="AC234" s="84"/>
      <c r="AD234" s="84"/>
      <c r="AE234" s="84"/>
      <c r="AF234" s="84"/>
      <c r="AG234" s="84"/>
      <c r="AH234" s="84"/>
    </row>
    <row r="235" spans="25:42" ht="15" x14ac:dyDescent="0.25">
      <c r="Z235" s="84">
        <v>13.900399999999999</v>
      </c>
      <c r="AA235" s="84">
        <v>6.8079200000000002</v>
      </c>
      <c r="AB235" s="84"/>
      <c r="AC235" s="84"/>
      <c r="AD235" s="84"/>
      <c r="AE235" s="84"/>
      <c r="AF235" s="84"/>
      <c r="AG235" s="84"/>
      <c r="AH235" s="84"/>
    </row>
    <row r="236" spans="25:42" ht="15" x14ac:dyDescent="0.25">
      <c r="Z236" s="84">
        <v>15.0433</v>
      </c>
      <c r="AA236" s="84">
        <v>6.3708799999999997</v>
      </c>
      <c r="AB236" s="84"/>
      <c r="AC236" s="84"/>
      <c r="AD236" s="84"/>
      <c r="AE236" s="84"/>
      <c r="AF236" s="84"/>
      <c r="AG236" s="84"/>
      <c r="AH236" s="84"/>
    </row>
    <row r="237" spans="25:42" ht="15" x14ac:dyDescent="0.25">
      <c r="Z237" s="84">
        <v>16.731200000000001</v>
      </c>
      <c r="AA237" s="84">
        <v>5.9421599999999994</v>
      </c>
      <c r="AB237" s="84"/>
      <c r="AC237" s="84"/>
      <c r="AD237" s="84"/>
      <c r="AE237" s="84"/>
      <c r="AF237" s="84"/>
      <c r="AG237" s="84"/>
      <c r="AH237" s="84"/>
    </row>
    <row r="238" spans="25:42" ht="15" x14ac:dyDescent="0.25">
      <c r="Z238" s="84">
        <v>18.824100000000001</v>
      </c>
      <c r="AA238" s="84">
        <v>5.4917199999999999</v>
      </c>
      <c r="AB238" s="84"/>
      <c r="AC238" s="84"/>
      <c r="AD238" s="84"/>
      <c r="AE238" s="84"/>
      <c r="AF238" s="84"/>
      <c r="AG238" s="84"/>
      <c r="AH238" s="84"/>
    </row>
    <row r="239" spans="25:42" ht="15" x14ac:dyDescent="0.25">
      <c r="Z239" s="84">
        <v>20.002099999999999</v>
      </c>
      <c r="AA239" s="84">
        <v>5.3195600000000001</v>
      </c>
      <c r="AB239" s="84"/>
      <c r="AC239" s="84"/>
      <c r="AD239" s="84"/>
      <c r="AE239" s="84"/>
      <c r="AF239" s="84"/>
      <c r="AG239" s="84"/>
      <c r="AH239" s="84"/>
    </row>
    <row r="240" spans="25:42" ht="15" x14ac:dyDescent="0.25">
      <c r="Z240" s="84">
        <v>22.2179</v>
      </c>
      <c r="AA240" s="84">
        <v>4.9783200000000001</v>
      </c>
      <c r="AB240" s="84"/>
      <c r="AC240" s="84"/>
      <c r="AD240" s="84"/>
      <c r="AE240" s="84"/>
      <c r="AF240" s="84"/>
      <c r="AG240" s="84"/>
      <c r="AH240" s="84"/>
    </row>
    <row r="241" spans="26:54" ht="15" x14ac:dyDescent="0.25">
      <c r="Z241" s="84">
        <v>24.344999999999999</v>
      </c>
      <c r="AA241" s="84">
        <v>4.8237399999999999</v>
      </c>
      <c r="AB241" s="84"/>
      <c r="AC241" s="84"/>
      <c r="AD241" s="84"/>
      <c r="AE241" s="84"/>
      <c r="AF241" s="84"/>
      <c r="AG241" s="84"/>
      <c r="AH241" s="84"/>
    </row>
    <row r="242" spans="26:54" ht="15" x14ac:dyDescent="0.25">
      <c r="Z242" s="84">
        <v>26.212199999999999</v>
      </c>
      <c r="AA242" s="84">
        <v>4.7000599999999997</v>
      </c>
      <c r="AB242" s="84"/>
      <c r="AC242" s="84"/>
      <c r="AD242" s="84"/>
      <c r="AE242" s="84"/>
      <c r="AF242" s="84"/>
      <c r="AG242" s="84"/>
      <c r="AH242" s="84"/>
    </row>
    <row r="243" spans="26:54" ht="15" x14ac:dyDescent="0.25">
      <c r="Z243" s="84">
        <v>28.040600000000001</v>
      </c>
      <c r="AA243" s="84">
        <v>4.6087000000000007</v>
      </c>
      <c r="AB243" s="84"/>
      <c r="AC243" s="84"/>
      <c r="AD243" s="84"/>
      <c r="AE243" s="84"/>
      <c r="AF243" s="84"/>
      <c r="AG243" s="84"/>
      <c r="AH243" s="84"/>
    </row>
    <row r="244" spans="26:54" ht="15" x14ac:dyDescent="0.25">
      <c r="Z244" s="84">
        <v>29.745699999999999</v>
      </c>
      <c r="AA244" s="84">
        <v>4.5454600000000003</v>
      </c>
      <c r="AB244" s="84"/>
      <c r="AC244" s="84"/>
      <c r="AD244" s="84"/>
      <c r="AE244" s="84"/>
      <c r="AF244" s="84"/>
      <c r="AG244" s="84"/>
      <c r="AH244" s="84"/>
    </row>
    <row r="245" spans="26:54" ht="15" x14ac:dyDescent="0.25">
      <c r="Z245" s="84">
        <v>31.139800000000001</v>
      </c>
      <c r="AA245" s="84">
        <v>4.4852800000000004</v>
      </c>
      <c r="AB245" s="84"/>
      <c r="AC245" s="84"/>
      <c r="AD245" s="84"/>
      <c r="AE245" s="84"/>
      <c r="AF245" s="84"/>
      <c r="AG245" s="84"/>
      <c r="AH245" s="84"/>
    </row>
    <row r="246" spans="26:54" ht="15" x14ac:dyDescent="0.25">
      <c r="Z246" s="84">
        <v>32.8977</v>
      </c>
      <c r="AA246" s="84">
        <v>4.4501399999999993</v>
      </c>
      <c r="AB246" s="84"/>
      <c r="AC246" s="84"/>
      <c r="AD246" s="84"/>
      <c r="AE246" s="84"/>
      <c r="AF246" s="84"/>
      <c r="AG246" s="84"/>
      <c r="AH246" s="84"/>
    </row>
    <row r="247" spans="26:54" ht="15" x14ac:dyDescent="0.25">
      <c r="Z247" s="84">
        <v>34.708599999999997</v>
      </c>
      <c r="AA247" s="84">
        <v>4.4219999999999997</v>
      </c>
      <c r="AB247" s="84"/>
      <c r="AC247" s="84"/>
      <c r="AD247" s="84"/>
      <c r="AE247" s="84"/>
      <c r="AF247" s="84"/>
      <c r="AG247" s="84"/>
      <c r="AH247" s="84"/>
    </row>
    <row r="248" spans="26:54" ht="15" x14ac:dyDescent="0.25">
      <c r="Z248" s="84">
        <v>36.3962</v>
      </c>
      <c r="AA248" s="84">
        <v>4.4079600000000001</v>
      </c>
      <c r="AB248" s="84"/>
      <c r="AC248" s="84"/>
      <c r="AD248" s="84"/>
      <c r="AE248" s="84"/>
      <c r="AF248" s="84"/>
      <c r="AG248" s="84"/>
      <c r="AH248" s="84"/>
    </row>
    <row r="249" spans="26:54" ht="15" x14ac:dyDescent="0.25">
      <c r="Z249" s="84">
        <v>38.508800000000001</v>
      </c>
      <c r="AA249" s="84">
        <v>4.3798399999999997</v>
      </c>
      <c r="AB249" s="84"/>
      <c r="AC249" s="84"/>
      <c r="AD249" s="84"/>
      <c r="AE249" s="84"/>
      <c r="AF249" s="84"/>
      <c r="AG249" s="84"/>
      <c r="AH249" s="84"/>
    </row>
    <row r="250" spans="26:54" ht="15" x14ac:dyDescent="0.25">
      <c r="Z250" s="84">
        <v>40.249299999999998</v>
      </c>
      <c r="AA250" s="84">
        <v>4.3762999999999996</v>
      </c>
      <c r="AB250" s="84"/>
      <c r="AC250" s="84"/>
      <c r="AD250" s="84"/>
      <c r="AE250" s="84"/>
      <c r="AF250" s="84"/>
      <c r="AG250" s="84"/>
      <c r="AH250" s="84"/>
    </row>
    <row r="251" spans="26:54" ht="15" x14ac:dyDescent="0.25">
      <c r="Z251" s="84">
        <v>42.024799999999999</v>
      </c>
      <c r="AA251" s="84">
        <v>4.3587400000000001</v>
      </c>
      <c r="AB251" s="84"/>
      <c r="AC251" s="84"/>
      <c r="AD251" s="84"/>
      <c r="AE251" s="84"/>
      <c r="AF251" s="84"/>
      <c r="AG251" s="84"/>
      <c r="AH251" s="84"/>
    </row>
    <row r="252" spans="26:54" ht="15" x14ac:dyDescent="0.25">
      <c r="Z252" s="84">
        <v>43.431100000000001</v>
      </c>
      <c r="AA252" s="84">
        <v>4.3692799999999998</v>
      </c>
      <c r="AB252" s="84"/>
      <c r="AC252" s="84"/>
      <c r="AD252" s="84"/>
      <c r="AE252" s="84"/>
      <c r="AF252" s="84"/>
      <c r="AG252" s="84"/>
      <c r="AH252" s="84"/>
    </row>
    <row r="253" spans="26:54" ht="15" x14ac:dyDescent="0.25">
      <c r="Z253" s="84">
        <v>45.013199999999998</v>
      </c>
      <c r="AA253" s="84">
        <v>4.3728199999999999</v>
      </c>
      <c r="AB253" s="84"/>
      <c r="AC253" s="84"/>
      <c r="AD253" s="84"/>
      <c r="AE253" s="84"/>
      <c r="AF253" s="84"/>
      <c r="AG253" s="84"/>
      <c r="AH253" s="84"/>
    </row>
    <row r="254" spans="26:54" ht="15" x14ac:dyDescent="0.25">
      <c r="Z254" s="84">
        <v>46.634500000000003</v>
      </c>
      <c r="AA254" s="84">
        <v>4.35534</v>
      </c>
      <c r="AB254" s="84"/>
      <c r="AC254" s="84"/>
      <c r="AD254" s="84"/>
      <c r="AE254" s="84"/>
      <c r="AF254" s="84"/>
      <c r="AG254" s="84"/>
      <c r="AH254" s="84"/>
    </row>
    <row r="255" spans="26:54" ht="15" x14ac:dyDescent="0.25">
      <c r="Z255" s="84">
        <v>48.392499999999998</v>
      </c>
      <c r="AA255" s="84">
        <v>4.34124</v>
      </c>
      <c r="AB255" s="84"/>
      <c r="AC255" s="84"/>
      <c r="AD255" s="84"/>
      <c r="AE255" s="84"/>
      <c r="AF255" s="166" t="s">
        <v>24</v>
      </c>
      <c r="AG255" s="166"/>
      <c r="AH255" s="166"/>
      <c r="AJ255" s="166" t="s">
        <v>27</v>
      </c>
      <c r="AK255" s="166"/>
      <c r="AL255" s="166"/>
      <c r="AN255" s="166" t="s">
        <v>54</v>
      </c>
      <c r="AO255" s="166"/>
      <c r="AP255" s="166"/>
      <c r="AR255" s="166" t="s">
        <v>55</v>
      </c>
      <c r="AS255" s="166"/>
      <c r="AT255" s="166"/>
      <c r="AV255" s="166" t="s">
        <v>56</v>
      </c>
      <c r="AW255" s="166"/>
      <c r="AX255" s="166"/>
      <c r="AZ255" s="166" t="s">
        <v>57</v>
      </c>
      <c r="BA255" s="166"/>
      <c r="BB255" s="166"/>
    </row>
    <row r="256" spans="26:54" ht="15" x14ac:dyDescent="0.25">
      <c r="Z256" s="84">
        <v>52.5276</v>
      </c>
      <c r="AA256" s="84">
        <v>4.3271999999999995</v>
      </c>
      <c r="AB256" s="84"/>
      <c r="AC256" s="84"/>
      <c r="AD256" s="84"/>
      <c r="AE256" s="84"/>
      <c r="AF256" s="84"/>
      <c r="AG256" s="84" t="s">
        <v>15</v>
      </c>
      <c r="AH256" s="84" t="s">
        <v>16</v>
      </c>
      <c r="AJ256" s="84"/>
      <c r="AK256" s="84" t="s">
        <v>15</v>
      </c>
      <c r="AL256" s="84" t="s">
        <v>16</v>
      </c>
      <c r="AN256" s="84"/>
      <c r="AO256" s="84" t="s">
        <v>15</v>
      </c>
      <c r="AP256" s="84" t="s">
        <v>16</v>
      </c>
      <c r="AR256" s="84"/>
      <c r="AS256" s="84" t="s">
        <v>15</v>
      </c>
      <c r="AT256" s="84" t="s">
        <v>16</v>
      </c>
      <c r="AV256" s="84"/>
      <c r="AW256" s="84" t="s">
        <v>15</v>
      </c>
      <c r="AX256" s="84" t="s">
        <v>16</v>
      </c>
      <c r="AZ256" s="84"/>
      <c r="BA256" s="84" t="s">
        <v>15</v>
      </c>
      <c r="BB256" s="84" t="s">
        <v>16</v>
      </c>
    </row>
    <row r="257" spans="26:54" ht="15" x14ac:dyDescent="0.25">
      <c r="Z257" s="84">
        <v>57.897799999999997</v>
      </c>
      <c r="AA257" s="84">
        <v>4.3271199999999999</v>
      </c>
      <c r="AB257" s="84"/>
      <c r="AC257" s="84"/>
      <c r="AD257" s="84"/>
      <c r="AE257" s="84"/>
      <c r="AF257" s="84" t="s">
        <v>155</v>
      </c>
      <c r="AG257" s="84">
        <f>+'Hoja base'!C11</f>
        <v>0</v>
      </c>
      <c r="AH257" s="84"/>
      <c r="AJ257" s="84" t="s">
        <v>155</v>
      </c>
      <c r="AK257" s="84">
        <f>+'Hoja base'!D11</f>
        <v>0</v>
      </c>
      <c r="AL257" s="84"/>
      <c r="AN257" s="84" t="s">
        <v>155</v>
      </c>
      <c r="AO257" s="84">
        <f>+'Hoja base'!E11</f>
        <v>0</v>
      </c>
      <c r="AP257" s="84"/>
      <c r="AR257" s="84" t="s">
        <v>155</v>
      </c>
      <c r="AS257" s="84">
        <f>+'Hoja base'!F11</f>
        <v>0</v>
      </c>
      <c r="AT257" s="84"/>
      <c r="AV257" s="84" t="s">
        <v>155</v>
      </c>
      <c r="AW257" s="84">
        <f>+'Hoja base'!G11</f>
        <v>0</v>
      </c>
      <c r="AX257" s="84"/>
      <c r="AZ257" s="84" t="s">
        <v>155</v>
      </c>
      <c r="BA257" s="84">
        <f>+'Hoja base'!H11</f>
        <v>0</v>
      </c>
      <c r="BB257" s="84"/>
    </row>
    <row r="258" spans="26:54" ht="15" x14ac:dyDescent="0.25">
      <c r="Z258" s="84">
        <v>64.578000000000003</v>
      </c>
      <c r="AA258" s="84">
        <v>4.3165999999999993</v>
      </c>
      <c r="AB258" s="84"/>
      <c r="AC258" s="84"/>
      <c r="AD258" s="84"/>
      <c r="AE258" s="84"/>
      <c r="AF258" s="84" t="s">
        <v>156</v>
      </c>
      <c r="AG258" s="85">
        <f t="array" ref="AG258">+MIN(IF($Z$235:$Z$259&gt;AG257,$Z$235:$Z$259))</f>
        <v>13.900399999999999</v>
      </c>
      <c r="AH258" s="85">
        <f>+SUMIF($Z$235:$Z$259,AG258,$AA$235:$AA$259)</f>
        <v>6.8079200000000002</v>
      </c>
      <c r="AJ258" s="84" t="s">
        <v>156</v>
      </c>
      <c r="AK258" s="85">
        <f t="array" ref="AK258">+MIN(IF($Z$235:$Z$259&gt;AK257,$Z$235:$Z$259))</f>
        <v>13.900399999999999</v>
      </c>
      <c r="AL258" s="85">
        <f>+SUMIF($Z$235:$Z$259,AK258,$AA$235:$AA$259)</f>
        <v>6.8079200000000002</v>
      </c>
      <c r="AN258" s="84" t="s">
        <v>156</v>
      </c>
      <c r="AO258" s="85">
        <f t="array" ref="AO258">+MIN(IF($Z$235:$Z$259&gt;AO257,$Z$235:$Z$259))</f>
        <v>13.900399999999999</v>
      </c>
      <c r="AP258" s="85">
        <f>+SUMIF($Z$235:$Z$259,AO258,$AA$235:$AA$259)</f>
        <v>6.8079200000000002</v>
      </c>
      <c r="AR258" s="84" t="s">
        <v>156</v>
      </c>
      <c r="AS258" s="85">
        <f t="array" ref="AS258">+MIN(IF($Z$235:$Z$259&gt;AS257,$Z$235:$Z$259))</f>
        <v>13.900399999999999</v>
      </c>
      <c r="AT258" s="85">
        <f>+SUMIF($Z$235:$Z$259,AS258,$AA$235:$AA$259)</f>
        <v>6.8079200000000002</v>
      </c>
      <c r="AV258" s="84" t="s">
        <v>156</v>
      </c>
      <c r="AW258" s="85">
        <f t="array" ref="AW258">+MIN(IF($Z$235:$Z$259&gt;AW257,$Z$235:$Z$259))</f>
        <v>13.900399999999999</v>
      </c>
      <c r="AX258" s="85">
        <f>+SUMIF($Z$235:$Z$259,AW258,$AA$235:$AA$259)</f>
        <v>6.8079200000000002</v>
      </c>
      <c r="AZ258" s="84" t="s">
        <v>156</v>
      </c>
      <c r="BA258" s="85">
        <f t="array" ref="BA258">+MIN(IF($Z$235:$Z$259&gt;BA257,$Z$235:$Z$259))</f>
        <v>13.900399999999999</v>
      </c>
      <c r="BB258" s="85">
        <f>+SUMIF($Z$235:$Z$259,BA258,$AA$235:$AA$259)</f>
        <v>6.8079200000000002</v>
      </c>
    </row>
    <row r="259" spans="26:54" ht="15" x14ac:dyDescent="0.25">
      <c r="Z259" s="84">
        <v>120</v>
      </c>
      <c r="AA259" s="84">
        <v>4.3166000000000002</v>
      </c>
      <c r="AB259" s="84"/>
      <c r="AC259" s="84"/>
      <c r="AD259" s="84"/>
      <c r="AE259" s="84"/>
      <c r="AF259" s="84" t="s">
        <v>157</v>
      </c>
      <c r="AG259" s="85">
        <f t="array" ref="AG259">+(MAX(IF($Z$235:$Z$259&lt;AG257,$Z$235:$Z$259)))</f>
        <v>0</v>
      </c>
      <c r="AH259" s="85">
        <f>+SUMIF($Z$235:$Z$259,AG259,$AA$235:$AA$259)</f>
        <v>0</v>
      </c>
      <c r="AJ259" s="84" t="s">
        <v>157</v>
      </c>
      <c r="AK259" s="85">
        <f t="array" ref="AK259">+(MAX(IF($Z$235:$Z$259&lt;AK257,$Z$235:$Z$259)))</f>
        <v>0</v>
      </c>
      <c r="AL259" s="85">
        <f>+SUMIF($Z$235:$Z$259,AK259,$AA$235:$AA$259)</f>
        <v>0</v>
      </c>
      <c r="AN259" s="84" t="s">
        <v>157</v>
      </c>
      <c r="AO259" s="85">
        <f t="array" ref="AO259">+(MAX(IF($Z$235:$Z$259&lt;AO257,$Z$235:$Z$259)))</f>
        <v>0</v>
      </c>
      <c r="AP259" s="85">
        <f>+SUMIF($Z$235:$Z$259,AO259,$AA$235:$AA$259)</f>
        <v>0</v>
      </c>
      <c r="AR259" s="84" t="s">
        <v>157</v>
      </c>
      <c r="AS259" s="85">
        <f t="array" ref="AS259">+(MAX(IF($Z$235:$Z$259&lt;AS257,$Z$235:$Z$259)))</f>
        <v>0</v>
      </c>
      <c r="AT259" s="85">
        <f>+SUMIF($Z$235:$Z$259,AS259,$AA$235:$AA$259)</f>
        <v>0</v>
      </c>
      <c r="AV259" s="84" t="s">
        <v>157</v>
      </c>
      <c r="AW259" s="85">
        <f t="array" ref="AW259">+(MAX(IF($Z$235:$Z$259&lt;AW257,$Z$235:$Z$259)))</f>
        <v>0</v>
      </c>
      <c r="AX259" s="85">
        <f>+SUMIF($Z$235:$Z$259,AW259,$AA$235:$AA$259)</f>
        <v>0</v>
      </c>
      <c r="AZ259" s="84" t="s">
        <v>157</v>
      </c>
      <c r="BA259" s="85">
        <f t="array" ref="BA259">+(MAX(IF($Z$235:$Z$259&lt;BA257,$Z$235:$Z$259)))</f>
        <v>0</v>
      </c>
      <c r="BB259" s="85">
        <f>+SUMIF($Z$235:$Z$259,BA259,$AA$235:$AA$259)</f>
        <v>0</v>
      </c>
    </row>
    <row r="260" spans="26:54" ht="15" x14ac:dyDescent="0.25">
      <c r="Z260" s="84"/>
      <c r="AA260" s="84"/>
      <c r="AB260" s="84"/>
      <c r="AC260" s="84"/>
      <c r="AD260" s="84"/>
      <c r="AE260" s="84"/>
      <c r="AF260" s="84" t="s">
        <v>158</v>
      </c>
      <c r="AG260" s="84"/>
      <c r="AH260" s="85">
        <f>+SLOPE(AH258:AH259,AG258:AG259)*AG257+INTERCEPT(AH258:AH259,AG258:AG259)</f>
        <v>0</v>
      </c>
      <c r="AJ260" s="84" t="s">
        <v>158</v>
      </c>
      <c r="AK260" s="84"/>
      <c r="AL260" s="85">
        <f>+SLOPE(AL258:AL259,AK258:AK259)*AK257+INTERCEPT(AL258:AL259,AK258:AK259)</f>
        <v>0</v>
      </c>
      <c r="AN260" s="84" t="s">
        <v>158</v>
      </c>
      <c r="AO260" s="84"/>
      <c r="AP260" s="85">
        <f>+SLOPE(AP258:AP259,AO258:AO259)*AO257+INTERCEPT(AP258:AP259,AO258:AO259)</f>
        <v>0</v>
      </c>
      <c r="AR260" s="84" t="s">
        <v>158</v>
      </c>
      <c r="AS260" s="84"/>
      <c r="AT260" s="85">
        <f>+SLOPE(AT258:AT259,AS258:AS259)*AS257+INTERCEPT(AT258:AT259,AS258:AS259)</f>
        <v>0</v>
      </c>
      <c r="AV260" s="84" t="s">
        <v>158</v>
      </c>
      <c r="AW260" s="84"/>
      <c r="AX260" s="85">
        <f>+SLOPE(AX258:AX259,AW258:AW259)*AW257+INTERCEPT(AX258:AX259,AW258:AW259)</f>
        <v>0</v>
      </c>
      <c r="AZ260" s="84" t="s">
        <v>158</v>
      </c>
      <c r="BA260" s="84"/>
      <c r="BB260" s="85">
        <f>+SLOPE(BB258:BB259,BA258:BA259)*BA257+INTERCEPT(BB258:BB259,BA258:BA259)</f>
        <v>0</v>
      </c>
    </row>
  </sheetData>
  <sheetProtection algorithmName="SHA-512" hashValue="Is7aAFylHz5cRos53bScesjEZcR6AP1Ybe8cYDPObybkerPDATuMfspAFsvlkaw/scXjA1cfJyB/bIPIu9oj/g==" saltValue="R2c75PNscSVFH0ZC1Z62WA==" spinCount="100000" sheet="1" objects="1" scenarios="1"/>
  <mergeCells count="212">
    <mergeCell ref="T2:U3"/>
    <mergeCell ref="V2:W3"/>
    <mergeCell ref="A3:B3"/>
    <mergeCell ref="C3:G3"/>
    <mergeCell ref="H3:I3"/>
    <mergeCell ref="J3:N3"/>
    <mergeCell ref="O3:P3"/>
    <mergeCell ref="Q3:S3"/>
    <mergeCell ref="A2:B2"/>
    <mergeCell ref="C2:G2"/>
    <mergeCell ref="H2:I2"/>
    <mergeCell ref="J2:N2"/>
    <mergeCell ref="O2:P2"/>
    <mergeCell ref="Q2:S2"/>
    <mergeCell ref="T5:V5"/>
    <mergeCell ref="D6:E6"/>
    <mergeCell ref="F6:G6"/>
    <mergeCell ref="H6:I6"/>
    <mergeCell ref="J6:K6"/>
    <mergeCell ref="L6:M6"/>
    <mergeCell ref="N6:O6"/>
    <mergeCell ref="B5:C5"/>
    <mergeCell ref="E5:F5"/>
    <mergeCell ref="I5:J5"/>
    <mergeCell ref="K5:L5"/>
    <mergeCell ref="N5:P5"/>
    <mergeCell ref="Q5:R5"/>
    <mergeCell ref="N7:O7"/>
    <mergeCell ref="A8:C8"/>
    <mergeCell ref="D8:E8"/>
    <mergeCell ref="F8:G8"/>
    <mergeCell ref="H8:I8"/>
    <mergeCell ref="J8:K8"/>
    <mergeCell ref="L8:M8"/>
    <mergeCell ref="N8:O8"/>
    <mergeCell ref="A7:C7"/>
    <mergeCell ref="D7:E7"/>
    <mergeCell ref="F7:G7"/>
    <mergeCell ref="H7:I7"/>
    <mergeCell ref="J7:K7"/>
    <mergeCell ref="L7:M7"/>
    <mergeCell ref="N9:O9"/>
    <mergeCell ref="A10:C10"/>
    <mergeCell ref="D10:E10"/>
    <mergeCell ref="F10:G10"/>
    <mergeCell ref="H10:I10"/>
    <mergeCell ref="J10:K10"/>
    <mergeCell ref="L10:M10"/>
    <mergeCell ref="N10:O10"/>
    <mergeCell ref="A9:C9"/>
    <mergeCell ref="D9:E9"/>
    <mergeCell ref="F9:G9"/>
    <mergeCell ref="H9:I9"/>
    <mergeCell ref="J9:K9"/>
    <mergeCell ref="L9:M9"/>
    <mergeCell ref="N11:O11"/>
    <mergeCell ref="A12:C12"/>
    <mergeCell ref="D12:E12"/>
    <mergeCell ref="F12:G12"/>
    <mergeCell ref="H12:I12"/>
    <mergeCell ref="J12:K12"/>
    <mergeCell ref="L12:M12"/>
    <mergeCell ref="N12:O12"/>
    <mergeCell ref="A11:C11"/>
    <mergeCell ref="D11:E11"/>
    <mergeCell ref="F11:G11"/>
    <mergeCell ref="H11:I11"/>
    <mergeCell ref="J11:K11"/>
    <mergeCell ref="L11:M11"/>
    <mergeCell ref="CE14:CN14"/>
    <mergeCell ref="CO14:CX14"/>
    <mergeCell ref="B15:E15"/>
    <mergeCell ref="S15:T15"/>
    <mergeCell ref="B16:E16"/>
    <mergeCell ref="S16:T16"/>
    <mergeCell ref="F14:H14"/>
    <mergeCell ref="K14:N14"/>
    <mergeCell ref="AS14:AZ14"/>
    <mergeCell ref="BA14:BJ14"/>
    <mergeCell ref="BK14:BT14"/>
    <mergeCell ref="BU14:CD14"/>
    <mergeCell ref="B20:E20"/>
    <mergeCell ref="S20:T20"/>
    <mergeCell ref="B21:E21"/>
    <mergeCell ref="S21:T21"/>
    <mergeCell ref="B22:E22"/>
    <mergeCell ref="S22:T22"/>
    <mergeCell ref="B17:E17"/>
    <mergeCell ref="S17:T17"/>
    <mergeCell ref="B18:E18"/>
    <mergeCell ref="S18:T18"/>
    <mergeCell ref="B19:E19"/>
    <mergeCell ref="S19:T19"/>
    <mergeCell ref="B26:E26"/>
    <mergeCell ref="S26:T26"/>
    <mergeCell ref="B27:E27"/>
    <mergeCell ref="S27:T27"/>
    <mergeCell ref="B28:E28"/>
    <mergeCell ref="S28:T28"/>
    <mergeCell ref="B23:E23"/>
    <mergeCell ref="S23:T23"/>
    <mergeCell ref="B24:E24"/>
    <mergeCell ref="S24:T24"/>
    <mergeCell ref="B25:E25"/>
    <mergeCell ref="S25:T25"/>
    <mergeCell ref="B32:E32"/>
    <mergeCell ref="S32:T32"/>
    <mergeCell ref="B33:E33"/>
    <mergeCell ref="S33:T33"/>
    <mergeCell ref="B34:E34"/>
    <mergeCell ref="S34:T34"/>
    <mergeCell ref="B29:E29"/>
    <mergeCell ref="S29:T29"/>
    <mergeCell ref="B30:E30"/>
    <mergeCell ref="S30:T30"/>
    <mergeCell ref="B31:E31"/>
    <mergeCell ref="S31:T31"/>
    <mergeCell ref="B38:E38"/>
    <mergeCell ref="S38:T38"/>
    <mergeCell ref="B39:E39"/>
    <mergeCell ref="S39:T39"/>
    <mergeCell ref="B40:E40"/>
    <mergeCell ref="S40:T40"/>
    <mergeCell ref="B35:E35"/>
    <mergeCell ref="S35:T35"/>
    <mergeCell ref="B36:E36"/>
    <mergeCell ref="S36:T36"/>
    <mergeCell ref="B37:E37"/>
    <mergeCell ref="S37:T37"/>
    <mergeCell ref="B44:E44"/>
    <mergeCell ref="S44:T44"/>
    <mergeCell ref="B45:E45"/>
    <mergeCell ref="S45:T45"/>
    <mergeCell ref="B46:E46"/>
    <mergeCell ref="A47:E47"/>
    <mergeCell ref="F47:M47"/>
    <mergeCell ref="N47:U47"/>
    <mergeCell ref="B41:E41"/>
    <mergeCell ref="S41:T41"/>
    <mergeCell ref="B42:E42"/>
    <mergeCell ref="S42:T42"/>
    <mergeCell ref="B43:E43"/>
    <mergeCell ref="S43:T43"/>
    <mergeCell ref="P48:Q48"/>
    <mergeCell ref="R48:S48"/>
    <mergeCell ref="T48:U48"/>
    <mergeCell ref="B49:C49"/>
    <mergeCell ref="F49:G49"/>
    <mergeCell ref="H49:I49"/>
    <mergeCell ref="J49:K49"/>
    <mergeCell ref="L49:M49"/>
    <mergeCell ref="N49:O49"/>
    <mergeCell ref="P49:Q49"/>
    <mergeCell ref="A48:C48"/>
    <mergeCell ref="F48:G48"/>
    <mergeCell ref="H48:I48"/>
    <mergeCell ref="J48:K48"/>
    <mergeCell ref="L48:M48"/>
    <mergeCell ref="N48:O48"/>
    <mergeCell ref="R49:S49"/>
    <mergeCell ref="T49:U49"/>
    <mergeCell ref="B50:C50"/>
    <mergeCell ref="F50:G50"/>
    <mergeCell ref="H50:I50"/>
    <mergeCell ref="J50:K50"/>
    <mergeCell ref="L50:M50"/>
    <mergeCell ref="N50:O50"/>
    <mergeCell ref="P50:Q50"/>
    <mergeCell ref="R50:S50"/>
    <mergeCell ref="T50:U50"/>
    <mergeCell ref="B51:C51"/>
    <mergeCell ref="F51:G51"/>
    <mergeCell ref="H51:I51"/>
    <mergeCell ref="J51:K51"/>
    <mergeCell ref="L51:M51"/>
    <mergeCell ref="N51:O51"/>
    <mergeCell ref="P51:Q51"/>
    <mergeCell ref="R51:S51"/>
    <mergeCell ref="T51:U51"/>
    <mergeCell ref="T52:U52"/>
    <mergeCell ref="B53:C53"/>
    <mergeCell ref="F53:G53"/>
    <mergeCell ref="H53:I53"/>
    <mergeCell ref="J53:K53"/>
    <mergeCell ref="L53:M53"/>
    <mergeCell ref="N53:O53"/>
    <mergeCell ref="P53:Q53"/>
    <mergeCell ref="B52:C52"/>
    <mergeCell ref="F52:G52"/>
    <mergeCell ref="H52:I52"/>
    <mergeCell ref="J52:K52"/>
    <mergeCell ref="L52:M52"/>
    <mergeCell ref="N52:O52"/>
    <mergeCell ref="B54:C54"/>
    <mergeCell ref="F54:G54"/>
    <mergeCell ref="H54:I54"/>
    <mergeCell ref="J54:K54"/>
    <mergeCell ref="L54:M54"/>
    <mergeCell ref="N54:O54"/>
    <mergeCell ref="P54:Q54"/>
    <mergeCell ref="R54:S54"/>
    <mergeCell ref="P52:Q52"/>
    <mergeCell ref="R52:S52"/>
    <mergeCell ref="AZ255:BB255"/>
    <mergeCell ref="T54:U54"/>
    <mergeCell ref="AF255:AH255"/>
    <mergeCell ref="AJ255:AL255"/>
    <mergeCell ref="AN255:AP255"/>
    <mergeCell ref="AR255:AT255"/>
    <mergeCell ref="AV255:AX255"/>
    <mergeCell ref="R53:S53"/>
    <mergeCell ref="T53:U53"/>
  </mergeCells>
  <conditionalFormatting sqref="I23:I45 G16:H45 V16:V45 Q16:S45 J16:N45 B16:E45">
    <cfRule type="cellIs" dxfId="15" priority="8" operator="equal">
      <formula>0</formula>
    </cfRule>
  </conditionalFormatting>
  <conditionalFormatting sqref="F17:F45">
    <cfRule type="cellIs" dxfId="14" priority="7" operator="equal">
      <formula>0</formula>
    </cfRule>
  </conditionalFormatting>
  <conditionalFormatting sqref="I16:I22">
    <cfRule type="cellIs" dxfId="13" priority="6" operator="equal">
      <formula>0</formula>
    </cfRule>
  </conditionalFormatting>
  <conditionalFormatting sqref="A16:A45">
    <cfRule type="cellIs" dxfId="12" priority="5" operator="equal">
      <formula>0</formula>
    </cfRule>
  </conditionalFormatting>
  <conditionalFormatting sqref="A49:U54">
    <cfRule type="containsErrors" dxfId="11" priority="4">
      <formula>ISERROR(A49)</formula>
    </cfRule>
  </conditionalFormatting>
  <conditionalFormatting sqref="A49:D54">
    <cfRule type="cellIs" dxfId="10" priority="3" operator="equal">
      <formula>0</formula>
    </cfRule>
  </conditionalFormatting>
  <conditionalFormatting sqref="F53:U54">
    <cfRule type="cellIs" dxfId="9" priority="2" operator="equal">
      <formula>0</formula>
    </cfRule>
  </conditionalFormatting>
  <conditionalFormatting sqref="W16:W45">
    <cfRule type="cellIs" dxfId="8" priority="1" operator="equal">
      <formula>0</formula>
    </cfRule>
  </conditionalFormatting>
  <dataValidations count="3">
    <dataValidation type="list" allowBlank="1" showInputMessage="1" showErrorMessage="1" sqref="B16:E45" xr:uid="{4F08F6CE-4399-4541-8467-1F084A1FE18C}">
      <formula1>$Z$2:$Z$7</formula1>
    </dataValidation>
    <dataValidation type="list" allowBlank="1" showInputMessage="1" showErrorMessage="1" sqref="K5:L5" xr:uid="{990865F6-EEB2-4DFD-BA56-97DD36A66530}">
      <formula1>$AC$3:$AC$4</formula1>
    </dataValidation>
    <dataValidation type="list" allowBlank="1" showInputMessage="1" showErrorMessage="1" sqref="Q5:R5" xr:uid="{95FEBE82-D8FF-443C-B68C-7C7BD9FC48C9}">
      <formula1>$AB$3:$AB$5</formula1>
    </dataValidation>
  </dataValidations>
  <pageMargins left="0.70866141732283472" right="0.70866141732283472" top="0.74803149606299213" bottom="0.74803149606299213" header="0.31496062992125984" footer="0.31496062992125984"/>
  <pageSetup scale="88" orientation="landscape" errors="blank" r:id="rId1"/>
  <headerFooter>
    <oddHeader>&amp;L&amp;G&amp;C&amp;"Arial,Negrita"CORRELACIONES N&amp;YSPT&amp;R&amp;"Arial,Negrita"Memoria de cálculo</oddHeader>
    <oddFooter>&amp;R&amp;P</oddFooter>
  </headerFooter>
  <rowBreaks count="2" manualBreakCount="2">
    <brk id="45" min="1" max="22" man="1"/>
    <brk id="88"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57" r:id="rId5" name="Button 1">
              <controlPr defaultSize="0" print="0" autoFill="0" autoPict="0" macro="[0]!Graficar_todo">
                <anchor moveWithCells="1" sizeWithCells="1">
                  <from>
                    <xdr:col>21</xdr:col>
                    <xdr:colOff>19050</xdr:colOff>
                    <xdr:row>45</xdr:row>
                    <xdr:rowOff>28575</xdr:rowOff>
                  </from>
                  <to>
                    <xdr:col>22</xdr:col>
                    <xdr:colOff>371475</xdr:colOff>
                    <xdr:row>47</xdr:row>
                    <xdr:rowOff>95250</xdr:rowOff>
                  </to>
                </anchor>
              </controlPr>
            </control>
          </mc:Choice>
        </mc:AlternateContent>
        <mc:AlternateContent xmlns:mc="http://schemas.openxmlformats.org/markup-compatibility/2006">
          <mc:Choice Requires="x14">
            <control shapeId="45058" r:id="rId6" name="Button 2">
              <controlPr defaultSize="0" print="0" autoFill="0" autoPict="0" macro="[0]!golpes">
                <anchor moveWithCells="1" sizeWithCells="1">
                  <from>
                    <xdr:col>21</xdr:col>
                    <xdr:colOff>19050</xdr:colOff>
                    <xdr:row>47</xdr:row>
                    <xdr:rowOff>123825</xdr:rowOff>
                  </from>
                  <to>
                    <xdr:col>22</xdr:col>
                    <xdr:colOff>381000</xdr:colOff>
                    <xdr:row>50</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1CF93-B4F9-494B-8940-87D2E7CF2339}">
  <sheetPr codeName="Hoja8"/>
  <dimension ref="A1:FN260"/>
  <sheetViews>
    <sheetView showGridLines="0" view="pageLayout" topLeftCell="A11" zoomScaleNormal="85" workbookViewId="0">
      <selection activeCell="L24" sqref="L24"/>
    </sheetView>
  </sheetViews>
  <sheetFormatPr defaultColWidth="11.42578125" defaultRowHeight="11.25" x14ac:dyDescent="0.2"/>
  <cols>
    <col min="1" max="2" width="5.7109375" style="1" customWidth="1"/>
    <col min="3" max="3" width="5.7109375" style="2" customWidth="1"/>
    <col min="4" max="22" width="5.7109375" style="1" customWidth="1"/>
    <col min="23" max="23" width="5.7109375" style="2" customWidth="1"/>
    <col min="24" max="24" width="2.5703125" style="3" customWidth="1"/>
    <col min="25" max="132" width="11.42578125" style="3"/>
    <col min="133" max="162" width="11.42578125" style="2"/>
    <col min="163" max="166" width="11.42578125" style="3"/>
    <col min="167" max="16384" width="11.42578125" style="1"/>
  </cols>
  <sheetData>
    <row r="1" spans="1:170" x14ac:dyDescent="0.2">
      <c r="E1" s="3">
        <v>1</v>
      </c>
      <c r="F1" s="3">
        <v>2</v>
      </c>
      <c r="G1" s="3">
        <v>3</v>
      </c>
      <c r="H1" s="3">
        <v>4</v>
      </c>
      <c r="I1" s="3">
        <v>5</v>
      </c>
      <c r="J1" s="3">
        <v>6</v>
      </c>
    </row>
    <row r="2" spans="1:170" ht="15" customHeight="1" x14ac:dyDescent="0.2">
      <c r="A2" s="121" t="s">
        <v>0</v>
      </c>
      <c r="B2" s="121"/>
      <c r="C2" s="151" t="s">
        <v>168</v>
      </c>
      <c r="D2" s="152"/>
      <c r="E2" s="152"/>
      <c r="F2" s="152"/>
      <c r="G2" s="153"/>
      <c r="H2" s="154" t="s">
        <v>2</v>
      </c>
      <c r="I2" s="155"/>
      <c r="J2" s="156" t="s">
        <v>169</v>
      </c>
      <c r="K2" s="157"/>
      <c r="L2" s="157"/>
      <c r="M2" s="157"/>
      <c r="N2" s="158"/>
      <c r="O2" s="117" t="s">
        <v>4</v>
      </c>
      <c r="P2" s="117"/>
      <c r="Q2" s="146">
        <v>45886</v>
      </c>
      <c r="R2" s="147"/>
      <c r="S2" s="147"/>
      <c r="T2" s="144" t="s">
        <v>41</v>
      </c>
      <c r="U2" s="144"/>
      <c r="V2" s="145">
        <v>6.25</v>
      </c>
      <c r="W2" s="145"/>
      <c r="Z2" s="70" t="s">
        <v>28</v>
      </c>
    </row>
    <row r="3" spans="1:170" ht="15" customHeight="1" x14ac:dyDescent="0.2">
      <c r="A3" s="121" t="s">
        <v>1</v>
      </c>
      <c r="B3" s="121"/>
      <c r="C3" s="151" t="s">
        <v>91</v>
      </c>
      <c r="D3" s="152"/>
      <c r="E3" s="152"/>
      <c r="F3" s="152"/>
      <c r="G3" s="153"/>
      <c r="H3" s="154" t="s">
        <v>3</v>
      </c>
      <c r="I3" s="155"/>
      <c r="J3" s="156" t="s">
        <v>170</v>
      </c>
      <c r="K3" s="157"/>
      <c r="L3" s="157"/>
      <c r="M3" s="157"/>
      <c r="N3" s="158"/>
      <c r="O3" s="117" t="s">
        <v>4</v>
      </c>
      <c r="P3" s="117"/>
      <c r="Q3" s="146">
        <v>46616</v>
      </c>
      <c r="R3" s="147"/>
      <c r="S3" s="147"/>
      <c r="T3" s="144"/>
      <c r="U3" s="144"/>
      <c r="V3" s="145"/>
      <c r="W3" s="145"/>
      <c r="Z3" s="70" t="s">
        <v>29</v>
      </c>
      <c r="AA3" s="70"/>
      <c r="AB3" s="71" t="s">
        <v>98</v>
      </c>
      <c r="AC3" s="67" t="s">
        <v>59</v>
      </c>
      <c r="FK3" s="2"/>
      <c r="FL3" s="2"/>
      <c r="FM3" s="2"/>
      <c r="FN3" s="2"/>
    </row>
    <row r="4" spans="1:170" ht="8.25" customHeight="1" x14ac:dyDescent="0.2">
      <c r="Z4" s="70" t="s">
        <v>30</v>
      </c>
      <c r="AA4" s="70"/>
      <c r="AB4" s="72">
        <v>150</v>
      </c>
      <c r="AC4" s="3" t="s">
        <v>67</v>
      </c>
    </row>
    <row r="5" spans="1:170" ht="15.75" customHeight="1" thickBot="1" x14ac:dyDescent="0.25">
      <c r="A5" s="4" t="s">
        <v>12</v>
      </c>
      <c r="B5" s="142">
        <v>20</v>
      </c>
      <c r="C5" s="142"/>
      <c r="D5" s="5"/>
      <c r="E5" s="141" t="s">
        <v>13</v>
      </c>
      <c r="F5" s="141"/>
      <c r="G5" s="6">
        <v>2</v>
      </c>
      <c r="H5" s="5"/>
      <c r="I5" s="149" t="s">
        <v>66</v>
      </c>
      <c r="J5" s="149"/>
      <c r="K5" s="148" t="s">
        <v>67</v>
      </c>
      <c r="L5" s="148"/>
      <c r="M5" s="5"/>
      <c r="N5" s="149" t="s">
        <v>14</v>
      </c>
      <c r="O5" s="150"/>
      <c r="P5" s="150"/>
      <c r="Q5" s="148" t="s">
        <v>98</v>
      </c>
      <c r="R5" s="148"/>
      <c r="S5" s="5"/>
      <c r="T5" s="141" t="s">
        <v>5</v>
      </c>
      <c r="U5" s="141"/>
      <c r="V5" s="141"/>
      <c r="W5" s="7">
        <v>45</v>
      </c>
      <c r="Z5" s="70" t="s">
        <v>31</v>
      </c>
      <c r="AA5" s="70"/>
      <c r="AB5" s="72">
        <v>200</v>
      </c>
    </row>
    <row r="6" spans="1:170" x14ac:dyDescent="0.2">
      <c r="A6" s="5"/>
      <c r="B6" s="5"/>
      <c r="C6" s="8"/>
      <c r="D6" s="125">
        <v>1</v>
      </c>
      <c r="E6" s="125"/>
      <c r="F6" s="125">
        <v>2</v>
      </c>
      <c r="G6" s="125"/>
      <c r="H6" s="125">
        <v>3</v>
      </c>
      <c r="I6" s="125"/>
      <c r="J6" s="125">
        <v>4</v>
      </c>
      <c r="K6" s="125"/>
      <c r="L6" s="125">
        <v>5</v>
      </c>
      <c r="M6" s="125"/>
      <c r="N6" s="125">
        <v>6</v>
      </c>
      <c r="O6" s="125"/>
      <c r="P6" s="10"/>
      <c r="Q6" s="10"/>
      <c r="R6" s="10"/>
      <c r="S6" s="5"/>
      <c r="T6" s="10"/>
      <c r="U6" s="10"/>
      <c r="V6" s="10"/>
      <c r="W6" s="8"/>
      <c r="Z6" s="3" t="s">
        <v>32</v>
      </c>
      <c r="AA6" s="70"/>
    </row>
    <row r="7" spans="1:170" ht="12.75" customHeight="1" x14ac:dyDescent="0.2">
      <c r="A7" s="161" t="s">
        <v>122</v>
      </c>
      <c r="B7" s="161"/>
      <c r="C7" s="161"/>
      <c r="D7" s="135">
        <v>2</v>
      </c>
      <c r="E7" s="135"/>
      <c r="F7" s="135">
        <v>3</v>
      </c>
      <c r="G7" s="135"/>
      <c r="H7" s="135"/>
      <c r="I7" s="135"/>
      <c r="J7" s="135"/>
      <c r="K7" s="135"/>
      <c r="L7" s="135"/>
      <c r="M7" s="135"/>
      <c r="N7" s="135"/>
      <c r="O7" s="135"/>
      <c r="P7" s="8"/>
      <c r="Q7" s="8"/>
      <c r="R7" s="5"/>
      <c r="S7" s="5"/>
      <c r="T7" s="5"/>
      <c r="U7" s="5"/>
      <c r="V7" s="5"/>
      <c r="W7" s="8"/>
      <c r="Z7" s="67" t="s">
        <v>33</v>
      </c>
    </row>
    <row r="8" spans="1:170" ht="12.75" customHeight="1" x14ac:dyDescent="0.2">
      <c r="A8" s="160" t="s">
        <v>6</v>
      </c>
      <c r="B8" s="160"/>
      <c r="C8" s="160"/>
      <c r="D8" s="162" t="str">
        <f>+IF(D7=0," ",IF(D7=1,'Hoja base'!$C$7,IF(D7=2,'Hoja base'!$D$7,IF(D7=3,'Hoja base'!$E$7,IF(D7=4,'Hoja base'!$F$7,IF(D7=5,'Hoja base'!$G$7,IF(D7=6,'Hoja base'!$H$7," ")))))))</f>
        <v>H-VI Migmatita Puente P</v>
      </c>
      <c r="E8" s="163"/>
      <c r="F8" s="162" t="str">
        <f>+IF(F7=0," ",IF(F7=1,'Hoja base'!$C$7,IF(F7=2,'Hoja base'!$D$7,IF(F7=3,'Hoja base'!$E$7,IF(F7=4,'Hoja base'!$F$7,IF(F7=5,'Hoja base'!$G$7,IF(F7=6,'Hoja base'!$H$7," ")))))))</f>
        <v>H-V Migmatita de Puente P</v>
      </c>
      <c r="G8" s="163"/>
      <c r="H8" s="162" t="str">
        <f>+IF(H7=0," ",IF(H7=1,'Hoja base'!$C$7,IF(H7=2,'Hoja base'!$D$7,IF(H7=3,'Hoja base'!$E$7,IF(H7=4,'Hoja base'!$F$7,IF(H7=5,'Hoja base'!$G$7,IF(H7=6,'Hoja base'!$H$7," ")))))))</f>
        <v xml:space="preserve"> </v>
      </c>
      <c r="I8" s="163"/>
      <c r="J8" s="162" t="str">
        <f>+IF(J7=0," ",IF(J7=1,'Hoja base'!$C$7,IF(J7=2,'Hoja base'!$D$7,IF(J7=3,'Hoja base'!$E$7,IF(J7=4,'Hoja base'!$F$7,IF(J7=5,'Hoja base'!$G$7,IF(J7=6,'Hoja base'!$H$7," ")))))))</f>
        <v xml:space="preserve"> </v>
      </c>
      <c r="K8" s="163"/>
      <c r="L8" s="162" t="str">
        <f>+IF(L7=0," ",IF(L7=1,'Hoja base'!$C$7,IF(L7=2,'Hoja base'!$D$7,IF(L7=3,'Hoja base'!$E$7,IF(L7=4,'Hoja base'!$F$7,IF(L7=5,'Hoja base'!$G$7,IF(L7=6,'Hoja base'!$H$7," ")))))))</f>
        <v xml:space="preserve"> </v>
      </c>
      <c r="M8" s="163"/>
      <c r="N8" s="162" t="str">
        <f>+IF(N7=0," ",IF(N7=1,'Hoja base'!$C$7,IF(N7=2,'Hoja base'!$D$7,IF(N7=3,'Hoja base'!$E$7,IF(N7=4,'Hoja base'!$F$7,IF(N7=5,'Hoja base'!$G$7,IF(N7=6,'Hoja base'!$H$7," ")))))))</f>
        <v xml:space="preserve"> </v>
      </c>
      <c r="O8" s="163"/>
      <c r="P8" s="9"/>
      <c r="Q8" s="5"/>
      <c r="R8" s="5"/>
      <c r="S8" s="5"/>
      <c r="T8" s="5"/>
      <c r="U8" s="9"/>
      <c r="V8" s="9"/>
      <c r="W8" s="8"/>
      <c r="AA8" s="70"/>
      <c r="BD8" s="3">
        <f>F11*(H17-D10)</f>
        <v>-3.6000000000000085</v>
      </c>
    </row>
    <row r="9" spans="1:170" ht="12.75" customHeight="1" x14ac:dyDescent="0.2">
      <c r="A9" s="160" t="s">
        <v>73</v>
      </c>
      <c r="B9" s="160"/>
      <c r="C9" s="160"/>
      <c r="D9" s="159">
        <v>1.45</v>
      </c>
      <c r="E9" s="159"/>
      <c r="F9" s="159">
        <v>4.45</v>
      </c>
      <c r="G9" s="159"/>
      <c r="H9" s="159"/>
      <c r="I9" s="159"/>
      <c r="J9" s="159"/>
      <c r="K9" s="159"/>
      <c r="L9" s="159"/>
      <c r="M9" s="159"/>
      <c r="N9" s="129"/>
      <c r="O9" s="129"/>
      <c r="P9" s="9"/>
      <c r="Q9" s="9"/>
      <c r="R9" s="9"/>
      <c r="S9" s="5"/>
      <c r="T9" s="8"/>
      <c r="U9" s="9"/>
      <c r="V9" s="9"/>
      <c r="W9" s="8"/>
    </row>
    <row r="10" spans="1:170" ht="12.75" customHeight="1" x14ac:dyDescent="0.2">
      <c r="A10" s="160" t="s">
        <v>74</v>
      </c>
      <c r="B10" s="160"/>
      <c r="C10" s="160"/>
      <c r="D10" s="159">
        <v>4.45</v>
      </c>
      <c r="E10" s="159"/>
      <c r="F10" s="159">
        <v>6.25</v>
      </c>
      <c r="G10" s="159"/>
      <c r="H10" s="159"/>
      <c r="I10" s="159"/>
      <c r="J10" s="159"/>
      <c r="K10" s="159"/>
      <c r="L10" s="159"/>
      <c r="M10" s="159"/>
      <c r="N10" s="129"/>
      <c r="O10" s="129"/>
      <c r="P10" s="9"/>
      <c r="Q10" s="5"/>
      <c r="R10" s="5"/>
      <c r="S10" s="5"/>
      <c r="T10" s="8"/>
      <c r="U10" s="5"/>
      <c r="V10" s="5"/>
      <c r="W10" s="8"/>
    </row>
    <row r="11" spans="1:170" ht="12.75" customHeight="1" x14ac:dyDescent="0.2">
      <c r="A11" s="161" t="s">
        <v>99</v>
      </c>
      <c r="B11" s="161"/>
      <c r="C11" s="161"/>
      <c r="D11" s="131">
        <f>+IF(D7=0," ",IF(D7=1,'Hoja base'!$C$8,IF(D7=2,'Hoja base'!$D$8,IF(D7=3,'Hoja base'!$E$8,IF(D7=4,'Hoja base'!$F$8,IF(D7=5,'Hoja base'!$G$8,IF(D7=6,'Hoja base'!$H$8," ")))))))</f>
        <v>19.5</v>
      </c>
      <c r="E11" s="132"/>
      <c r="F11" s="131">
        <f>+IF(F7=0," ",IF(F7=1,'Hoja base'!$C$8,IF(F7=2,'Hoja base'!$D$8,IF(F7=3,'Hoja base'!$E$8,IF(F7=4,'Hoja base'!$F$8,IF(F7=5,'Hoja base'!$G$8,IF(F7=6,'Hoja base'!$H$8," ")))))))</f>
        <v>16</v>
      </c>
      <c r="G11" s="132"/>
      <c r="H11" s="131" t="str">
        <f>+IF(H7=0," ",IF(H7=1,'Hoja base'!$C$8,IF(H7=2,'Hoja base'!$D$8,IF(H7=3,'Hoja base'!$E$8,IF(H7=4,'Hoja base'!$F$8,IF(H7=5,'Hoja base'!$G$8,IF(H7=6,'Hoja base'!$H$8," ")))))))</f>
        <v xml:space="preserve"> </v>
      </c>
      <c r="I11" s="132"/>
      <c r="J11" s="131" t="str">
        <f>+IF(J7=0," ",IF(J7=1,'Hoja base'!$C$8,IF(J7=2,'Hoja base'!$D$8,IF(J7=3,'Hoja base'!$E$8,IF(J7=4,'Hoja base'!$F$8,IF(J7=5,'Hoja base'!$G$8,IF(J7=6,'Hoja base'!$H$8," ")))))))</f>
        <v xml:space="preserve"> </v>
      </c>
      <c r="K11" s="132"/>
      <c r="L11" s="131" t="str">
        <f>+IF(L7=0," ",IF(L7=1,'Hoja base'!$C$8,IF(L7=2,'Hoja base'!$D$8,IF(L7=3,'Hoja base'!$E$8,IF(L7=4,'Hoja base'!$F$8,IF(L7=5,'Hoja base'!$G$8,IF(L7=6,'Hoja base'!$H$8," ")))))))</f>
        <v xml:space="preserve"> </v>
      </c>
      <c r="M11" s="132"/>
      <c r="N11" s="131" t="str">
        <f>+IF(N7=0," ",IF(N7=1,'Hoja base'!$C$8,IF(N7=2,'Hoja base'!$D$8,IF(N7=3,'Hoja base'!$E$8,IF(N7=4,'Hoja base'!$F$8,IF(N7=5,'Hoja base'!$G$8,IF(N7=6,'Hoja base'!$H$8," ")))))))</f>
        <v xml:space="preserve"> </v>
      </c>
      <c r="O11" s="132"/>
      <c r="P11" s="9"/>
      <c r="Q11" s="5"/>
      <c r="R11" s="5"/>
      <c r="S11" s="5"/>
      <c r="T11" s="5"/>
      <c r="U11" s="5"/>
      <c r="V11" s="5"/>
      <c r="W11" s="8"/>
      <c r="Z11" s="73">
        <f>1-H16</f>
        <v>-2.2250025</v>
      </c>
    </row>
    <row r="12" spans="1:170" ht="12.75" customHeight="1" x14ac:dyDescent="0.2">
      <c r="A12" s="161" t="s">
        <v>100</v>
      </c>
      <c r="B12" s="161"/>
      <c r="C12" s="161"/>
      <c r="D12" s="131">
        <f>+IF(D7=0," ",IF(D7=1,'Hoja base'!$C$9,IF(D7=2,'Hoja base'!$D$9,IF(D7=3,'Hoja base'!$E$9,IF(D7=4,'Hoja base'!$F$9,IF(D7=5,'Hoja base'!$G$9,IF(D7=6,'Hoja base'!$H$9," ")))))))</f>
        <v>20</v>
      </c>
      <c r="E12" s="132"/>
      <c r="F12" s="131">
        <f>+IF(F7=0," ",IF(F7=1,'Hoja base'!$C$9,IF(F7=2,'Hoja base'!$D$9,IF(F7=3,'Hoja base'!$E$9,IF(F7=4,'Hoja base'!$F$9,IF(F7=5,'Hoja base'!$G$9,IF(F7=6,'Hoja base'!$H$9," ")))))))</f>
        <v>16.5</v>
      </c>
      <c r="G12" s="132"/>
      <c r="H12" s="131" t="str">
        <f>+IF(H7=0," ",IF(H7=1,'Hoja base'!$C$9,IF(H7=2,'Hoja base'!$D$9,IF(H7=3,'Hoja base'!$E$9,IF(H7=4,'Hoja base'!$F$9,IF(H7=5,'Hoja base'!$G$9,IF(H7=6,'Hoja base'!$H$9," ")))))))</f>
        <v xml:space="preserve"> </v>
      </c>
      <c r="I12" s="132"/>
      <c r="J12" s="131" t="str">
        <f>+IF(J7=0," ",IF(J7=1,'Hoja base'!$C$9,IF(J7=2,'Hoja base'!$D$9,IF(J7=3,'Hoja base'!$E$9,IF(J7=4,'Hoja base'!$F$9,IF(J7=5,'Hoja base'!$G$9,IF(J7=6,'Hoja base'!$H$9," ")))))))</f>
        <v xml:space="preserve"> </v>
      </c>
      <c r="K12" s="132"/>
      <c r="L12" s="131" t="str">
        <f>+IF(L7=0," ",IF(L7=1,'Hoja base'!$C$9,IF(L7=2,'Hoja base'!$D$9,IF(L7=3,'Hoja base'!$E$9,IF(L7=4,'Hoja base'!$F$9,IF(L7=5,'Hoja base'!$G$9,IF(L7=6,'Hoja base'!$H$9," ")))))))</f>
        <v xml:space="preserve"> </v>
      </c>
      <c r="M12" s="132"/>
      <c r="N12" s="131" t="str">
        <f>+IF(N7=0," ",IF(N7=1,'Hoja base'!$C$9,IF(N7=2,'Hoja base'!$D$9,IF(N7=3,'Hoja base'!$E$9,IF(N7=4,'Hoja base'!$F$9,IF(N7=5,'Hoja base'!$G$9,IF(N7=6,'Hoja base'!$H$9," ")))))))</f>
        <v xml:space="preserve"> </v>
      </c>
      <c r="O12" s="132"/>
      <c r="P12" s="9"/>
      <c r="Q12" s="9"/>
      <c r="R12" s="9"/>
      <c r="S12" s="9"/>
      <c r="T12" s="9"/>
      <c r="U12" s="9"/>
      <c r="V12" s="9"/>
      <c r="W12" s="8"/>
    </row>
    <row r="13" spans="1:170" ht="13.5" customHeight="1" x14ac:dyDescent="0.2">
      <c r="F13" s="11"/>
      <c r="G13" s="11"/>
      <c r="H13" s="12"/>
      <c r="I13" s="12"/>
      <c r="J13" s="12"/>
      <c r="K13" s="12"/>
      <c r="L13" s="12"/>
      <c r="M13" s="12"/>
      <c r="N13" s="12"/>
      <c r="O13" s="12"/>
      <c r="P13" s="12"/>
      <c r="Q13" s="12"/>
      <c r="R13" s="12"/>
      <c r="S13" s="12"/>
      <c r="T13" s="12"/>
      <c r="U13" s="12"/>
      <c r="V13" s="12"/>
      <c r="DD13" s="3" t="e">
        <f>$AZ$46+$BJ$46+$BT$46+$CD$46</f>
        <v>#VALUE!</v>
      </c>
    </row>
    <row r="14" spans="1:170" ht="14.25" customHeight="1" x14ac:dyDescent="0.2">
      <c r="A14" s="13"/>
      <c r="B14" s="14"/>
      <c r="C14" s="14"/>
      <c r="D14" s="14"/>
      <c r="E14" s="14"/>
      <c r="F14" s="133" t="s">
        <v>11</v>
      </c>
      <c r="G14" s="133"/>
      <c r="H14" s="133"/>
      <c r="I14" s="14"/>
      <c r="J14" s="14"/>
      <c r="K14" s="122" t="s">
        <v>10</v>
      </c>
      <c r="L14" s="164"/>
      <c r="M14" s="164"/>
      <c r="N14" s="123"/>
      <c r="O14" s="15"/>
      <c r="R14" s="14"/>
      <c r="S14" s="14"/>
      <c r="T14" s="14"/>
      <c r="U14" s="14"/>
      <c r="V14" s="14"/>
      <c r="W14" s="13"/>
      <c r="Z14" s="3">
        <f>_xlfn.CEILING.MATH(MAX(R16:R38,I16:I38),10)</f>
        <v>70</v>
      </c>
      <c r="AE14" s="3" t="s">
        <v>42</v>
      </c>
      <c r="AJ14" s="3" t="s">
        <v>43</v>
      </c>
      <c r="AO14" s="3" t="s">
        <v>44</v>
      </c>
      <c r="AS14" s="165">
        <v>1</v>
      </c>
      <c r="AT14" s="165"/>
      <c r="AU14" s="165"/>
      <c r="AV14" s="165"/>
      <c r="AW14" s="165"/>
      <c r="AX14" s="165"/>
      <c r="AY14" s="165"/>
      <c r="AZ14" s="165"/>
      <c r="BA14" s="165">
        <v>2</v>
      </c>
      <c r="BB14" s="165"/>
      <c r="BC14" s="165"/>
      <c r="BD14" s="165"/>
      <c r="BE14" s="165"/>
      <c r="BF14" s="165"/>
      <c r="BG14" s="165"/>
      <c r="BH14" s="165"/>
      <c r="BI14" s="165"/>
      <c r="BJ14" s="165"/>
      <c r="BK14" s="165">
        <v>3</v>
      </c>
      <c r="BL14" s="165"/>
      <c r="BM14" s="165"/>
      <c r="BN14" s="165"/>
      <c r="BO14" s="165"/>
      <c r="BP14" s="165"/>
      <c r="BQ14" s="165"/>
      <c r="BR14" s="165"/>
      <c r="BS14" s="165"/>
      <c r="BT14" s="165"/>
      <c r="BU14" s="165">
        <v>4</v>
      </c>
      <c r="BV14" s="165"/>
      <c r="BW14" s="165"/>
      <c r="BX14" s="165"/>
      <c r="BY14" s="165"/>
      <c r="BZ14" s="165"/>
      <c r="CA14" s="165"/>
      <c r="CB14" s="165"/>
      <c r="CC14" s="165"/>
      <c r="CD14" s="165"/>
      <c r="CE14" s="165">
        <v>5</v>
      </c>
      <c r="CF14" s="165"/>
      <c r="CG14" s="165"/>
      <c r="CH14" s="165"/>
      <c r="CI14" s="165"/>
      <c r="CJ14" s="165"/>
      <c r="CK14" s="165"/>
      <c r="CL14" s="165"/>
      <c r="CM14" s="165"/>
      <c r="CN14" s="165"/>
      <c r="CO14" s="165">
        <v>6</v>
      </c>
      <c r="CP14" s="165"/>
      <c r="CQ14" s="165"/>
      <c r="CR14" s="165"/>
      <c r="CS14" s="165"/>
      <c r="CT14" s="165"/>
      <c r="CU14" s="165"/>
      <c r="CV14" s="165"/>
      <c r="CW14" s="165"/>
      <c r="CX14" s="165"/>
    </row>
    <row r="15" spans="1:170" s="14" customFormat="1" ht="45" customHeight="1" x14ac:dyDescent="0.2">
      <c r="A15" s="16" t="s">
        <v>6</v>
      </c>
      <c r="B15" s="130" t="s">
        <v>58</v>
      </c>
      <c r="C15" s="130"/>
      <c r="D15" s="130"/>
      <c r="E15" s="130"/>
      <c r="F15" s="17" t="s">
        <v>7</v>
      </c>
      <c r="G15" s="18" t="s">
        <v>8</v>
      </c>
      <c r="H15" s="18" t="s">
        <v>9</v>
      </c>
      <c r="I15" s="18" t="s">
        <v>101</v>
      </c>
      <c r="J15" s="18" t="s">
        <v>47</v>
      </c>
      <c r="K15" s="19" t="s">
        <v>102</v>
      </c>
      <c r="L15" s="19" t="s">
        <v>103</v>
      </c>
      <c r="M15" s="19" t="s">
        <v>104</v>
      </c>
      <c r="N15" s="18" t="str">
        <f>IF(K5=AC3,"Cn - Skempton","Cn - Marcuson")</f>
        <v>Cn - Marcuson</v>
      </c>
      <c r="O15" s="18" t="s">
        <v>139</v>
      </c>
      <c r="P15" s="18" t="s">
        <v>69</v>
      </c>
      <c r="Q15" s="18" t="s">
        <v>142</v>
      </c>
      <c r="R15" s="18" t="s">
        <v>140</v>
      </c>
      <c r="S15" s="130" t="str">
        <f>IF(K5=AC3,"ф' eq - JRB","ф' eq - Kishida")</f>
        <v>ф' eq - Kishida</v>
      </c>
      <c r="T15" s="130"/>
      <c r="U15" s="19" t="s">
        <v>45</v>
      </c>
      <c r="V15" s="19" t="s">
        <v>46</v>
      </c>
      <c r="W15" s="19" t="s">
        <v>159</v>
      </c>
      <c r="X15" s="68"/>
      <c r="Y15" s="68"/>
      <c r="Z15" s="68"/>
      <c r="AA15" s="68"/>
      <c r="AB15" s="68"/>
      <c r="AC15" s="68"/>
      <c r="AD15" s="68" t="s">
        <v>25</v>
      </c>
      <c r="AE15" s="68" t="s">
        <v>26</v>
      </c>
      <c r="AF15" s="68" t="s">
        <v>25</v>
      </c>
      <c r="AG15" s="68" t="s">
        <v>26</v>
      </c>
      <c r="AH15" s="68"/>
      <c r="AI15" s="68" t="s">
        <v>25</v>
      </c>
      <c r="AJ15" s="68" t="s">
        <v>26</v>
      </c>
      <c r="AK15" s="68" t="s">
        <v>25</v>
      </c>
      <c r="AL15" s="68" t="s">
        <v>26</v>
      </c>
      <c r="AM15" s="68"/>
      <c r="AN15" s="68" t="s">
        <v>25</v>
      </c>
      <c r="AO15" s="68" t="s">
        <v>26</v>
      </c>
      <c r="AP15" s="68" t="s">
        <v>25</v>
      </c>
      <c r="AQ15" s="68" t="s">
        <v>26</v>
      </c>
      <c r="AR15" s="68"/>
      <c r="AS15" s="74" t="s">
        <v>81</v>
      </c>
      <c r="AT15" s="75" t="s">
        <v>82</v>
      </c>
      <c r="AU15" s="75" t="s">
        <v>83</v>
      </c>
      <c r="AV15" s="75" t="s">
        <v>75</v>
      </c>
      <c r="AW15" s="74" t="s">
        <v>84</v>
      </c>
      <c r="AX15" s="74" t="s">
        <v>85</v>
      </c>
      <c r="AY15" s="74" t="s">
        <v>86</v>
      </c>
      <c r="AZ15" s="75" t="s">
        <v>60</v>
      </c>
      <c r="BA15" s="74" t="s">
        <v>87</v>
      </c>
      <c r="BB15" s="74" t="s">
        <v>88</v>
      </c>
      <c r="BC15" s="76" t="s">
        <v>89</v>
      </c>
      <c r="BD15" s="75" t="s">
        <v>82</v>
      </c>
      <c r="BE15" s="75" t="s">
        <v>83</v>
      </c>
      <c r="BF15" s="75" t="s">
        <v>76</v>
      </c>
      <c r="BG15" s="74" t="s">
        <v>84</v>
      </c>
      <c r="BH15" s="74" t="s">
        <v>85</v>
      </c>
      <c r="BI15" s="74" t="s">
        <v>86</v>
      </c>
      <c r="BJ15" s="75" t="s">
        <v>61</v>
      </c>
      <c r="BK15" s="74" t="s">
        <v>91</v>
      </c>
      <c r="BL15" s="74" t="s">
        <v>90</v>
      </c>
      <c r="BM15" s="76" t="s">
        <v>89</v>
      </c>
      <c r="BN15" s="75" t="s">
        <v>82</v>
      </c>
      <c r="BO15" s="75" t="s">
        <v>83</v>
      </c>
      <c r="BP15" s="74" t="s">
        <v>77</v>
      </c>
      <c r="BQ15" s="74" t="s">
        <v>84</v>
      </c>
      <c r="BR15" s="74" t="s">
        <v>85</v>
      </c>
      <c r="BS15" s="74" t="s">
        <v>86</v>
      </c>
      <c r="BT15" s="74" t="s">
        <v>62</v>
      </c>
      <c r="BU15" s="74" t="s">
        <v>92</v>
      </c>
      <c r="BV15" s="74" t="s">
        <v>93</v>
      </c>
      <c r="BW15" s="76" t="s">
        <v>89</v>
      </c>
      <c r="BX15" s="75" t="s">
        <v>82</v>
      </c>
      <c r="BY15" s="75" t="s">
        <v>83</v>
      </c>
      <c r="BZ15" s="74" t="s">
        <v>78</v>
      </c>
      <c r="CA15" s="74" t="s">
        <v>84</v>
      </c>
      <c r="CB15" s="74" t="s">
        <v>85</v>
      </c>
      <c r="CC15" s="74" t="s">
        <v>86</v>
      </c>
      <c r="CD15" s="74" t="s">
        <v>63</v>
      </c>
      <c r="CE15" s="74" t="s">
        <v>94</v>
      </c>
      <c r="CF15" s="74" t="s">
        <v>95</v>
      </c>
      <c r="CG15" s="76" t="s">
        <v>89</v>
      </c>
      <c r="CH15" s="75" t="s">
        <v>82</v>
      </c>
      <c r="CI15" s="75" t="s">
        <v>83</v>
      </c>
      <c r="CJ15" s="74" t="s">
        <v>79</v>
      </c>
      <c r="CK15" s="74" t="s">
        <v>84</v>
      </c>
      <c r="CL15" s="74" t="s">
        <v>85</v>
      </c>
      <c r="CM15" s="74" t="s">
        <v>86</v>
      </c>
      <c r="CN15" s="74" t="s">
        <v>64</v>
      </c>
      <c r="CO15" s="74" t="s">
        <v>96</v>
      </c>
      <c r="CP15" s="74" t="s">
        <v>97</v>
      </c>
      <c r="CQ15" s="76" t="s">
        <v>89</v>
      </c>
      <c r="CR15" s="74" t="s">
        <v>82</v>
      </c>
      <c r="CS15" s="74" t="s">
        <v>83</v>
      </c>
      <c r="CT15" s="74" t="s">
        <v>80</v>
      </c>
      <c r="CU15" s="74" t="s">
        <v>84</v>
      </c>
      <c r="CV15" s="74" t="s">
        <v>85</v>
      </c>
      <c r="CW15" s="74" t="s">
        <v>86</v>
      </c>
      <c r="CX15" s="74" t="s">
        <v>65</v>
      </c>
      <c r="CY15" s="68"/>
      <c r="CZ15" s="74" t="s">
        <v>60</v>
      </c>
      <c r="DA15" s="74" t="s">
        <v>61</v>
      </c>
      <c r="DB15" s="74" t="s">
        <v>62</v>
      </c>
      <c r="DC15" s="74" t="s">
        <v>63</v>
      </c>
      <c r="DD15" s="74" t="s">
        <v>64</v>
      </c>
      <c r="DE15" s="74" t="s">
        <v>65</v>
      </c>
      <c r="DF15" s="68"/>
      <c r="DG15" s="68"/>
      <c r="DH15" s="68"/>
      <c r="DI15" s="68"/>
      <c r="DJ15" s="3"/>
      <c r="DK15" s="3"/>
      <c r="DL15" s="3"/>
      <c r="DM15" s="3"/>
      <c r="DN15" s="3"/>
      <c r="DO15" s="74"/>
      <c r="DP15" s="3"/>
      <c r="DQ15" s="76"/>
      <c r="DR15" s="75"/>
      <c r="DS15" s="74"/>
      <c r="DT15" s="76"/>
      <c r="DU15" s="74"/>
      <c r="DV15" s="74"/>
      <c r="DW15" s="76"/>
      <c r="DX15" s="74"/>
      <c r="DY15" s="76"/>
      <c r="DZ15" s="74"/>
      <c r="EA15" s="74"/>
      <c r="EB15" s="76"/>
      <c r="EC15" s="20"/>
      <c r="ED15" s="20"/>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68"/>
      <c r="FH15" s="68"/>
      <c r="FI15" s="68"/>
      <c r="FJ15" s="68"/>
    </row>
    <row r="16" spans="1:170" ht="12" customHeight="1" x14ac:dyDescent="0.2">
      <c r="A16" s="21">
        <f>IF(AND(H16&gt;$D$9,H16&lt;=$D$10),$D$7,IF(AND(H16&gt;$F$9,H16&lt;=$F$10),$F$7,IF(AND(H16&gt;$H$9,H16&lt;=$H$10),$H$7,IF(AND(H16&gt;$J$9,H16&lt;=$J$10),$J$7,IF(AND(H16&gt;$L$9,H16&lt;=$L$10),$L$7,IF(AND(H16&gt;$N$9,H16&lt;=$N$10),$N$7," "))))))</f>
        <v>2</v>
      </c>
      <c r="B16" s="129" t="s">
        <v>33</v>
      </c>
      <c r="C16" s="129"/>
      <c r="D16" s="129"/>
      <c r="E16" s="129"/>
      <c r="F16" s="22">
        <v>3</v>
      </c>
      <c r="G16" s="23">
        <f>IF(OR(F16=0,F16=" ")," ",(F16+0.000005)+0.45)</f>
        <v>3.450005</v>
      </c>
      <c r="H16" s="24">
        <f>IF(F16=0," ",AVERAGE(F16:G16))</f>
        <v>3.2250025</v>
      </c>
      <c r="I16" s="25">
        <v>10</v>
      </c>
      <c r="J16" s="24">
        <f>IF(X16=1,CZ16,IF(X16=2,DA16,IF(X16=3,DB16,IF(X16=4,DC16,IF(X16=5,DD16,IF(X16=6,DE16," "))))))</f>
        <v>62.887548750000001</v>
      </c>
      <c r="K16" s="24">
        <f>IF(A16=" "," ",IF($Q$5="60 a 120",1,IF($Q$5=150,1.05,1.15)))</f>
        <v>1</v>
      </c>
      <c r="L16" s="24">
        <f>IF(A16=" "," ",IF(A16&gt;0,1," "))</f>
        <v>1</v>
      </c>
      <c r="M16" s="24">
        <f>IF(A16=" "," ",IF(H16&lt;=4,0.75,IF(AND(H16&gt;4,H16&lt;=6),0.85,IF(AND(H16&gt;6,H16&lt;=10),0.95,1))))</f>
        <v>0.75</v>
      </c>
      <c r="N16" s="24">
        <f>IF(A16=" "," ",IF($K$5="JRB",2/(1+J16/100),IF((1-(IF(J16/100&lt;1,1.41,0.92)*LOG(J16/100)))&gt;2,2,1-(IF(J16/100&lt;1,1.41,0.92)*LOG(J16/100)))))</f>
        <v>1.2840238195355509</v>
      </c>
      <c r="O16" s="26">
        <f>IF(A16=" "," ",I16*60/$W$5*K16*L16*M16)</f>
        <v>10</v>
      </c>
      <c r="P16" s="26">
        <f>IF(A16=" "," ",O16*55/60*K16*L16*M16)</f>
        <v>6.875</v>
      </c>
      <c r="Q16" s="27">
        <f>IF(A16=" "," ",O16*$W$5/60*K16*L16*M16)</f>
        <v>5.625</v>
      </c>
      <c r="R16" s="27">
        <f>IF(A16=" "," ",N16*O16)</f>
        <v>12.840238195355509</v>
      </c>
      <c r="S16" s="126">
        <f>IF(A16=" "," ",IF($K$5="JRB",15+(9.375*R16)^0.5,15+(12.5*R16)^0.5))</f>
        <v>27.668976969035182</v>
      </c>
      <c r="T16" s="126"/>
      <c r="U16" s="27">
        <f>IF(A16=" ", " ",IF(AND(B16="Arena con contenido de gravas",I16&lt;=15),600*(P16+6),IF(B16="Arena saturada",250*(P16+15),IF(B16="Arena seca, suelta a firme",500*(P16+15),IF(B16="Arena densa a dura",40000+1050*P16,IF(B16="Arena limosa y/o arcillosa",320*(P16+15),IF(B16="Limos, suelos finogranulares",300*(P16+6),600*(P16+6)+2000)))))))</f>
        <v>3862.5</v>
      </c>
      <c r="V16" s="24">
        <f>IF(A16=" "," ",J16*TAN(RADIANS(S16)))</f>
        <v>32.973277203351429</v>
      </c>
      <c r="W16" s="24" t="str">
        <f>+IF(A16=" "," ",IF(DH16="Drenado","N/A",DI16*Q16))</f>
        <v>N/A</v>
      </c>
      <c r="X16" s="3">
        <f>IF(AND(H16&gt;$D$9,H16&lt;=$D$10),$D$6,IF(AND(H16&gt;$F$9,H16&lt;=$F$10),$F$6,IF(AND(H16&gt;$H$9,H16&lt;=$H$10),$H$6,IF(AND(H16&gt;$J$9,H16&lt;=$J$10),$J$6,IF(AND(H16&gt;$L$9,H16&lt;=$L$10),$L$6,IF(AND(H16&gt;$N$9,H16&lt;=$N$10),$N$6," "))))))</f>
        <v>1</v>
      </c>
      <c r="Y16" s="68">
        <f>+IF(W16="N/A",0,W16)</f>
        <v>0</v>
      </c>
      <c r="Z16" s="77">
        <v>1</v>
      </c>
      <c r="AC16" s="3">
        <v>1</v>
      </c>
      <c r="AD16" s="78">
        <f>P16</f>
        <v>6.875</v>
      </c>
      <c r="AE16" s="78">
        <f t="shared" ref="AE16:AE45" si="0">H16</f>
        <v>3.2250025</v>
      </c>
      <c r="AF16" s="3">
        <f t="shared" ref="AF16:AF21" si="1">IF(AD16=" ",NA(),AD16)</f>
        <v>6.875</v>
      </c>
      <c r="AG16" s="3">
        <f>IF(AE16=0,NA(),AE16)</f>
        <v>3.2250025</v>
      </c>
      <c r="AI16" s="79">
        <f>ROUND(Q16*N16,0)</f>
        <v>7</v>
      </c>
      <c r="AJ16" s="80">
        <f t="shared" ref="AJ16:AJ45" si="2">H16</f>
        <v>3.2250025</v>
      </c>
      <c r="AK16" s="68">
        <f t="shared" ref="AK16:AK21" si="3">IF(AI16=" ",NA(),AI16)</f>
        <v>7</v>
      </c>
      <c r="AL16" s="68">
        <f>IF(OR(AJ16=0,AJ16=" "),NA(),AJ16)</f>
        <v>3.2250025</v>
      </c>
      <c r="AN16" s="3">
        <f t="shared" ref="AN16:AN45" si="4">I16</f>
        <v>10</v>
      </c>
      <c r="AO16" s="78">
        <f t="shared" ref="AO16:AO45" si="5">H16</f>
        <v>3.2250025</v>
      </c>
      <c r="AP16" s="3">
        <f>IF(OR(AN16=0,AN16=" "),NA(),AN16)</f>
        <v>10</v>
      </c>
      <c r="AQ16" s="3">
        <f>IF(OR(AO16=0,AO16=" "),NA(),AO16)</f>
        <v>3.2250025</v>
      </c>
      <c r="AR16" s="3">
        <v>1</v>
      </c>
      <c r="AS16" s="80">
        <f>IF(X16=1,H16," ")</f>
        <v>3.2250025</v>
      </c>
      <c r="AT16" s="80">
        <f>IFERROR(IF($B$5&lt;AS16,$D$11*$B$5+$D$12*(AS16-$B$5),$D$11*AS16)," ")</f>
        <v>62.887548750000001</v>
      </c>
      <c r="AU16" s="80" t="str">
        <f t="shared" ref="AU16:AU45" si="6">IFERROR(IF($B$5=0,$D$12*AS16," ")," ")</f>
        <v xml:space="preserve"> </v>
      </c>
      <c r="AV16" s="81">
        <f t="shared" ref="AV16:AV45" si="7">IF($B$5&gt;0,AT16,AU16)</f>
        <v>62.887548750000001</v>
      </c>
      <c r="AW16" s="80">
        <f>IF(X16=1,IFERROR(IF(AND($B$5&lt;AS16,$B$5&gt;0),9.81*(AS16-$B$5),0)," ")," ")</f>
        <v>0</v>
      </c>
      <c r="AX16" s="80" t="str">
        <f t="shared" ref="AX16:AX45" si="8">IFERROR(IF($B$5=0,9.81*AS16," ")," ")</f>
        <v xml:space="preserve"> </v>
      </c>
      <c r="AY16" s="3">
        <f t="shared" ref="AY16:AY45" si="9">IF($B$5&gt;0,AW16,AX16)</f>
        <v>0</v>
      </c>
      <c r="AZ16" s="80">
        <f>IFERROR(AV16-AY16," ")</f>
        <v>62.887548750000001</v>
      </c>
      <c r="BA16" s="80" t="str">
        <f>IF(X16=2,H16," ")</f>
        <v xml:space="preserve"> </v>
      </c>
      <c r="BB16" s="78" t="str">
        <f>IF(X16=2,H16-$D$10," ")</f>
        <v xml:space="preserve"> </v>
      </c>
      <c r="BC16" s="3" t="str">
        <f>IF(IF(X16=2,$B$5-$D$10," ")&lt;=0,0,IF(X16=2,$B$5-$D$10," "))</f>
        <v xml:space="preserve"> </v>
      </c>
      <c r="BD16" s="3" t="str">
        <f>IFERROR(IF(BC16&lt;BB16,$F$11*BC16+$F$12*(BB16-BC16),$F$11*BB16)," ")</f>
        <v xml:space="preserve"> </v>
      </c>
      <c r="BE16" s="3" t="str">
        <f>IF(BC16&lt;=0,$F$12*BB16," ")</f>
        <v xml:space="preserve"> </v>
      </c>
      <c r="BF16" s="3" t="str">
        <f>IF(BC16&gt;=0,BD16,BE16)</f>
        <v xml:space="preserve"> </v>
      </c>
      <c r="BG16" s="3" t="str">
        <f>IF(X16=2,IF(BC16&lt;BB16,9.81*(BB16-BC16),0)," ")</f>
        <v xml:space="preserve"> </v>
      </c>
      <c r="BH16" s="3" t="str">
        <f>IF(BC16&lt;=0,9.81*BB16," ")</f>
        <v xml:space="preserve"> </v>
      </c>
      <c r="BI16" s="3" t="str">
        <f>IF(BC16&gt;0,BG16,BH16)</f>
        <v xml:space="preserve"> </v>
      </c>
      <c r="BJ16" s="3" t="str">
        <f>IFERROR(BF16-BI16," ")</f>
        <v xml:space="preserve"> </v>
      </c>
      <c r="BK16" s="3" t="str">
        <f>IF(X16=3,H16," ")</f>
        <v xml:space="preserve"> </v>
      </c>
      <c r="BL16" s="3" t="str">
        <f>IF(X16=3,H16-$F$10," ")</f>
        <v xml:space="preserve"> </v>
      </c>
      <c r="BM16" s="3" t="str">
        <f>IF(IF(X16=3,$B$5-$F$10," ")&lt;=0,0,IF(X16=3,$B$5-$F$10," "))</f>
        <v xml:space="preserve"> </v>
      </c>
      <c r="BN16" s="3" t="str">
        <f t="shared" ref="BN16:BN45" si="10">IFERROR(IF(BM16&lt;BL16,$H$11*BM16+$H$12*(BL16-BM16),$H$11*BL16)," ")</f>
        <v xml:space="preserve"> </v>
      </c>
      <c r="BO16" s="3" t="str">
        <f>IF(BM16&lt;=0,$H$12*BL16," ")</f>
        <v xml:space="preserve"> </v>
      </c>
      <c r="BP16" s="3" t="str">
        <f>IF(BM16&gt;=0,BN16,BO16)</f>
        <v xml:space="preserve"> </v>
      </c>
      <c r="BQ16" s="3" t="str">
        <f>IF(X16=3,IF(BM16&lt;BL16,9.81*(BL16-BM16),0)," ")</f>
        <v xml:space="preserve"> </v>
      </c>
      <c r="BR16" s="3" t="str">
        <f>IF(BM16&lt;=0,9.81*BL16," ")</f>
        <v xml:space="preserve"> </v>
      </c>
      <c r="BS16" s="3" t="str">
        <f>IF(BM16&gt;0,BQ16,BR16)</f>
        <v xml:space="preserve"> </v>
      </c>
      <c r="BT16" s="3" t="str">
        <f>IFERROR(BP16-BS16," ")</f>
        <v xml:space="preserve"> </v>
      </c>
      <c r="BU16" s="3" t="str">
        <f>IF(X16=4,H16," ")</f>
        <v xml:space="preserve"> </v>
      </c>
      <c r="BV16" s="3" t="str">
        <f>IF(X16=4,H16-$H$10," ")</f>
        <v xml:space="preserve"> </v>
      </c>
      <c r="BW16" s="3" t="str">
        <f>IF(IF(X16=4,$B$5-$H$10," ")&lt;=0,0,IF(X16=4,$B$5-$H$10," "))</f>
        <v xml:space="preserve"> </v>
      </c>
      <c r="BX16" s="3" t="str">
        <f t="shared" ref="BX16:BX45" si="11">IFERROR(IF(BW16&lt;BV16,$J$11*BW16+$J$12*(BV16-BW16),$J$11*BV16)," ")</f>
        <v xml:space="preserve"> </v>
      </c>
      <c r="BY16" s="3" t="str">
        <f>IF(BW16&lt;=0,$J$12*BV16," ")</f>
        <v xml:space="preserve"> </v>
      </c>
      <c r="BZ16" s="3" t="str">
        <f>IF(BW16&gt;=0,BX16,BY16)</f>
        <v xml:space="preserve"> </v>
      </c>
      <c r="CA16" s="3" t="str">
        <f>IF(X16=4,IF(BW16&lt;BV16,9.81*(BV16-BW16),0)," ")</f>
        <v xml:space="preserve"> </v>
      </c>
      <c r="CB16" s="3" t="str">
        <f>IF(BW16&lt;=0,9.81*BV16," ")</f>
        <v xml:space="preserve"> </v>
      </c>
      <c r="CC16" s="3" t="str">
        <f>IF(BW16&gt;0,CA16,CB16)</f>
        <v xml:space="preserve"> </v>
      </c>
      <c r="CD16" s="3" t="str">
        <f>IFERROR(BZ16-CC16," ")</f>
        <v xml:space="preserve"> </v>
      </c>
      <c r="CE16" s="3" t="str">
        <f>IF(X16=5,H16," ")</f>
        <v xml:space="preserve"> </v>
      </c>
      <c r="CF16" s="3" t="str">
        <f>IF(X16=5,H16-$J$10," ")</f>
        <v xml:space="preserve"> </v>
      </c>
      <c r="CG16" s="3" t="str">
        <f>IF(IF(X16=5,$B$5-$J$10," ")&lt;=0,0,IF(X16=5,$B$5-$J$10," "))</f>
        <v xml:space="preserve"> </v>
      </c>
      <c r="CH16" s="3" t="str">
        <f t="shared" ref="CH16:CH45" si="12">IFERROR(IF(CG16&lt;CF16,$L$11*CG16+$L$12*(CF16-CG16),$L$11*CF16)," ")</f>
        <v xml:space="preserve"> </v>
      </c>
      <c r="CI16" s="3" t="str">
        <f>IF(CG16&lt;=0,$L$12*CF16," ")</f>
        <v xml:space="preserve"> </v>
      </c>
      <c r="CJ16" s="3" t="str">
        <f>IF(CG16&gt;=0,CH16,CI16)</f>
        <v xml:space="preserve"> </v>
      </c>
      <c r="CK16" s="3" t="str">
        <f>IF(X16=5,IF(CG16&lt;CF16,9.81*(CF16-CG16),0)," ")</f>
        <v xml:space="preserve"> </v>
      </c>
      <c r="CL16" s="3" t="str">
        <f>IF(CG16&lt;=0,9.81*CF16," ")</f>
        <v xml:space="preserve"> </v>
      </c>
      <c r="CM16" s="3" t="str">
        <f>IF(CG16&gt;0,CK16,CL16)</f>
        <v xml:space="preserve"> </v>
      </c>
      <c r="CN16" s="3" t="str">
        <f>IFERROR(CJ16-CM16," ")</f>
        <v xml:space="preserve"> </v>
      </c>
      <c r="CO16" s="3" t="str">
        <f>IF(X16=6,H16," ")</f>
        <v xml:space="preserve"> </v>
      </c>
      <c r="CP16" s="3" t="str">
        <f>IF(X16=6,H16-$L$10," ")</f>
        <v xml:space="preserve"> </v>
      </c>
      <c r="CQ16" s="3" t="str">
        <f>IF(IF(X16=6,$B$5-$L$10," ")&lt;=0,0,IF(X16=6,$B$5-$L$10," "))</f>
        <v xml:space="preserve"> </v>
      </c>
      <c r="CR16" s="3" t="str">
        <f t="shared" ref="CR16:CR45" si="13">IFERROR(IF(CQ16&lt;CP16,$N$11*CQ16+$N$12*(CP16-CQ16),$N$11*CP16)," ")</f>
        <v xml:space="preserve"> </v>
      </c>
      <c r="CS16" s="3" t="str">
        <f>IF(CR16&lt;=0,$N$12*CQ16," ")</f>
        <v xml:space="preserve"> </v>
      </c>
      <c r="CT16" s="3" t="str">
        <f>IF(CG16&gt;=0,CR16,CS16)</f>
        <v xml:space="preserve"> </v>
      </c>
      <c r="CU16" s="3" t="str">
        <f>IF(X16=6,IF(CQ16&lt;CP16,9.81*(CP16-CQ16),0)," ")</f>
        <v xml:space="preserve"> </v>
      </c>
      <c r="CV16" s="3" t="str">
        <f>IF(CQ16&lt;=0,9.81*CP16," ")</f>
        <v xml:space="preserve"> </v>
      </c>
      <c r="CW16" s="3" t="str">
        <f>IF(CQ16&gt;0,CU16,CV16)</f>
        <v xml:space="preserve"> </v>
      </c>
      <c r="CX16" s="3" t="str">
        <f>IFERROR(CT16-CW16," ")</f>
        <v xml:space="preserve"> </v>
      </c>
      <c r="CZ16" s="80">
        <f>IF(X16=1,AZ16,0)</f>
        <v>62.887548750000001</v>
      </c>
      <c r="DA16" s="80">
        <f t="shared" ref="DA16:DA45" si="14">IF(X16=2,BJ16,0)+$AZ$46</f>
        <v>86.775000000000006</v>
      </c>
      <c r="DB16" s="80">
        <f t="shared" ref="DB16:DB45" si="15">IF(X16=3,BT16,0)+$AZ$46+$BJ$46</f>
        <v>115.575</v>
      </c>
      <c r="DC16" s="80" t="e">
        <f t="shared" ref="DC16:DC45" si="16">IF(X16=4,CD16,0)+$AZ$46+$BJ$46+$BT$46</f>
        <v>#VALUE!</v>
      </c>
      <c r="DD16" s="80" t="e">
        <f t="shared" ref="DD16:DD45" si="17">IF(X16=5,CN16,0)+$AZ$46+$BJ$46+$BT$46+$CD$46</f>
        <v>#VALUE!</v>
      </c>
      <c r="DE16" s="80" t="e">
        <f t="shared" ref="DE16:DE45" si="18">IF(X16=6,CX16,0)+$AZ$46+$BJ$46+$BT$46+$CD$46+$CN$46</f>
        <v>#VALUE!</v>
      </c>
      <c r="DH16" s="3" t="str">
        <f>+IF(A16=1,'Hoja base'!$C$10,IF(A16=2,'Hoja base'!$D$10,IF(A16=3,'Hoja base'!$E$10,IF(A16=4,'Hoja base'!$F$10,IF(A16=5,'Hoja base'!$G$10,'Hoja base'!$H$11)))))</f>
        <v>Drenado</v>
      </c>
      <c r="DI16" s="3">
        <f>+IF(A16=1,$AH$260,IF(A16=2,$AL$260,IF(A16=3,$AP$260,IF(A16=4,$AT$260,IF(A16=5,$AX$260,$BB$260)))))</f>
        <v>0</v>
      </c>
    </row>
    <row r="17" spans="1:113" ht="12" customHeight="1" x14ac:dyDescent="0.2">
      <c r="A17" s="21">
        <f t="shared" ref="A17:A45" si="19">IF(AND(H17&gt;$D$9,H17&lt;=$D$10),$D$7,IF(AND(H17&gt;$F$9,H17&lt;=$F$10),$F$7,IF(AND(H17&gt;$H$9,H17&lt;=$H$10),$H$7,IF(AND(H17&gt;$J$9,H17&lt;=$J$10),$J$7,IF(AND(H17&gt;$L$9,H17&lt;=$L$10),$L$7,IF(AND(H17&gt;$N$9,H17&lt;=$N$10),$N$7," "))))))</f>
        <v>2</v>
      </c>
      <c r="B17" s="129" t="s">
        <v>33</v>
      </c>
      <c r="C17" s="129"/>
      <c r="D17" s="129"/>
      <c r="E17" s="129"/>
      <c r="F17" s="22">
        <v>4</v>
      </c>
      <c r="G17" s="23">
        <f t="shared" ref="G17:G45" si="20">IF(OR(F17=0,F17=" ")," ",F17+0.45)</f>
        <v>4.45</v>
      </c>
      <c r="H17" s="24">
        <f t="shared" ref="H17:H45" si="21">IF(F17=0," ",AVERAGE(F17:G17))</f>
        <v>4.2249999999999996</v>
      </c>
      <c r="I17" s="25">
        <v>16</v>
      </c>
      <c r="J17" s="24">
        <f t="shared" ref="J17:J45" si="22">IF(X17=1,CZ17,IF(X17=2,DA17,IF(X17=3,DB17,IF(X17=4,DC17,IF(X17=5,DD17,IF(X17=6,DE17," "))))))</f>
        <v>82.387499999999989</v>
      </c>
      <c r="K17" s="24">
        <f t="shared" ref="K17:K45" si="23">IF(A17=" "," ",IF($Q$5="60 a 120",1,IF($Q$5=150,1.05,1.15)))</f>
        <v>1</v>
      </c>
      <c r="L17" s="24">
        <f t="shared" ref="L17:L45" si="24">IF(A17=" "," ",IF(A17&gt;0,1," "))</f>
        <v>1</v>
      </c>
      <c r="M17" s="24">
        <f t="shared" ref="M17:M45" si="25">IF(A17=" "," ",IF(H17&lt;=4,0.75,IF(AND(H17&gt;4,H17&lt;=6),0.85,IF(AND(H17&gt;6,H17&lt;=10),0.95,1))))</f>
        <v>0.85</v>
      </c>
      <c r="N17" s="24">
        <f t="shared" ref="N17:N45" si="26">IF(A17=" "," ",IF($K$5="JRB",2/(1+J17/100),IF((1-(IF(J17/100&lt;1,1.41,0.92)*LOG(J17/100)))&gt;2,2,1-(IF(J17/100&lt;1,1.41,0.92)*LOG(J17/100)))))</f>
        <v>1.1186355322459969</v>
      </c>
      <c r="O17" s="26">
        <f t="shared" ref="O17:O45" si="27">IF(A17=" "," ",I17*60/$W$5*K17*L17*M17)</f>
        <v>18.133333333333333</v>
      </c>
      <c r="P17" s="26">
        <f t="shared" ref="P17:P45" si="28">IF(A17=" "," ",O17*55/60*K17*L17*M17)</f>
        <v>14.128888888888886</v>
      </c>
      <c r="Q17" s="27">
        <f t="shared" ref="Q17:Q45" si="29">IF(A17=" "," ",O17*$W$5/60*K17*L17*M17)</f>
        <v>11.559999999999999</v>
      </c>
      <c r="R17" s="27">
        <f t="shared" ref="R17:R45" si="30">IF(A17=" "," ",N17*O17)</f>
        <v>20.284590984727409</v>
      </c>
      <c r="S17" s="126">
        <f t="shared" ref="S17:S45" si="31">IF(A17=" "," ",IF($K$5="JRB",15+(9.375*R17)^0.5,15+(12.5*R17)^0.5))</f>
        <v>30.923485400787499</v>
      </c>
      <c r="T17" s="126"/>
      <c r="U17" s="27">
        <f t="shared" ref="U17:U45" si="32">IF(A17=" ", " ",IF(AND(B17="Arena con contenido de gravas",I17&lt;=15),600*(P17+6),IF(B17="Arena saturada",250*(P17+15),IF(B17="Arena seca, suelta a firme",500*(P17+15),IF(B17="Arena densa a dura",40000+1050*P17,IF(B17="Arena limosa y/o arcillosa",320*(P17+15),IF(B17="Limos, suelos finogranulares",300*(P17+6),600*(P17+6)+2000)))))))</f>
        <v>6038.6666666666661</v>
      </c>
      <c r="V17" s="24">
        <f t="shared" ref="V17:V45" si="33">IF(A17=" "," ",J17*TAN(RADIANS(S17)))</f>
        <v>49.353779400896194</v>
      </c>
      <c r="W17" s="24" t="str">
        <f t="shared" ref="W17:W45" si="34">+IF(A17=" "," ",IF(DH17="Drenado","N/A",DI17*Q17))</f>
        <v>N/A</v>
      </c>
      <c r="X17" s="3">
        <f t="shared" ref="X17:X45" si="35">IF(AND(H17&gt;$D$9,H17&lt;=$D$10),$D$6,IF(AND(H17&gt;$F$9,H17&lt;=$F$10),$F$6,IF(AND(H17&gt;$H$9,H17&lt;=$H$10),$H$6,IF(AND(H17&gt;$J$9,H17&lt;=$J$10),$J$6,IF(AND(H17&gt;$L$9,H17&lt;=$L$10),$L$6,IF(AND(H17&gt;$N$9,H17&lt;=$N$10),$N$6," "))))))</f>
        <v>1</v>
      </c>
      <c r="Y17" s="68">
        <f t="shared" ref="Y17:Y45" si="36">+IF(W17="N/A",0,W17)</f>
        <v>0</v>
      </c>
      <c r="Z17" s="78">
        <v>0</v>
      </c>
      <c r="AA17" s="78">
        <f>D10</f>
        <v>4.45</v>
      </c>
      <c r="AC17" s="3">
        <v>2</v>
      </c>
      <c r="AD17" s="78">
        <f t="shared" ref="AD17:AD45" si="37">P17</f>
        <v>14.128888888888886</v>
      </c>
      <c r="AE17" s="78">
        <f t="shared" si="0"/>
        <v>4.2249999999999996</v>
      </c>
      <c r="AF17" s="3">
        <f t="shared" si="1"/>
        <v>14.128888888888886</v>
      </c>
      <c r="AG17" s="3">
        <f t="shared" ref="AG17:AG45" si="38">IF(AE17=0,NA(),AE17)</f>
        <v>4.2249999999999996</v>
      </c>
      <c r="AI17" s="79">
        <f t="shared" ref="AI17:AI45" si="39">ROUND(Q17*N17,0)</f>
        <v>13</v>
      </c>
      <c r="AJ17" s="80">
        <f t="shared" si="2"/>
        <v>4.2249999999999996</v>
      </c>
      <c r="AK17" s="68">
        <f t="shared" si="3"/>
        <v>13</v>
      </c>
      <c r="AL17" s="68">
        <f t="shared" ref="AL17:AL45" si="40">IF(OR(AJ17=0,AJ17=" "),NA(),AJ17)</f>
        <v>4.2249999999999996</v>
      </c>
      <c r="AN17" s="3">
        <f t="shared" si="4"/>
        <v>16</v>
      </c>
      <c r="AO17" s="78">
        <f t="shared" si="5"/>
        <v>4.2249999999999996</v>
      </c>
      <c r="AP17" s="3">
        <f t="shared" ref="AP17:AQ45" si="41">IF(OR(AN17=0,AN17=" "),NA(),AN17)</f>
        <v>16</v>
      </c>
      <c r="AQ17" s="3">
        <f t="shared" si="41"/>
        <v>4.2249999999999996</v>
      </c>
      <c r="AR17" s="3">
        <v>2</v>
      </c>
      <c r="AS17" s="80">
        <f t="shared" ref="AS17:AS45" si="42">IF(X17=1,H17," ")</f>
        <v>4.2249999999999996</v>
      </c>
      <c r="AT17" s="80">
        <f t="shared" ref="AT17:AT45" si="43">IFERROR(IF($B$5&lt;AS17,$D$11*$B$5+$D$12*(AS17-$B$5),$D$11*AS17)," ")</f>
        <v>82.387499999999989</v>
      </c>
      <c r="AU17" s="80" t="str">
        <f t="shared" si="6"/>
        <v xml:space="preserve"> </v>
      </c>
      <c r="AV17" s="81">
        <f t="shared" si="7"/>
        <v>82.387499999999989</v>
      </c>
      <c r="AW17" s="80">
        <f t="shared" ref="AW17:AW45" si="44">IF(X17=1,IFERROR(IF(AND($B$5&lt;AS17,$B$5&gt;0),9.81*(AS17-$B$5),0)," ")," ")</f>
        <v>0</v>
      </c>
      <c r="AX17" s="80" t="str">
        <f t="shared" si="8"/>
        <v xml:space="preserve"> </v>
      </c>
      <c r="AY17" s="3">
        <f t="shared" si="9"/>
        <v>0</v>
      </c>
      <c r="AZ17" s="80">
        <f t="shared" ref="AZ17:AZ45" si="45">IFERROR(AV17-AY17," ")</f>
        <v>82.387499999999989</v>
      </c>
      <c r="BA17" s="80" t="str">
        <f t="shared" ref="BA17:BA45" si="46">IF(X17=2,H17," ")</f>
        <v xml:space="preserve"> </v>
      </c>
      <c r="BB17" s="78" t="str">
        <f t="shared" ref="BB17:BB45" si="47">IF(X17=2,H17-$D$10," ")</f>
        <v xml:space="preserve"> </v>
      </c>
      <c r="BC17" s="3" t="str">
        <f t="shared" ref="BC17:BC45" si="48">IF(IF(X17=2,$B$5-$D$10," ")&lt;=0,0,IF(X17=2,$B$5-$D$10," "))</f>
        <v xml:space="preserve"> </v>
      </c>
      <c r="BD17" s="3" t="str">
        <f t="shared" ref="BD17:BD45" si="49">IFERROR(IF(BC17&lt;BB17,$F$11*BC17+$F$12*(BB17-BC17),$F$11*BB17)," ")</f>
        <v xml:space="preserve"> </v>
      </c>
      <c r="BE17" s="3" t="str">
        <f t="shared" ref="BE17:BE45" si="50">IF(BC17&lt;=0,$F$12*BB17," ")</f>
        <v xml:space="preserve"> </v>
      </c>
      <c r="BF17" s="3" t="str">
        <f t="shared" ref="BF17:BF45" si="51">IF(BC17&gt;=0,BD17,BE17)</f>
        <v xml:space="preserve"> </v>
      </c>
      <c r="BG17" s="3" t="str">
        <f t="shared" ref="BG17:BG45" si="52">IF(X17=2,IF(BC17&lt;BB17,9.81*(BB17-BC17),0)," ")</f>
        <v xml:space="preserve"> </v>
      </c>
      <c r="BH17" s="3" t="str">
        <f t="shared" ref="BH17:BH45" si="53">IF(BC17&lt;=0,9.81*BB17," ")</f>
        <v xml:space="preserve"> </v>
      </c>
      <c r="BI17" s="3" t="str">
        <f t="shared" ref="BI17:BI45" si="54">IF(BC17&gt;0,BG17,BH17)</f>
        <v xml:space="preserve"> </v>
      </c>
      <c r="BJ17" s="3" t="str">
        <f t="shared" ref="BJ17:BJ45" si="55">IFERROR(BF17-BI17," ")</f>
        <v xml:space="preserve"> </v>
      </c>
      <c r="BK17" s="3" t="str">
        <f t="shared" ref="BK17:BK45" si="56">IF(X17=3,H17," ")</f>
        <v xml:space="preserve"> </v>
      </c>
      <c r="BL17" s="3" t="str">
        <f t="shared" ref="BL17:BL45" si="57">IF(X17=3,H17-$F$10," ")</f>
        <v xml:space="preserve"> </v>
      </c>
      <c r="BM17" s="3" t="str">
        <f t="shared" ref="BM17:BM45" si="58">IF(IF(X17=3,$B$5-$F$10," ")&lt;=0,0,IF(X17=3,$B$5-$F$10," "))</f>
        <v xml:space="preserve"> </v>
      </c>
      <c r="BN17" s="3" t="str">
        <f t="shared" si="10"/>
        <v xml:space="preserve"> </v>
      </c>
      <c r="BO17" s="3" t="str">
        <f t="shared" ref="BO17:BO45" si="59">IF(BM17&lt;=0,$H$12*BL17," ")</f>
        <v xml:space="preserve"> </v>
      </c>
      <c r="BP17" s="3" t="str">
        <f t="shared" ref="BP17:BP45" si="60">IF(BM17&gt;=0,BN17,BO17)</f>
        <v xml:space="preserve"> </v>
      </c>
      <c r="BQ17" s="3" t="str">
        <f t="shared" ref="BQ17:BQ45" si="61">IF(X17=3,IF(BM17&lt;BL17,9.81*(BL17-BM17),0)," ")</f>
        <v xml:space="preserve"> </v>
      </c>
      <c r="BR17" s="3" t="str">
        <f t="shared" ref="BR17:BR45" si="62">IF(BM17&lt;=0,9.81*BL17," ")</f>
        <v xml:space="preserve"> </v>
      </c>
      <c r="BS17" s="3" t="str">
        <f t="shared" ref="BS17:BS45" si="63">IF(BM17&gt;0,BQ17,BR17)</f>
        <v xml:space="preserve"> </v>
      </c>
      <c r="BT17" s="3" t="str">
        <f t="shared" ref="BT17:BT45" si="64">IFERROR(BP17-BS17," ")</f>
        <v xml:space="preserve"> </v>
      </c>
      <c r="BU17" s="3" t="str">
        <f t="shared" ref="BU17:BU45" si="65">IF(X17=4,H17," ")</f>
        <v xml:space="preserve"> </v>
      </c>
      <c r="BV17" s="3" t="str">
        <f t="shared" ref="BV17:BV45" si="66">IF(X17=4,H17-$H$10," ")</f>
        <v xml:space="preserve"> </v>
      </c>
      <c r="BW17" s="3" t="str">
        <f t="shared" ref="BW17:BW45" si="67">IF(IF(X17=4,$B$5-$H$10," ")&lt;=0,0,IF(X17=4,$B$5-$H$10," "))</f>
        <v xml:space="preserve"> </v>
      </c>
      <c r="BX17" s="3" t="str">
        <f t="shared" si="11"/>
        <v xml:space="preserve"> </v>
      </c>
      <c r="BY17" s="3" t="str">
        <f t="shared" ref="BY17:BY45" si="68">IF(BW17&lt;=0,$J$12*BV17," ")</f>
        <v xml:space="preserve"> </v>
      </c>
      <c r="BZ17" s="3" t="str">
        <f t="shared" ref="BZ17:BZ45" si="69">IF(BW17&gt;=0,BX17,BY17)</f>
        <v xml:space="preserve"> </v>
      </c>
      <c r="CA17" s="3" t="str">
        <f t="shared" ref="CA17:CA45" si="70">IF(X17=4,IF(BW17&lt;BV17,9.81*(BV17-BW17),0)," ")</f>
        <v xml:space="preserve"> </v>
      </c>
      <c r="CB17" s="3" t="str">
        <f t="shared" ref="CB17:CB45" si="71">IF(BW17&lt;=0,9.81*BV17," ")</f>
        <v xml:space="preserve"> </v>
      </c>
      <c r="CC17" s="3" t="str">
        <f t="shared" ref="CC17:CC45" si="72">IF(BW17&gt;0,CA17,CB17)</f>
        <v xml:space="preserve"> </v>
      </c>
      <c r="CD17" s="3" t="str">
        <f t="shared" ref="CD17:CD45" si="73">IFERROR(BZ17-CC17," ")</f>
        <v xml:space="preserve"> </v>
      </c>
      <c r="CE17" s="3" t="str">
        <f t="shared" ref="CE17:CE45" si="74">IF(X17=5,H17," ")</f>
        <v xml:space="preserve"> </v>
      </c>
      <c r="CF17" s="3" t="str">
        <f t="shared" ref="CF17:CF45" si="75">IF(X17=5,H17-$J$10," ")</f>
        <v xml:space="preserve"> </v>
      </c>
      <c r="CG17" s="3" t="str">
        <f t="shared" ref="CG17:CG45" si="76">IF(IF(X17=5,$B$5-$J$10," ")&lt;=0,0,IF(X17=5,$B$5-$J$10," "))</f>
        <v xml:space="preserve"> </v>
      </c>
      <c r="CH17" s="3" t="str">
        <f t="shared" si="12"/>
        <v xml:space="preserve"> </v>
      </c>
      <c r="CI17" s="3" t="str">
        <f t="shared" ref="CI17:CI45" si="77">IF(CG17&lt;=0,$L$12*CF17," ")</f>
        <v xml:space="preserve"> </v>
      </c>
      <c r="CJ17" s="3" t="str">
        <f t="shared" ref="CJ17:CJ45" si="78">IF(CG17&gt;=0,CH17,CI17)</f>
        <v xml:space="preserve"> </v>
      </c>
      <c r="CK17" s="3" t="str">
        <f t="shared" ref="CK17:CK45" si="79">IF(X17=5,IF(CG17&lt;CF17,9.81*(CF17-CG17),0)," ")</f>
        <v xml:space="preserve"> </v>
      </c>
      <c r="CL17" s="3" t="str">
        <f t="shared" ref="CL17:CL45" si="80">IF(CG17&lt;=0,9.81*CF17," ")</f>
        <v xml:space="preserve"> </v>
      </c>
      <c r="CM17" s="3" t="str">
        <f t="shared" ref="CM17:CM45" si="81">IF(CG17&gt;0,CK17,CL17)</f>
        <v xml:space="preserve"> </v>
      </c>
      <c r="CN17" s="3" t="str">
        <f t="shared" ref="CN17:CN45" si="82">IFERROR(CJ17-CM17," ")</f>
        <v xml:space="preserve"> </v>
      </c>
      <c r="CO17" s="3" t="str">
        <f t="shared" ref="CO17:CO45" si="83">IF(X17=6,H17," ")</f>
        <v xml:space="preserve"> </v>
      </c>
      <c r="CP17" s="3" t="str">
        <f t="shared" ref="CP17:CP45" si="84">IF(X17=6,H17-$L$10," ")</f>
        <v xml:space="preserve"> </v>
      </c>
      <c r="CQ17" s="3" t="str">
        <f t="shared" ref="CQ17:CQ45" si="85">IF(IF(X17=6,$B$5-$L$10," ")&lt;=0,0,IF(X17=6,$B$5-$L$10," "))</f>
        <v xml:space="preserve"> </v>
      </c>
      <c r="CR17" s="3" t="str">
        <f t="shared" si="13"/>
        <v xml:space="preserve"> </v>
      </c>
      <c r="CS17" s="3" t="str">
        <f t="shared" ref="CS17:CS45" si="86">IF(CR17&lt;=0,$N$12*CQ17," ")</f>
        <v xml:space="preserve"> </v>
      </c>
      <c r="CT17" s="3" t="str">
        <f t="shared" ref="CT17:CT45" si="87">IF(CG17&gt;=0,CR17,CS17)</f>
        <v xml:space="preserve"> </v>
      </c>
      <c r="CU17" s="3" t="str">
        <f t="shared" ref="CU17:CU45" si="88">IF(X17=6,IF(CQ17&lt;CP17,9.81*(CP17-CQ17),0)," ")</f>
        <v xml:space="preserve"> </v>
      </c>
      <c r="CV17" s="3" t="str">
        <f t="shared" ref="CV17:CV45" si="89">IF(CQ17&lt;=0,9.81*CP17," ")</f>
        <v xml:space="preserve"> </v>
      </c>
      <c r="CW17" s="3" t="str">
        <f t="shared" ref="CW17:CW45" si="90">IF(CQ17&gt;0,CU17,CV17)</f>
        <v xml:space="preserve"> </v>
      </c>
      <c r="CX17" s="3" t="str">
        <f t="shared" ref="CX17:CX45" si="91">IFERROR(CT17-CW17," ")</f>
        <v xml:space="preserve"> </v>
      </c>
      <c r="CZ17" s="80">
        <f t="shared" ref="CZ17:CZ45" si="92">IF(X17=1,AZ17,0)</f>
        <v>82.387499999999989</v>
      </c>
      <c r="DA17" s="80">
        <f t="shared" si="14"/>
        <v>86.775000000000006</v>
      </c>
      <c r="DB17" s="80">
        <f t="shared" si="15"/>
        <v>115.575</v>
      </c>
      <c r="DC17" s="80" t="e">
        <f t="shared" si="16"/>
        <v>#VALUE!</v>
      </c>
      <c r="DD17" s="80" t="e">
        <f t="shared" si="17"/>
        <v>#VALUE!</v>
      </c>
      <c r="DE17" s="80" t="e">
        <f t="shared" si="18"/>
        <v>#VALUE!</v>
      </c>
      <c r="DH17" s="3" t="str">
        <f>+IF(A17=1,'Hoja base'!$C$10,IF(A17=2,'Hoja base'!$D$10,IF(A17=3,'Hoja base'!$E$10,IF(A17=4,'Hoja base'!$F$10,IF(A17=5,'Hoja base'!$G$10,'Hoja base'!$H$10)))))</f>
        <v>Drenado</v>
      </c>
      <c r="DI17" s="3">
        <f t="shared" ref="DI17:DI45" si="93">+IF(A17=1,$AH$260,IF(A17=2,$AL$260,IF(A17=3,$AP$260,IF(A17=4,$AT$260,IF(A17=5,$AX$260,$BB$260)))))</f>
        <v>0</v>
      </c>
    </row>
    <row r="18" spans="1:113" ht="12" customHeight="1" x14ac:dyDescent="0.2">
      <c r="A18" s="21">
        <f t="shared" si="19"/>
        <v>3</v>
      </c>
      <c r="B18" s="129" t="s">
        <v>33</v>
      </c>
      <c r="C18" s="129"/>
      <c r="D18" s="129"/>
      <c r="E18" s="129"/>
      <c r="F18" s="22">
        <v>6</v>
      </c>
      <c r="G18" s="23">
        <f t="shared" si="20"/>
        <v>6.45</v>
      </c>
      <c r="H18" s="24">
        <f t="shared" si="21"/>
        <v>6.2249999999999996</v>
      </c>
      <c r="I18" s="25">
        <v>53</v>
      </c>
      <c r="J18" s="24">
        <f t="shared" si="22"/>
        <v>115.175</v>
      </c>
      <c r="K18" s="24">
        <f t="shared" si="23"/>
        <v>1</v>
      </c>
      <c r="L18" s="24">
        <f t="shared" si="24"/>
        <v>1</v>
      </c>
      <c r="M18" s="24">
        <f t="shared" si="25"/>
        <v>0.95</v>
      </c>
      <c r="N18" s="24">
        <f t="shared" si="26"/>
        <v>0.94355043674926009</v>
      </c>
      <c r="O18" s="26">
        <f t="shared" si="27"/>
        <v>67.13333333333334</v>
      </c>
      <c r="P18" s="26">
        <f t="shared" si="28"/>
        <v>58.461944444444441</v>
      </c>
      <c r="Q18" s="27">
        <f t="shared" si="29"/>
        <v>47.832500000000003</v>
      </c>
      <c r="R18" s="27">
        <f t="shared" si="30"/>
        <v>63.343685987100336</v>
      </c>
      <c r="S18" s="126">
        <f t="shared" si="31"/>
        <v>43.138871243153204</v>
      </c>
      <c r="T18" s="126"/>
      <c r="U18" s="27">
        <f t="shared" si="32"/>
        <v>19338.583333333332</v>
      </c>
      <c r="V18" s="24">
        <f t="shared" si="33"/>
        <v>107.92551518949604</v>
      </c>
      <c r="W18" s="24" t="str">
        <f t="shared" si="34"/>
        <v>N/A</v>
      </c>
      <c r="X18" s="3">
        <f t="shared" si="35"/>
        <v>2</v>
      </c>
      <c r="Y18" s="68">
        <f t="shared" si="36"/>
        <v>0</v>
      </c>
      <c r="Z18" s="3">
        <v>100</v>
      </c>
      <c r="AA18" s="78">
        <f>D10</f>
        <v>4.45</v>
      </c>
      <c r="AC18" s="3">
        <v>3</v>
      </c>
      <c r="AD18" s="78">
        <f t="shared" si="37"/>
        <v>58.461944444444441</v>
      </c>
      <c r="AE18" s="78">
        <f t="shared" si="0"/>
        <v>6.2249999999999996</v>
      </c>
      <c r="AF18" s="3">
        <f t="shared" si="1"/>
        <v>58.461944444444441</v>
      </c>
      <c r="AG18" s="3">
        <f t="shared" si="38"/>
        <v>6.2249999999999996</v>
      </c>
      <c r="AI18" s="79">
        <f t="shared" si="39"/>
        <v>45</v>
      </c>
      <c r="AJ18" s="80">
        <f t="shared" si="2"/>
        <v>6.2249999999999996</v>
      </c>
      <c r="AK18" s="68">
        <f t="shared" si="3"/>
        <v>45</v>
      </c>
      <c r="AL18" s="68">
        <f t="shared" si="40"/>
        <v>6.2249999999999996</v>
      </c>
      <c r="AN18" s="3">
        <f t="shared" si="4"/>
        <v>53</v>
      </c>
      <c r="AO18" s="78">
        <f t="shared" si="5"/>
        <v>6.2249999999999996</v>
      </c>
      <c r="AP18" s="3">
        <f t="shared" si="41"/>
        <v>53</v>
      </c>
      <c r="AQ18" s="3">
        <f t="shared" si="41"/>
        <v>6.2249999999999996</v>
      </c>
      <c r="AR18" s="3">
        <v>3</v>
      </c>
      <c r="AS18" s="80" t="str">
        <f t="shared" si="42"/>
        <v xml:space="preserve"> </v>
      </c>
      <c r="AT18" s="80" t="str">
        <f t="shared" si="43"/>
        <v xml:space="preserve"> </v>
      </c>
      <c r="AU18" s="80" t="str">
        <f t="shared" si="6"/>
        <v xml:space="preserve"> </v>
      </c>
      <c r="AV18" s="81" t="str">
        <f t="shared" si="7"/>
        <v xml:space="preserve"> </v>
      </c>
      <c r="AW18" s="80" t="str">
        <f t="shared" si="44"/>
        <v xml:space="preserve"> </v>
      </c>
      <c r="AX18" s="80" t="str">
        <f t="shared" si="8"/>
        <v xml:space="preserve"> </v>
      </c>
      <c r="AY18" s="3" t="str">
        <f t="shared" si="9"/>
        <v xml:space="preserve"> </v>
      </c>
      <c r="AZ18" s="80" t="str">
        <f t="shared" si="45"/>
        <v xml:space="preserve"> </v>
      </c>
      <c r="BA18" s="80">
        <f t="shared" si="46"/>
        <v>6.2249999999999996</v>
      </c>
      <c r="BB18" s="78">
        <f t="shared" si="47"/>
        <v>1.7749999999999995</v>
      </c>
      <c r="BC18" s="3">
        <f t="shared" si="48"/>
        <v>15.55</v>
      </c>
      <c r="BD18" s="3">
        <f t="shared" si="49"/>
        <v>28.399999999999991</v>
      </c>
      <c r="BE18" s="3" t="str">
        <f t="shared" si="50"/>
        <v xml:space="preserve"> </v>
      </c>
      <c r="BF18" s="3">
        <f t="shared" si="51"/>
        <v>28.399999999999991</v>
      </c>
      <c r="BG18" s="3">
        <f t="shared" si="52"/>
        <v>0</v>
      </c>
      <c r="BH18" s="3" t="str">
        <f t="shared" si="53"/>
        <v xml:space="preserve"> </v>
      </c>
      <c r="BI18" s="3">
        <f t="shared" si="54"/>
        <v>0</v>
      </c>
      <c r="BJ18" s="3">
        <f t="shared" si="55"/>
        <v>28.399999999999991</v>
      </c>
      <c r="BK18" s="3" t="str">
        <f t="shared" si="56"/>
        <v xml:space="preserve"> </v>
      </c>
      <c r="BL18" s="3" t="str">
        <f t="shared" si="57"/>
        <v xml:space="preserve"> </v>
      </c>
      <c r="BM18" s="3" t="str">
        <f t="shared" si="58"/>
        <v xml:space="preserve"> </v>
      </c>
      <c r="BN18" s="3" t="str">
        <f t="shared" si="10"/>
        <v xml:space="preserve"> </v>
      </c>
      <c r="BO18" s="3" t="str">
        <f t="shared" si="59"/>
        <v xml:space="preserve"> </v>
      </c>
      <c r="BP18" s="3" t="str">
        <f t="shared" si="60"/>
        <v xml:space="preserve"> </v>
      </c>
      <c r="BQ18" s="3" t="str">
        <f t="shared" si="61"/>
        <v xml:space="preserve"> </v>
      </c>
      <c r="BR18" s="3" t="str">
        <f t="shared" si="62"/>
        <v xml:space="preserve"> </v>
      </c>
      <c r="BS18" s="3" t="str">
        <f t="shared" si="63"/>
        <v xml:space="preserve"> </v>
      </c>
      <c r="BT18" s="3" t="str">
        <f t="shared" si="64"/>
        <v xml:space="preserve"> </v>
      </c>
      <c r="BU18" s="3" t="str">
        <f t="shared" si="65"/>
        <v xml:space="preserve"> </v>
      </c>
      <c r="BV18" s="3" t="str">
        <f t="shared" si="66"/>
        <v xml:space="preserve"> </v>
      </c>
      <c r="BW18" s="3" t="str">
        <f t="shared" si="67"/>
        <v xml:space="preserve"> </v>
      </c>
      <c r="BX18" s="3" t="str">
        <f t="shared" si="11"/>
        <v xml:space="preserve"> </v>
      </c>
      <c r="BY18" s="3" t="str">
        <f t="shared" si="68"/>
        <v xml:space="preserve"> </v>
      </c>
      <c r="BZ18" s="3" t="str">
        <f t="shared" si="69"/>
        <v xml:space="preserve"> </v>
      </c>
      <c r="CA18" s="3" t="str">
        <f t="shared" si="70"/>
        <v xml:space="preserve"> </v>
      </c>
      <c r="CB18" s="3" t="str">
        <f t="shared" si="71"/>
        <v xml:space="preserve"> </v>
      </c>
      <c r="CC18" s="3" t="str">
        <f t="shared" si="72"/>
        <v xml:space="preserve"> </v>
      </c>
      <c r="CD18" s="3" t="str">
        <f t="shared" si="73"/>
        <v xml:space="preserve"> </v>
      </c>
      <c r="CE18" s="3" t="str">
        <f t="shared" si="74"/>
        <v xml:space="preserve"> </v>
      </c>
      <c r="CF18" s="3" t="str">
        <f t="shared" si="75"/>
        <v xml:space="preserve"> </v>
      </c>
      <c r="CG18" s="3" t="str">
        <f t="shared" si="76"/>
        <v xml:space="preserve"> </v>
      </c>
      <c r="CH18" s="3" t="str">
        <f t="shared" si="12"/>
        <v xml:space="preserve"> </v>
      </c>
      <c r="CI18" s="3" t="str">
        <f t="shared" si="77"/>
        <v xml:space="preserve"> </v>
      </c>
      <c r="CJ18" s="3" t="str">
        <f t="shared" si="78"/>
        <v xml:space="preserve"> </v>
      </c>
      <c r="CK18" s="3" t="str">
        <f t="shared" si="79"/>
        <v xml:space="preserve"> </v>
      </c>
      <c r="CL18" s="3" t="str">
        <f t="shared" si="80"/>
        <v xml:space="preserve"> </v>
      </c>
      <c r="CM18" s="3" t="str">
        <f t="shared" si="81"/>
        <v xml:space="preserve"> </v>
      </c>
      <c r="CN18" s="3" t="str">
        <f t="shared" si="82"/>
        <v xml:space="preserve"> </v>
      </c>
      <c r="CO18" s="3" t="str">
        <f t="shared" si="83"/>
        <v xml:space="preserve"> </v>
      </c>
      <c r="CP18" s="3" t="str">
        <f t="shared" si="84"/>
        <v xml:space="preserve"> </v>
      </c>
      <c r="CQ18" s="3" t="str">
        <f t="shared" si="85"/>
        <v xml:space="preserve"> </v>
      </c>
      <c r="CR18" s="3" t="str">
        <f t="shared" si="13"/>
        <v xml:space="preserve"> </v>
      </c>
      <c r="CS18" s="3" t="str">
        <f t="shared" si="86"/>
        <v xml:space="preserve"> </v>
      </c>
      <c r="CT18" s="3" t="str">
        <f t="shared" si="87"/>
        <v xml:space="preserve"> </v>
      </c>
      <c r="CU18" s="3" t="str">
        <f t="shared" si="88"/>
        <v xml:space="preserve"> </v>
      </c>
      <c r="CV18" s="3" t="str">
        <f t="shared" si="89"/>
        <v xml:space="preserve"> </v>
      </c>
      <c r="CW18" s="3" t="str">
        <f t="shared" si="90"/>
        <v xml:space="preserve"> </v>
      </c>
      <c r="CX18" s="3" t="str">
        <f t="shared" si="91"/>
        <v xml:space="preserve"> </v>
      </c>
      <c r="CZ18" s="80">
        <f t="shared" si="92"/>
        <v>0</v>
      </c>
      <c r="DA18" s="80">
        <f t="shared" si="14"/>
        <v>115.175</v>
      </c>
      <c r="DB18" s="80">
        <f t="shared" si="15"/>
        <v>115.575</v>
      </c>
      <c r="DC18" s="80" t="e">
        <f t="shared" si="16"/>
        <v>#VALUE!</v>
      </c>
      <c r="DD18" s="80" t="e">
        <f t="shared" si="17"/>
        <v>#VALUE!</v>
      </c>
      <c r="DE18" s="80" t="e">
        <f t="shared" si="18"/>
        <v>#VALUE!</v>
      </c>
      <c r="DH18" s="3" t="str">
        <f>+IF(A18=1,'Hoja base'!$C$10,IF(A18=2,'Hoja base'!$D$10,IF(A18=3,'Hoja base'!$E$10,IF(A18=4,'Hoja base'!$F$10,IF(A18=5,'Hoja base'!$G$10,'Hoja base'!$H$10)))))</f>
        <v>Drenado</v>
      </c>
      <c r="DI18" s="3">
        <f t="shared" si="93"/>
        <v>0</v>
      </c>
    </row>
    <row r="19" spans="1:113" ht="12" customHeight="1" x14ac:dyDescent="0.2">
      <c r="A19" s="21" t="str">
        <f t="shared" si="19"/>
        <v xml:space="preserve"> </v>
      </c>
      <c r="B19" s="129"/>
      <c r="C19" s="129"/>
      <c r="D19" s="129"/>
      <c r="E19" s="129"/>
      <c r="F19" s="22"/>
      <c r="G19" s="23" t="str">
        <f t="shared" si="20"/>
        <v xml:space="preserve"> </v>
      </c>
      <c r="H19" s="24" t="str">
        <f t="shared" si="21"/>
        <v xml:space="preserve"> </v>
      </c>
      <c r="I19" s="25"/>
      <c r="J19" s="24" t="str">
        <f t="shared" si="22"/>
        <v xml:space="preserve"> </v>
      </c>
      <c r="K19" s="24" t="str">
        <f t="shared" si="23"/>
        <v xml:space="preserve"> </v>
      </c>
      <c r="L19" s="24" t="str">
        <f t="shared" si="24"/>
        <v xml:space="preserve"> </v>
      </c>
      <c r="M19" s="24" t="str">
        <f t="shared" si="25"/>
        <v xml:space="preserve"> </v>
      </c>
      <c r="N19" s="24" t="str">
        <f t="shared" si="26"/>
        <v xml:space="preserve"> </v>
      </c>
      <c r="O19" s="26" t="str">
        <f t="shared" si="27"/>
        <v xml:space="preserve"> </v>
      </c>
      <c r="P19" s="26" t="str">
        <f t="shared" si="28"/>
        <v xml:space="preserve"> </v>
      </c>
      <c r="Q19" s="27" t="str">
        <f t="shared" si="29"/>
        <v xml:space="preserve"> </v>
      </c>
      <c r="R19" s="27" t="str">
        <f t="shared" si="30"/>
        <v xml:space="preserve"> </v>
      </c>
      <c r="S19" s="126" t="str">
        <f t="shared" si="31"/>
        <v xml:space="preserve"> </v>
      </c>
      <c r="T19" s="126"/>
      <c r="U19" s="27" t="str">
        <f t="shared" si="32"/>
        <v xml:space="preserve"> </v>
      </c>
      <c r="V19" s="24" t="str">
        <f t="shared" si="33"/>
        <v xml:space="preserve"> </v>
      </c>
      <c r="W19" s="24" t="str">
        <f t="shared" si="34"/>
        <v xml:space="preserve"> </v>
      </c>
      <c r="X19" s="3" t="str">
        <f t="shared" si="35"/>
        <v xml:space="preserve"> </v>
      </c>
      <c r="Y19" s="68" t="str">
        <f t="shared" si="36"/>
        <v xml:space="preserve"> </v>
      </c>
      <c r="Z19" s="78"/>
      <c r="AC19" s="3">
        <v>4</v>
      </c>
      <c r="AD19" s="78" t="str">
        <f t="shared" si="37"/>
        <v xml:space="preserve"> </v>
      </c>
      <c r="AE19" s="78" t="str">
        <f t="shared" si="0"/>
        <v xml:space="preserve"> </v>
      </c>
      <c r="AF19" s="3" t="e">
        <f t="shared" si="1"/>
        <v>#N/A</v>
      </c>
      <c r="AG19" s="3" t="str">
        <f t="shared" si="38"/>
        <v xml:space="preserve"> </v>
      </c>
      <c r="AI19" s="79" t="e">
        <f t="shared" si="39"/>
        <v>#VALUE!</v>
      </c>
      <c r="AJ19" s="80" t="str">
        <f t="shared" si="2"/>
        <v xml:space="preserve"> </v>
      </c>
      <c r="AK19" s="68" t="e">
        <f t="shared" si="3"/>
        <v>#VALUE!</v>
      </c>
      <c r="AL19" s="68" t="e">
        <f t="shared" si="40"/>
        <v>#N/A</v>
      </c>
      <c r="AN19" s="3">
        <f t="shared" si="4"/>
        <v>0</v>
      </c>
      <c r="AO19" s="78" t="str">
        <f t="shared" si="5"/>
        <v xml:space="preserve"> </v>
      </c>
      <c r="AP19" s="3" t="e">
        <f t="shared" si="41"/>
        <v>#N/A</v>
      </c>
      <c r="AQ19" s="3" t="e">
        <f t="shared" si="41"/>
        <v>#N/A</v>
      </c>
      <c r="AR19" s="3">
        <v>4</v>
      </c>
      <c r="AS19" s="80" t="str">
        <f t="shared" si="42"/>
        <v xml:space="preserve"> </v>
      </c>
      <c r="AT19" s="80" t="str">
        <f t="shared" si="43"/>
        <v xml:space="preserve"> </v>
      </c>
      <c r="AU19" s="80" t="str">
        <f t="shared" si="6"/>
        <v xml:space="preserve"> </v>
      </c>
      <c r="AV19" s="81" t="str">
        <f t="shared" si="7"/>
        <v xml:space="preserve"> </v>
      </c>
      <c r="AW19" s="80" t="str">
        <f t="shared" si="44"/>
        <v xml:space="preserve"> </v>
      </c>
      <c r="AX19" s="80" t="str">
        <f t="shared" si="8"/>
        <v xml:space="preserve"> </v>
      </c>
      <c r="AY19" s="3" t="str">
        <f t="shared" si="9"/>
        <v xml:space="preserve"> </v>
      </c>
      <c r="AZ19" s="80" t="str">
        <f t="shared" si="45"/>
        <v xml:space="preserve"> </v>
      </c>
      <c r="BA19" s="80" t="str">
        <f t="shared" si="46"/>
        <v xml:space="preserve"> </v>
      </c>
      <c r="BB19" s="78" t="str">
        <f t="shared" si="47"/>
        <v xml:space="preserve"> </v>
      </c>
      <c r="BC19" s="3" t="str">
        <f t="shared" si="48"/>
        <v xml:space="preserve"> </v>
      </c>
      <c r="BD19" s="3" t="str">
        <f t="shared" si="49"/>
        <v xml:space="preserve"> </v>
      </c>
      <c r="BE19" s="3" t="str">
        <f t="shared" si="50"/>
        <v xml:space="preserve"> </v>
      </c>
      <c r="BF19" s="3" t="str">
        <f t="shared" si="51"/>
        <v xml:space="preserve"> </v>
      </c>
      <c r="BG19" s="3" t="str">
        <f t="shared" si="52"/>
        <v xml:space="preserve"> </v>
      </c>
      <c r="BH19" s="3" t="str">
        <f t="shared" si="53"/>
        <v xml:space="preserve"> </v>
      </c>
      <c r="BI19" s="3" t="str">
        <f t="shared" si="54"/>
        <v xml:space="preserve"> </v>
      </c>
      <c r="BJ19" s="3" t="str">
        <f t="shared" si="55"/>
        <v xml:space="preserve"> </v>
      </c>
      <c r="BK19" s="3" t="str">
        <f t="shared" si="56"/>
        <v xml:space="preserve"> </v>
      </c>
      <c r="BL19" s="3" t="str">
        <f t="shared" si="57"/>
        <v xml:space="preserve"> </v>
      </c>
      <c r="BM19" s="3" t="str">
        <f t="shared" si="58"/>
        <v xml:space="preserve"> </v>
      </c>
      <c r="BN19" s="3" t="str">
        <f t="shared" si="10"/>
        <v xml:space="preserve"> </v>
      </c>
      <c r="BO19" s="3" t="str">
        <f t="shared" si="59"/>
        <v xml:space="preserve"> </v>
      </c>
      <c r="BP19" s="3" t="str">
        <f t="shared" si="60"/>
        <v xml:space="preserve"> </v>
      </c>
      <c r="BQ19" s="3" t="str">
        <f t="shared" si="61"/>
        <v xml:space="preserve"> </v>
      </c>
      <c r="BR19" s="3" t="str">
        <f t="shared" si="62"/>
        <v xml:space="preserve"> </v>
      </c>
      <c r="BS19" s="3" t="str">
        <f t="shared" si="63"/>
        <v xml:space="preserve"> </v>
      </c>
      <c r="BT19" s="3" t="str">
        <f t="shared" si="64"/>
        <v xml:space="preserve"> </v>
      </c>
      <c r="BU19" s="3" t="str">
        <f t="shared" si="65"/>
        <v xml:space="preserve"> </v>
      </c>
      <c r="BV19" s="3" t="str">
        <f t="shared" si="66"/>
        <v xml:space="preserve"> </v>
      </c>
      <c r="BW19" s="3" t="str">
        <f t="shared" si="67"/>
        <v xml:space="preserve"> </v>
      </c>
      <c r="BX19" s="3" t="str">
        <f t="shared" si="11"/>
        <v xml:space="preserve"> </v>
      </c>
      <c r="BY19" s="3" t="str">
        <f t="shared" si="68"/>
        <v xml:space="preserve"> </v>
      </c>
      <c r="BZ19" s="3" t="str">
        <f t="shared" si="69"/>
        <v xml:space="preserve"> </v>
      </c>
      <c r="CA19" s="3" t="str">
        <f t="shared" si="70"/>
        <v xml:space="preserve"> </v>
      </c>
      <c r="CB19" s="3" t="str">
        <f t="shared" si="71"/>
        <v xml:space="preserve"> </v>
      </c>
      <c r="CC19" s="3" t="str">
        <f t="shared" si="72"/>
        <v xml:space="preserve"> </v>
      </c>
      <c r="CD19" s="3" t="str">
        <f t="shared" si="73"/>
        <v xml:space="preserve"> </v>
      </c>
      <c r="CE19" s="3" t="str">
        <f t="shared" si="74"/>
        <v xml:space="preserve"> </v>
      </c>
      <c r="CF19" s="3" t="str">
        <f t="shared" si="75"/>
        <v xml:space="preserve"> </v>
      </c>
      <c r="CG19" s="3" t="str">
        <f t="shared" si="76"/>
        <v xml:space="preserve"> </v>
      </c>
      <c r="CH19" s="3" t="str">
        <f t="shared" si="12"/>
        <v xml:space="preserve"> </v>
      </c>
      <c r="CI19" s="3" t="str">
        <f t="shared" si="77"/>
        <v xml:space="preserve"> </v>
      </c>
      <c r="CJ19" s="3" t="str">
        <f t="shared" si="78"/>
        <v xml:space="preserve"> </v>
      </c>
      <c r="CK19" s="3" t="str">
        <f t="shared" si="79"/>
        <v xml:space="preserve"> </v>
      </c>
      <c r="CL19" s="3" t="str">
        <f t="shared" si="80"/>
        <v xml:space="preserve"> </v>
      </c>
      <c r="CM19" s="3" t="str">
        <f t="shared" si="81"/>
        <v xml:space="preserve"> </v>
      </c>
      <c r="CN19" s="3" t="str">
        <f t="shared" si="82"/>
        <v xml:space="preserve"> </v>
      </c>
      <c r="CO19" s="3" t="str">
        <f t="shared" si="83"/>
        <v xml:space="preserve"> </v>
      </c>
      <c r="CP19" s="3" t="str">
        <f t="shared" si="84"/>
        <v xml:space="preserve"> </v>
      </c>
      <c r="CQ19" s="3" t="str">
        <f t="shared" si="85"/>
        <v xml:space="preserve"> </v>
      </c>
      <c r="CR19" s="3" t="str">
        <f t="shared" si="13"/>
        <v xml:space="preserve"> </v>
      </c>
      <c r="CS19" s="3" t="str">
        <f t="shared" si="86"/>
        <v xml:space="preserve"> </v>
      </c>
      <c r="CT19" s="3" t="str">
        <f t="shared" si="87"/>
        <v xml:space="preserve"> </v>
      </c>
      <c r="CU19" s="3" t="str">
        <f t="shared" si="88"/>
        <v xml:space="preserve"> </v>
      </c>
      <c r="CV19" s="3" t="str">
        <f t="shared" si="89"/>
        <v xml:space="preserve"> </v>
      </c>
      <c r="CW19" s="3" t="str">
        <f t="shared" si="90"/>
        <v xml:space="preserve"> </v>
      </c>
      <c r="CX19" s="3" t="str">
        <f t="shared" si="91"/>
        <v xml:space="preserve"> </v>
      </c>
      <c r="CZ19" s="80">
        <f t="shared" si="92"/>
        <v>0</v>
      </c>
      <c r="DA19" s="80">
        <f t="shared" si="14"/>
        <v>86.775000000000006</v>
      </c>
      <c r="DB19" s="80">
        <f t="shared" si="15"/>
        <v>115.575</v>
      </c>
      <c r="DC19" s="80" t="e">
        <f t="shared" si="16"/>
        <v>#VALUE!</v>
      </c>
      <c r="DD19" s="80" t="e">
        <f t="shared" si="17"/>
        <v>#VALUE!</v>
      </c>
      <c r="DE19" s="80" t="e">
        <f t="shared" si="18"/>
        <v>#VALUE!</v>
      </c>
      <c r="DH19" s="3">
        <f>+IF(A19=1,'Hoja base'!$C$10,IF(A19=2,'Hoja base'!$D$10,IF(A19=3,'Hoja base'!$E$10,IF(A19=4,'Hoja base'!$F$10,IF(A19=5,'Hoja base'!$G$10,'Hoja base'!$H$10)))))</f>
        <v>0</v>
      </c>
      <c r="DI19" s="3">
        <f t="shared" si="93"/>
        <v>0</v>
      </c>
    </row>
    <row r="20" spans="1:113" ht="12" customHeight="1" x14ac:dyDescent="0.2">
      <c r="A20" s="21" t="str">
        <f t="shared" si="19"/>
        <v xml:space="preserve"> </v>
      </c>
      <c r="B20" s="129"/>
      <c r="C20" s="129"/>
      <c r="D20" s="129"/>
      <c r="E20" s="129"/>
      <c r="F20" s="22"/>
      <c r="G20" s="23" t="str">
        <f t="shared" si="20"/>
        <v xml:space="preserve"> </v>
      </c>
      <c r="H20" s="24" t="str">
        <f t="shared" si="21"/>
        <v xml:space="preserve"> </v>
      </c>
      <c r="I20" s="25"/>
      <c r="J20" s="24" t="str">
        <f t="shared" si="22"/>
        <v xml:space="preserve"> </v>
      </c>
      <c r="K20" s="24" t="str">
        <f t="shared" si="23"/>
        <v xml:space="preserve"> </v>
      </c>
      <c r="L20" s="24" t="str">
        <f t="shared" si="24"/>
        <v xml:space="preserve"> </v>
      </c>
      <c r="M20" s="24" t="str">
        <f t="shared" si="25"/>
        <v xml:space="preserve"> </v>
      </c>
      <c r="N20" s="24" t="str">
        <f t="shared" si="26"/>
        <v xml:space="preserve"> </v>
      </c>
      <c r="O20" s="26" t="str">
        <f t="shared" si="27"/>
        <v xml:space="preserve"> </v>
      </c>
      <c r="P20" s="26" t="str">
        <f t="shared" si="28"/>
        <v xml:space="preserve"> </v>
      </c>
      <c r="Q20" s="27" t="str">
        <f t="shared" si="29"/>
        <v xml:space="preserve"> </v>
      </c>
      <c r="R20" s="27" t="str">
        <f t="shared" si="30"/>
        <v xml:space="preserve"> </v>
      </c>
      <c r="S20" s="126" t="str">
        <f t="shared" si="31"/>
        <v xml:space="preserve"> </v>
      </c>
      <c r="T20" s="126"/>
      <c r="U20" s="27" t="str">
        <f t="shared" si="32"/>
        <v xml:space="preserve"> </v>
      </c>
      <c r="V20" s="24" t="str">
        <f t="shared" si="33"/>
        <v xml:space="preserve"> </v>
      </c>
      <c r="W20" s="24" t="str">
        <f t="shared" si="34"/>
        <v xml:space="preserve"> </v>
      </c>
      <c r="X20" s="3" t="str">
        <f t="shared" si="35"/>
        <v xml:space="preserve"> </v>
      </c>
      <c r="Y20" s="68" t="str">
        <f t="shared" si="36"/>
        <v xml:space="preserve"> </v>
      </c>
      <c r="Z20" s="77">
        <v>2</v>
      </c>
      <c r="AC20" s="3">
        <v>5</v>
      </c>
      <c r="AD20" s="78" t="str">
        <f t="shared" si="37"/>
        <v xml:space="preserve"> </v>
      </c>
      <c r="AE20" s="78" t="str">
        <f t="shared" si="0"/>
        <v xml:space="preserve"> </v>
      </c>
      <c r="AF20" s="3" t="e">
        <f t="shared" si="1"/>
        <v>#N/A</v>
      </c>
      <c r="AG20" s="3" t="str">
        <f t="shared" si="38"/>
        <v xml:space="preserve"> </v>
      </c>
      <c r="AI20" s="79" t="e">
        <f t="shared" si="39"/>
        <v>#VALUE!</v>
      </c>
      <c r="AJ20" s="80" t="str">
        <f t="shared" si="2"/>
        <v xml:space="preserve"> </v>
      </c>
      <c r="AK20" s="68" t="e">
        <f t="shared" si="3"/>
        <v>#VALUE!</v>
      </c>
      <c r="AL20" s="68" t="e">
        <f t="shared" si="40"/>
        <v>#N/A</v>
      </c>
      <c r="AN20" s="3">
        <f t="shared" si="4"/>
        <v>0</v>
      </c>
      <c r="AO20" s="78" t="str">
        <f t="shared" si="5"/>
        <v xml:space="preserve"> </v>
      </c>
      <c r="AP20" s="3" t="e">
        <f t="shared" si="41"/>
        <v>#N/A</v>
      </c>
      <c r="AQ20" s="3" t="e">
        <f t="shared" si="41"/>
        <v>#N/A</v>
      </c>
      <c r="AR20" s="3">
        <v>5</v>
      </c>
      <c r="AS20" s="80" t="str">
        <f t="shared" si="42"/>
        <v xml:space="preserve"> </v>
      </c>
      <c r="AT20" s="80" t="str">
        <f t="shared" si="43"/>
        <v xml:space="preserve"> </v>
      </c>
      <c r="AU20" s="80" t="str">
        <f t="shared" si="6"/>
        <v xml:space="preserve"> </v>
      </c>
      <c r="AV20" s="81" t="str">
        <f t="shared" si="7"/>
        <v xml:space="preserve"> </v>
      </c>
      <c r="AW20" s="80" t="str">
        <f t="shared" si="44"/>
        <v xml:space="preserve"> </v>
      </c>
      <c r="AX20" s="80" t="str">
        <f t="shared" si="8"/>
        <v xml:space="preserve"> </v>
      </c>
      <c r="AY20" s="3" t="str">
        <f t="shared" si="9"/>
        <v xml:space="preserve"> </v>
      </c>
      <c r="AZ20" s="80" t="str">
        <f t="shared" si="45"/>
        <v xml:space="preserve"> </v>
      </c>
      <c r="BA20" s="80" t="str">
        <f t="shared" si="46"/>
        <v xml:space="preserve"> </v>
      </c>
      <c r="BB20" s="78" t="str">
        <f t="shared" si="47"/>
        <v xml:space="preserve"> </v>
      </c>
      <c r="BC20" s="3" t="str">
        <f t="shared" si="48"/>
        <v xml:space="preserve"> </v>
      </c>
      <c r="BD20" s="3" t="str">
        <f>IFERROR(IF(BC20&lt;BB20,$F$11*BC20+$F$12*(BB20-BC20),$F$11*BB20)," ")</f>
        <v xml:space="preserve"> </v>
      </c>
      <c r="BE20" s="3" t="str">
        <f t="shared" si="50"/>
        <v xml:space="preserve"> </v>
      </c>
      <c r="BF20" s="3" t="str">
        <f t="shared" si="51"/>
        <v xml:space="preserve"> </v>
      </c>
      <c r="BG20" s="3" t="str">
        <f t="shared" si="52"/>
        <v xml:space="preserve"> </v>
      </c>
      <c r="BH20" s="3" t="str">
        <f t="shared" si="53"/>
        <v xml:space="preserve"> </v>
      </c>
      <c r="BI20" s="3" t="str">
        <f t="shared" si="54"/>
        <v xml:space="preserve"> </v>
      </c>
      <c r="BJ20" s="3" t="str">
        <f t="shared" si="55"/>
        <v xml:space="preserve"> </v>
      </c>
      <c r="BK20" s="3" t="str">
        <f t="shared" si="56"/>
        <v xml:space="preserve"> </v>
      </c>
      <c r="BL20" s="3" t="str">
        <f t="shared" si="57"/>
        <v xml:space="preserve"> </v>
      </c>
      <c r="BM20" s="3" t="str">
        <f t="shared" si="58"/>
        <v xml:space="preserve"> </v>
      </c>
      <c r="BN20" s="3" t="str">
        <f t="shared" si="10"/>
        <v xml:space="preserve"> </v>
      </c>
      <c r="BO20" s="3" t="str">
        <f t="shared" si="59"/>
        <v xml:space="preserve"> </v>
      </c>
      <c r="BP20" s="3" t="str">
        <f t="shared" si="60"/>
        <v xml:space="preserve"> </v>
      </c>
      <c r="BQ20" s="3" t="str">
        <f t="shared" si="61"/>
        <v xml:space="preserve"> </v>
      </c>
      <c r="BR20" s="3" t="str">
        <f t="shared" si="62"/>
        <v xml:space="preserve"> </v>
      </c>
      <c r="BS20" s="3" t="str">
        <f t="shared" si="63"/>
        <v xml:space="preserve"> </v>
      </c>
      <c r="BT20" s="3" t="str">
        <f t="shared" si="64"/>
        <v xml:space="preserve"> </v>
      </c>
      <c r="BU20" s="3" t="str">
        <f t="shared" si="65"/>
        <v xml:space="preserve"> </v>
      </c>
      <c r="BV20" s="3" t="str">
        <f t="shared" si="66"/>
        <v xml:space="preserve"> </v>
      </c>
      <c r="BW20" s="3" t="str">
        <f t="shared" si="67"/>
        <v xml:space="preserve"> </v>
      </c>
      <c r="BX20" s="3" t="str">
        <f t="shared" si="11"/>
        <v xml:space="preserve"> </v>
      </c>
      <c r="BY20" s="3" t="str">
        <f t="shared" si="68"/>
        <v xml:space="preserve"> </v>
      </c>
      <c r="BZ20" s="3" t="str">
        <f t="shared" si="69"/>
        <v xml:space="preserve"> </v>
      </c>
      <c r="CA20" s="3" t="str">
        <f t="shared" si="70"/>
        <v xml:space="preserve"> </v>
      </c>
      <c r="CB20" s="3" t="str">
        <f t="shared" si="71"/>
        <v xml:space="preserve"> </v>
      </c>
      <c r="CC20" s="3" t="str">
        <f t="shared" si="72"/>
        <v xml:space="preserve"> </v>
      </c>
      <c r="CD20" s="3" t="str">
        <f t="shared" si="73"/>
        <v xml:space="preserve"> </v>
      </c>
      <c r="CE20" s="3" t="str">
        <f t="shared" si="74"/>
        <v xml:space="preserve"> </v>
      </c>
      <c r="CF20" s="3" t="str">
        <f t="shared" si="75"/>
        <v xml:space="preserve"> </v>
      </c>
      <c r="CG20" s="3" t="str">
        <f t="shared" si="76"/>
        <v xml:space="preserve"> </v>
      </c>
      <c r="CH20" s="3" t="str">
        <f t="shared" si="12"/>
        <v xml:space="preserve"> </v>
      </c>
      <c r="CI20" s="3" t="str">
        <f t="shared" si="77"/>
        <v xml:space="preserve"> </v>
      </c>
      <c r="CJ20" s="3" t="str">
        <f t="shared" si="78"/>
        <v xml:space="preserve"> </v>
      </c>
      <c r="CK20" s="3" t="str">
        <f t="shared" si="79"/>
        <v xml:space="preserve"> </v>
      </c>
      <c r="CL20" s="3" t="str">
        <f t="shared" si="80"/>
        <v xml:space="preserve"> </v>
      </c>
      <c r="CM20" s="3" t="str">
        <f t="shared" si="81"/>
        <v xml:space="preserve"> </v>
      </c>
      <c r="CN20" s="3" t="str">
        <f t="shared" si="82"/>
        <v xml:space="preserve"> </v>
      </c>
      <c r="CO20" s="3" t="str">
        <f t="shared" si="83"/>
        <v xml:space="preserve"> </v>
      </c>
      <c r="CP20" s="3" t="str">
        <f t="shared" si="84"/>
        <v xml:space="preserve"> </v>
      </c>
      <c r="CQ20" s="3" t="str">
        <f t="shared" si="85"/>
        <v xml:space="preserve"> </v>
      </c>
      <c r="CR20" s="3" t="str">
        <f t="shared" si="13"/>
        <v xml:space="preserve"> </v>
      </c>
      <c r="CS20" s="3" t="str">
        <f t="shared" si="86"/>
        <v xml:space="preserve"> </v>
      </c>
      <c r="CT20" s="3" t="str">
        <f t="shared" si="87"/>
        <v xml:space="preserve"> </v>
      </c>
      <c r="CU20" s="3" t="str">
        <f t="shared" si="88"/>
        <v xml:space="preserve"> </v>
      </c>
      <c r="CV20" s="3" t="str">
        <f t="shared" si="89"/>
        <v xml:space="preserve"> </v>
      </c>
      <c r="CW20" s="3" t="str">
        <f t="shared" si="90"/>
        <v xml:space="preserve"> </v>
      </c>
      <c r="CX20" s="3" t="str">
        <f t="shared" si="91"/>
        <v xml:space="preserve"> </v>
      </c>
      <c r="CZ20" s="80">
        <f t="shared" si="92"/>
        <v>0</v>
      </c>
      <c r="DA20" s="80">
        <f t="shared" si="14"/>
        <v>86.775000000000006</v>
      </c>
      <c r="DB20" s="80">
        <f t="shared" si="15"/>
        <v>115.575</v>
      </c>
      <c r="DC20" s="80" t="e">
        <f t="shared" si="16"/>
        <v>#VALUE!</v>
      </c>
      <c r="DD20" s="80" t="e">
        <f t="shared" si="17"/>
        <v>#VALUE!</v>
      </c>
      <c r="DE20" s="80" t="e">
        <f t="shared" si="18"/>
        <v>#VALUE!</v>
      </c>
      <c r="DH20" s="3">
        <f>+IF(A20=1,'Hoja base'!$C$10,IF(A20=2,'Hoja base'!$D$10,IF(A20=3,'Hoja base'!$E$10,IF(A20=4,'Hoja base'!$F$10,IF(A20=5,'Hoja base'!$G$10,'Hoja base'!$H$10)))))</f>
        <v>0</v>
      </c>
      <c r="DI20" s="3">
        <f t="shared" si="93"/>
        <v>0</v>
      </c>
    </row>
    <row r="21" spans="1:113" ht="12" customHeight="1" x14ac:dyDescent="0.2">
      <c r="A21" s="21" t="str">
        <f t="shared" si="19"/>
        <v xml:space="preserve"> </v>
      </c>
      <c r="B21" s="129"/>
      <c r="C21" s="129"/>
      <c r="D21" s="129"/>
      <c r="E21" s="129"/>
      <c r="F21" s="22"/>
      <c r="G21" s="23" t="str">
        <f t="shared" si="20"/>
        <v xml:space="preserve"> </v>
      </c>
      <c r="H21" s="24" t="str">
        <f t="shared" si="21"/>
        <v xml:space="preserve"> </v>
      </c>
      <c r="I21" s="25"/>
      <c r="J21" s="24" t="str">
        <f t="shared" si="22"/>
        <v xml:space="preserve"> </v>
      </c>
      <c r="K21" s="24" t="str">
        <f t="shared" si="23"/>
        <v xml:space="preserve"> </v>
      </c>
      <c r="L21" s="24" t="str">
        <f t="shared" si="24"/>
        <v xml:space="preserve"> </v>
      </c>
      <c r="M21" s="24" t="str">
        <f t="shared" si="25"/>
        <v xml:space="preserve"> </v>
      </c>
      <c r="N21" s="24" t="str">
        <f t="shared" si="26"/>
        <v xml:space="preserve"> </v>
      </c>
      <c r="O21" s="26" t="str">
        <f t="shared" si="27"/>
        <v xml:space="preserve"> </v>
      </c>
      <c r="P21" s="26" t="str">
        <f t="shared" si="28"/>
        <v xml:space="preserve"> </v>
      </c>
      <c r="Q21" s="27" t="str">
        <f t="shared" si="29"/>
        <v xml:space="preserve"> </v>
      </c>
      <c r="R21" s="27" t="str">
        <f t="shared" si="30"/>
        <v xml:space="preserve"> </v>
      </c>
      <c r="S21" s="126" t="str">
        <f t="shared" si="31"/>
        <v xml:space="preserve"> </v>
      </c>
      <c r="T21" s="126"/>
      <c r="U21" s="27" t="str">
        <f t="shared" si="32"/>
        <v xml:space="preserve"> </v>
      </c>
      <c r="V21" s="24" t="str">
        <f t="shared" si="33"/>
        <v xml:space="preserve"> </v>
      </c>
      <c r="W21" s="24" t="str">
        <f t="shared" si="34"/>
        <v xml:space="preserve"> </v>
      </c>
      <c r="X21" s="3" t="str">
        <f t="shared" si="35"/>
        <v xml:space="preserve"> </v>
      </c>
      <c r="Y21" s="68" t="str">
        <f t="shared" si="36"/>
        <v xml:space="preserve"> </v>
      </c>
      <c r="Z21" s="78">
        <f>IF(G5&gt;=2,0," ")</f>
        <v>0</v>
      </c>
      <c r="AA21" s="78">
        <f>IF(G5&gt;=2,F10," ")</f>
        <v>6.25</v>
      </c>
      <c r="AC21" s="3">
        <v>6</v>
      </c>
      <c r="AD21" s="78" t="str">
        <f t="shared" si="37"/>
        <v xml:space="preserve"> </v>
      </c>
      <c r="AE21" s="78" t="str">
        <f t="shared" si="0"/>
        <v xml:space="preserve"> </v>
      </c>
      <c r="AF21" s="3" t="e">
        <f t="shared" si="1"/>
        <v>#N/A</v>
      </c>
      <c r="AG21" s="3" t="str">
        <f t="shared" si="38"/>
        <v xml:space="preserve"> </v>
      </c>
      <c r="AI21" s="79" t="e">
        <f t="shared" si="39"/>
        <v>#VALUE!</v>
      </c>
      <c r="AJ21" s="80" t="str">
        <f t="shared" si="2"/>
        <v xml:space="preserve"> </v>
      </c>
      <c r="AK21" s="68" t="e">
        <f t="shared" si="3"/>
        <v>#VALUE!</v>
      </c>
      <c r="AL21" s="68" t="e">
        <f t="shared" si="40"/>
        <v>#N/A</v>
      </c>
      <c r="AN21" s="3">
        <f t="shared" si="4"/>
        <v>0</v>
      </c>
      <c r="AO21" s="78" t="str">
        <f t="shared" si="5"/>
        <v xml:space="preserve"> </v>
      </c>
      <c r="AP21" s="3" t="e">
        <f t="shared" si="41"/>
        <v>#N/A</v>
      </c>
      <c r="AQ21" s="3" t="e">
        <f t="shared" si="41"/>
        <v>#N/A</v>
      </c>
      <c r="AR21" s="3">
        <v>6</v>
      </c>
      <c r="AS21" s="80" t="str">
        <f t="shared" si="42"/>
        <v xml:space="preserve"> </v>
      </c>
      <c r="AT21" s="80" t="str">
        <f t="shared" si="43"/>
        <v xml:space="preserve"> </v>
      </c>
      <c r="AU21" s="80" t="str">
        <f t="shared" si="6"/>
        <v xml:space="preserve"> </v>
      </c>
      <c r="AV21" s="81" t="str">
        <f t="shared" si="7"/>
        <v xml:space="preserve"> </v>
      </c>
      <c r="AW21" s="80" t="str">
        <f t="shared" si="44"/>
        <v xml:space="preserve"> </v>
      </c>
      <c r="AX21" s="80" t="str">
        <f t="shared" si="8"/>
        <v xml:space="preserve"> </v>
      </c>
      <c r="AY21" s="3" t="str">
        <f t="shared" si="9"/>
        <v xml:space="preserve"> </v>
      </c>
      <c r="AZ21" s="80" t="str">
        <f t="shared" si="45"/>
        <v xml:space="preserve"> </v>
      </c>
      <c r="BA21" s="80" t="str">
        <f t="shared" si="46"/>
        <v xml:space="preserve"> </v>
      </c>
      <c r="BB21" s="78" t="str">
        <f t="shared" si="47"/>
        <v xml:space="preserve"> </v>
      </c>
      <c r="BC21" s="3" t="str">
        <f t="shared" si="48"/>
        <v xml:space="preserve"> </v>
      </c>
      <c r="BD21" s="3" t="str">
        <f t="shared" si="49"/>
        <v xml:space="preserve"> </v>
      </c>
      <c r="BE21" s="3" t="str">
        <f t="shared" si="50"/>
        <v xml:space="preserve"> </v>
      </c>
      <c r="BF21" s="3" t="str">
        <f t="shared" si="51"/>
        <v xml:space="preserve"> </v>
      </c>
      <c r="BG21" s="3" t="str">
        <f t="shared" si="52"/>
        <v xml:space="preserve"> </v>
      </c>
      <c r="BH21" s="3" t="str">
        <f t="shared" si="53"/>
        <v xml:space="preserve"> </v>
      </c>
      <c r="BI21" s="3" t="str">
        <f t="shared" si="54"/>
        <v xml:space="preserve"> </v>
      </c>
      <c r="BJ21" s="3" t="str">
        <f t="shared" si="55"/>
        <v xml:space="preserve"> </v>
      </c>
      <c r="BK21" s="3" t="str">
        <f t="shared" si="56"/>
        <v xml:space="preserve"> </v>
      </c>
      <c r="BL21" s="3" t="str">
        <f t="shared" si="57"/>
        <v xml:space="preserve"> </v>
      </c>
      <c r="BM21" s="3" t="str">
        <f t="shared" si="58"/>
        <v xml:space="preserve"> </v>
      </c>
      <c r="BN21" s="3" t="str">
        <f t="shared" si="10"/>
        <v xml:space="preserve"> </v>
      </c>
      <c r="BO21" s="3" t="str">
        <f t="shared" si="59"/>
        <v xml:space="preserve"> </v>
      </c>
      <c r="BP21" s="3" t="str">
        <f t="shared" si="60"/>
        <v xml:space="preserve"> </v>
      </c>
      <c r="BQ21" s="3" t="str">
        <f t="shared" si="61"/>
        <v xml:space="preserve"> </v>
      </c>
      <c r="BR21" s="3" t="str">
        <f t="shared" si="62"/>
        <v xml:space="preserve"> </v>
      </c>
      <c r="BS21" s="3" t="str">
        <f t="shared" si="63"/>
        <v xml:space="preserve"> </v>
      </c>
      <c r="BT21" s="3" t="str">
        <f t="shared" si="64"/>
        <v xml:space="preserve"> </v>
      </c>
      <c r="BU21" s="3" t="str">
        <f t="shared" si="65"/>
        <v xml:space="preserve"> </v>
      </c>
      <c r="BV21" s="3" t="str">
        <f t="shared" si="66"/>
        <v xml:space="preserve"> </v>
      </c>
      <c r="BW21" s="3" t="str">
        <f t="shared" si="67"/>
        <v xml:space="preserve"> </v>
      </c>
      <c r="BX21" s="3" t="str">
        <f t="shared" si="11"/>
        <v xml:space="preserve"> </v>
      </c>
      <c r="BY21" s="3" t="str">
        <f t="shared" si="68"/>
        <v xml:space="preserve"> </v>
      </c>
      <c r="BZ21" s="3" t="str">
        <f t="shared" si="69"/>
        <v xml:space="preserve"> </v>
      </c>
      <c r="CA21" s="3" t="str">
        <f t="shared" si="70"/>
        <v xml:space="preserve"> </v>
      </c>
      <c r="CB21" s="3" t="str">
        <f t="shared" si="71"/>
        <v xml:space="preserve"> </v>
      </c>
      <c r="CC21" s="3" t="str">
        <f t="shared" si="72"/>
        <v xml:space="preserve"> </v>
      </c>
      <c r="CD21" s="3" t="str">
        <f t="shared" si="73"/>
        <v xml:space="preserve"> </v>
      </c>
      <c r="CE21" s="3" t="str">
        <f t="shared" si="74"/>
        <v xml:space="preserve"> </v>
      </c>
      <c r="CF21" s="3" t="str">
        <f t="shared" si="75"/>
        <v xml:space="preserve"> </v>
      </c>
      <c r="CG21" s="3" t="str">
        <f t="shared" si="76"/>
        <v xml:space="preserve"> </v>
      </c>
      <c r="CH21" s="3" t="str">
        <f t="shared" si="12"/>
        <v xml:space="preserve"> </v>
      </c>
      <c r="CI21" s="3" t="str">
        <f t="shared" si="77"/>
        <v xml:space="preserve"> </v>
      </c>
      <c r="CJ21" s="3" t="str">
        <f t="shared" si="78"/>
        <v xml:space="preserve"> </v>
      </c>
      <c r="CK21" s="3" t="str">
        <f t="shared" si="79"/>
        <v xml:space="preserve"> </v>
      </c>
      <c r="CL21" s="3" t="str">
        <f t="shared" si="80"/>
        <v xml:space="preserve"> </v>
      </c>
      <c r="CM21" s="3" t="str">
        <f t="shared" si="81"/>
        <v xml:space="preserve"> </v>
      </c>
      <c r="CN21" s="3" t="str">
        <f t="shared" si="82"/>
        <v xml:space="preserve"> </v>
      </c>
      <c r="CO21" s="3" t="str">
        <f t="shared" si="83"/>
        <v xml:space="preserve"> </v>
      </c>
      <c r="CP21" s="3" t="str">
        <f t="shared" si="84"/>
        <v xml:space="preserve"> </v>
      </c>
      <c r="CQ21" s="3" t="str">
        <f t="shared" si="85"/>
        <v xml:space="preserve"> </v>
      </c>
      <c r="CR21" s="3" t="str">
        <f t="shared" si="13"/>
        <v xml:space="preserve"> </v>
      </c>
      <c r="CS21" s="3" t="str">
        <f t="shared" si="86"/>
        <v xml:space="preserve"> </v>
      </c>
      <c r="CT21" s="3" t="str">
        <f t="shared" si="87"/>
        <v xml:space="preserve"> </v>
      </c>
      <c r="CU21" s="3" t="str">
        <f t="shared" si="88"/>
        <v xml:space="preserve"> </v>
      </c>
      <c r="CV21" s="3" t="str">
        <f t="shared" si="89"/>
        <v xml:space="preserve"> </v>
      </c>
      <c r="CW21" s="3" t="str">
        <f t="shared" si="90"/>
        <v xml:space="preserve"> </v>
      </c>
      <c r="CX21" s="3" t="str">
        <f t="shared" si="91"/>
        <v xml:space="preserve"> </v>
      </c>
      <c r="CZ21" s="80">
        <f t="shared" si="92"/>
        <v>0</v>
      </c>
      <c r="DA21" s="80">
        <f t="shared" si="14"/>
        <v>86.775000000000006</v>
      </c>
      <c r="DB21" s="80">
        <f t="shared" si="15"/>
        <v>115.575</v>
      </c>
      <c r="DC21" s="80" t="e">
        <f t="shared" si="16"/>
        <v>#VALUE!</v>
      </c>
      <c r="DD21" s="80" t="e">
        <f t="shared" si="17"/>
        <v>#VALUE!</v>
      </c>
      <c r="DE21" s="80" t="e">
        <f t="shared" si="18"/>
        <v>#VALUE!</v>
      </c>
      <c r="DH21" s="3">
        <f>+IF(A21=1,'Hoja base'!$C$10,IF(A21=2,'Hoja base'!$D$10,IF(A21=3,'Hoja base'!$E$10,IF(A21=4,'Hoja base'!$F$10,IF(A21=5,'Hoja base'!$G$10,'Hoja base'!$H$10)))))</f>
        <v>0</v>
      </c>
      <c r="DI21" s="3">
        <f t="shared" si="93"/>
        <v>0</v>
      </c>
    </row>
    <row r="22" spans="1:113" ht="12" customHeight="1" x14ac:dyDescent="0.2">
      <c r="A22" s="21" t="str">
        <f t="shared" si="19"/>
        <v xml:space="preserve"> </v>
      </c>
      <c r="B22" s="129"/>
      <c r="C22" s="129"/>
      <c r="D22" s="129"/>
      <c r="E22" s="129"/>
      <c r="F22" s="22"/>
      <c r="G22" s="23" t="str">
        <f t="shared" si="20"/>
        <v xml:space="preserve"> </v>
      </c>
      <c r="H22" s="24" t="str">
        <f t="shared" si="21"/>
        <v xml:space="preserve"> </v>
      </c>
      <c r="I22" s="25"/>
      <c r="J22" s="24" t="str">
        <f t="shared" si="22"/>
        <v xml:space="preserve"> </v>
      </c>
      <c r="K22" s="24" t="str">
        <f t="shared" si="23"/>
        <v xml:space="preserve"> </v>
      </c>
      <c r="L22" s="24" t="str">
        <f t="shared" si="24"/>
        <v xml:space="preserve"> </v>
      </c>
      <c r="M22" s="24" t="str">
        <f t="shared" si="25"/>
        <v xml:space="preserve"> </v>
      </c>
      <c r="N22" s="24" t="str">
        <f t="shared" si="26"/>
        <v xml:space="preserve"> </v>
      </c>
      <c r="O22" s="26" t="str">
        <f t="shared" si="27"/>
        <v xml:space="preserve"> </v>
      </c>
      <c r="P22" s="26" t="str">
        <f t="shared" si="28"/>
        <v xml:space="preserve"> </v>
      </c>
      <c r="Q22" s="27" t="str">
        <f t="shared" si="29"/>
        <v xml:space="preserve"> </v>
      </c>
      <c r="R22" s="27" t="str">
        <f t="shared" si="30"/>
        <v xml:space="preserve"> </v>
      </c>
      <c r="S22" s="126" t="str">
        <f t="shared" si="31"/>
        <v xml:space="preserve"> </v>
      </c>
      <c r="T22" s="126"/>
      <c r="U22" s="27" t="str">
        <f t="shared" si="32"/>
        <v xml:space="preserve"> </v>
      </c>
      <c r="V22" s="24" t="str">
        <f t="shared" si="33"/>
        <v xml:space="preserve"> </v>
      </c>
      <c r="W22" s="24" t="str">
        <f t="shared" si="34"/>
        <v xml:space="preserve"> </v>
      </c>
      <c r="X22" s="3" t="str">
        <f t="shared" si="35"/>
        <v xml:space="preserve"> </v>
      </c>
      <c r="Y22" s="68" t="str">
        <f t="shared" si="36"/>
        <v xml:space="preserve"> </v>
      </c>
      <c r="Z22" s="77">
        <f>IF(G5&gt;=2,100," ")</f>
        <v>100</v>
      </c>
      <c r="AA22" s="78">
        <f>IF(G5&gt;=2,F10," ")</f>
        <v>6.25</v>
      </c>
      <c r="AC22" s="3">
        <v>7</v>
      </c>
      <c r="AD22" s="78" t="str">
        <f t="shared" si="37"/>
        <v xml:space="preserve"> </v>
      </c>
      <c r="AE22" s="78" t="str">
        <f t="shared" si="0"/>
        <v xml:space="preserve"> </v>
      </c>
      <c r="AF22" s="3" t="e">
        <f>IF(AD22=" ",NA(),AD22)</f>
        <v>#N/A</v>
      </c>
      <c r="AG22" s="3" t="str">
        <f t="shared" si="38"/>
        <v xml:space="preserve"> </v>
      </c>
      <c r="AI22" s="79" t="e">
        <f t="shared" si="39"/>
        <v>#VALUE!</v>
      </c>
      <c r="AJ22" s="80" t="str">
        <f t="shared" si="2"/>
        <v xml:space="preserve"> </v>
      </c>
      <c r="AK22" s="68" t="e">
        <f>IF(AI22=" ",NA(),AI22)</f>
        <v>#VALUE!</v>
      </c>
      <c r="AL22" s="68" t="e">
        <f t="shared" si="40"/>
        <v>#N/A</v>
      </c>
      <c r="AN22" s="3">
        <f t="shared" si="4"/>
        <v>0</v>
      </c>
      <c r="AO22" s="78" t="str">
        <f t="shared" si="5"/>
        <v xml:space="preserve"> </v>
      </c>
      <c r="AP22" s="3" t="e">
        <f t="shared" si="41"/>
        <v>#N/A</v>
      </c>
      <c r="AQ22" s="3" t="e">
        <f t="shared" si="41"/>
        <v>#N/A</v>
      </c>
      <c r="AR22" s="3">
        <v>7</v>
      </c>
      <c r="AS22" s="80" t="str">
        <f t="shared" si="42"/>
        <v xml:space="preserve"> </v>
      </c>
      <c r="AT22" s="80" t="str">
        <f t="shared" si="43"/>
        <v xml:space="preserve"> </v>
      </c>
      <c r="AU22" s="80" t="str">
        <f t="shared" si="6"/>
        <v xml:space="preserve"> </v>
      </c>
      <c r="AV22" s="81" t="str">
        <f t="shared" si="7"/>
        <v xml:space="preserve"> </v>
      </c>
      <c r="AW22" s="80" t="str">
        <f t="shared" si="44"/>
        <v xml:space="preserve"> </v>
      </c>
      <c r="AX22" s="80" t="str">
        <f t="shared" si="8"/>
        <v xml:space="preserve"> </v>
      </c>
      <c r="AY22" s="3" t="str">
        <f t="shared" si="9"/>
        <v xml:space="preserve"> </v>
      </c>
      <c r="AZ22" s="80" t="str">
        <f t="shared" si="45"/>
        <v xml:space="preserve"> </v>
      </c>
      <c r="BA22" s="80" t="str">
        <f t="shared" si="46"/>
        <v xml:space="preserve"> </v>
      </c>
      <c r="BB22" s="78" t="str">
        <f t="shared" si="47"/>
        <v xml:space="preserve"> </v>
      </c>
      <c r="BC22" s="3" t="str">
        <f t="shared" si="48"/>
        <v xml:space="preserve"> </v>
      </c>
      <c r="BD22" s="3" t="str">
        <f t="shared" si="49"/>
        <v xml:space="preserve"> </v>
      </c>
      <c r="BE22" s="3" t="str">
        <f t="shared" si="50"/>
        <v xml:space="preserve"> </v>
      </c>
      <c r="BF22" s="3" t="str">
        <f t="shared" si="51"/>
        <v xml:space="preserve"> </v>
      </c>
      <c r="BG22" s="3" t="str">
        <f t="shared" si="52"/>
        <v xml:space="preserve"> </v>
      </c>
      <c r="BH22" s="3" t="str">
        <f t="shared" si="53"/>
        <v xml:space="preserve"> </v>
      </c>
      <c r="BI22" s="3" t="str">
        <f t="shared" si="54"/>
        <v xml:space="preserve"> </v>
      </c>
      <c r="BJ22" s="3" t="str">
        <f t="shared" si="55"/>
        <v xml:space="preserve"> </v>
      </c>
      <c r="BK22" s="3" t="str">
        <f t="shared" si="56"/>
        <v xml:space="preserve"> </v>
      </c>
      <c r="BL22" s="3" t="str">
        <f t="shared" si="57"/>
        <v xml:space="preserve"> </v>
      </c>
      <c r="BM22" s="3" t="str">
        <f t="shared" si="58"/>
        <v xml:space="preserve"> </v>
      </c>
      <c r="BN22" s="3" t="str">
        <f t="shared" si="10"/>
        <v xml:space="preserve"> </v>
      </c>
      <c r="BO22" s="3" t="str">
        <f t="shared" si="59"/>
        <v xml:space="preserve"> </v>
      </c>
      <c r="BP22" s="3" t="str">
        <f t="shared" si="60"/>
        <v xml:space="preserve"> </v>
      </c>
      <c r="BQ22" s="3" t="str">
        <f t="shared" si="61"/>
        <v xml:space="preserve"> </v>
      </c>
      <c r="BR22" s="3" t="str">
        <f t="shared" si="62"/>
        <v xml:space="preserve"> </v>
      </c>
      <c r="BS22" s="3" t="str">
        <f t="shared" si="63"/>
        <v xml:space="preserve"> </v>
      </c>
      <c r="BT22" s="3" t="str">
        <f t="shared" si="64"/>
        <v xml:space="preserve"> </v>
      </c>
      <c r="BU22" s="3" t="str">
        <f t="shared" si="65"/>
        <v xml:space="preserve"> </v>
      </c>
      <c r="BV22" s="3" t="str">
        <f t="shared" si="66"/>
        <v xml:space="preserve"> </v>
      </c>
      <c r="BW22" s="3" t="str">
        <f t="shared" si="67"/>
        <v xml:space="preserve"> </v>
      </c>
      <c r="BX22" s="3" t="str">
        <f t="shared" si="11"/>
        <v xml:space="preserve"> </v>
      </c>
      <c r="BY22" s="3" t="str">
        <f t="shared" si="68"/>
        <v xml:space="preserve"> </v>
      </c>
      <c r="BZ22" s="3" t="str">
        <f t="shared" si="69"/>
        <v xml:space="preserve"> </v>
      </c>
      <c r="CA22" s="3" t="str">
        <f t="shared" si="70"/>
        <v xml:space="preserve"> </v>
      </c>
      <c r="CB22" s="3" t="str">
        <f t="shared" si="71"/>
        <v xml:space="preserve"> </v>
      </c>
      <c r="CC22" s="3" t="str">
        <f t="shared" si="72"/>
        <v xml:space="preserve"> </v>
      </c>
      <c r="CD22" s="3" t="str">
        <f t="shared" si="73"/>
        <v xml:space="preserve"> </v>
      </c>
      <c r="CE22" s="3" t="str">
        <f t="shared" si="74"/>
        <v xml:space="preserve"> </v>
      </c>
      <c r="CF22" s="3" t="str">
        <f t="shared" si="75"/>
        <v xml:space="preserve"> </v>
      </c>
      <c r="CG22" s="3" t="str">
        <f t="shared" si="76"/>
        <v xml:space="preserve"> </v>
      </c>
      <c r="CH22" s="3" t="str">
        <f t="shared" si="12"/>
        <v xml:space="preserve"> </v>
      </c>
      <c r="CI22" s="3" t="str">
        <f t="shared" si="77"/>
        <v xml:space="preserve"> </v>
      </c>
      <c r="CJ22" s="3" t="str">
        <f t="shared" si="78"/>
        <v xml:space="preserve"> </v>
      </c>
      <c r="CK22" s="3" t="str">
        <f t="shared" si="79"/>
        <v xml:space="preserve"> </v>
      </c>
      <c r="CL22" s="3" t="str">
        <f t="shared" si="80"/>
        <v xml:space="preserve"> </v>
      </c>
      <c r="CM22" s="3" t="str">
        <f t="shared" si="81"/>
        <v xml:space="preserve"> </v>
      </c>
      <c r="CN22" s="3" t="str">
        <f t="shared" si="82"/>
        <v xml:space="preserve"> </v>
      </c>
      <c r="CO22" s="3" t="str">
        <f t="shared" si="83"/>
        <v xml:space="preserve"> </v>
      </c>
      <c r="CP22" s="3" t="str">
        <f t="shared" si="84"/>
        <v xml:space="preserve"> </v>
      </c>
      <c r="CQ22" s="3" t="str">
        <f t="shared" si="85"/>
        <v xml:space="preserve"> </v>
      </c>
      <c r="CR22" s="3" t="str">
        <f t="shared" si="13"/>
        <v xml:space="preserve"> </v>
      </c>
      <c r="CS22" s="3" t="str">
        <f t="shared" si="86"/>
        <v xml:space="preserve"> </v>
      </c>
      <c r="CT22" s="3" t="str">
        <f t="shared" si="87"/>
        <v xml:space="preserve"> </v>
      </c>
      <c r="CU22" s="3" t="str">
        <f t="shared" si="88"/>
        <v xml:space="preserve"> </v>
      </c>
      <c r="CV22" s="3" t="str">
        <f t="shared" si="89"/>
        <v xml:space="preserve"> </v>
      </c>
      <c r="CW22" s="3" t="str">
        <f t="shared" si="90"/>
        <v xml:space="preserve"> </v>
      </c>
      <c r="CX22" s="3" t="str">
        <f t="shared" si="91"/>
        <v xml:space="preserve"> </v>
      </c>
      <c r="CZ22" s="80">
        <f t="shared" si="92"/>
        <v>0</v>
      </c>
      <c r="DA22" s="80">
        <f t="shared" si="14"/>
        <v>86.775000000000006</v>
      </c>
      <c r="DB22" s="80">
        <f t="shared" si="15"/>
        <v>115.575</v>
      </c>
      <c r="DC22" s="80" t="e">
        <f t="shared" si="16"/>
        <v>#VALUE!</v>
      </c>
      <c r="DD22" s="80" t="e">
        <f t="shared" si="17"/>
        <v>#VALUE!</v>
      </c>
      <c r="DE22" s="80" t="e">
        <f t="shared" si="18"/>
        <v>#VALUE!</v>
      </c>
      <c r="DH22" s="3">
        <f>+IF(A22=1,'Hoja base'!$C$10,IF(A22=2,'Hoja base'!$D$10,IF(A22=3,'Hoja base'!$E$10,IF(A22=4,'Hoja base'!$F$10,IF(A22=5,'Hoja base'!$G$10,'Hoja base'!$H$10)))))</f>
        <v>0</v>
      </c>
      <c r="DI22" s="3">
        <f t="shared" si="93"/>
        <v>0</v>
      </c>
    </row>
    <row r="23" spans="1:113" ht="12" customHeight="1" x14ac:dyDescent="0.2">
      <c r="A23" s="21" t="str">
        <f t="shared" si="19"/>
        <v xml:space="preserve"> </v>
      </c>
      <c r="B23" s="129"/>
      <c r="C23" s="129"/>
      <c r="D23" s="129"/>
      <c r="E23" s="129"/>
      <c r="F23" s="22"/>
      <c r="G23" s="23" t="str">
        <f t="shared" si="20"/>
        <v xml:space="preserve"> </v>
      </c>
      <c r="H23" s="24" t="str">
        <f t="shared" si="21"/>
        <v xml:space="preserve"> </v>
      </c>
      <c r="I23" s="25"/>
      <c r="J23" s="24" t="str">
        <f t="shared" si="22"/>
        <v xml:space="preserve"> </v>
      </c>
      <c r="K23" s="24" t="str">
        <f t="shared" si="23"/>
        <v xml:space="preserve"> </v>
      </c>
      <c r="L23" s="24" t="str">
        <f t="shared" si="24"/>
        <v xml:space="preserve"> </v>
      </c>
      <c r="M23" s="24" t="str">
        <f t="shared" si="25"/>
        <v xml:space="preserve"> </v>
      </c>
      <c r="N23" s="24" t="str">
        <f t="shared" si="26"/>
        <v xml:space="preserve"> </v>
      </c>
      <c r="O23" s="26" t="str">
        <f t="shared" si="27"/>
        <v xml:space="preserve"> </v>
      </c>
      <c r="P23" s="26" t="str">
        <f t="shared" si="28"/>
        <v xml:space="preserve"> </v>
      </c>
      <c r="Q23" s="27" t="str">
        <f t="shared" si="29"/>
        <v xml:space="preserve"> </v>
      </c>
      <c r="R23" s="27" t="str">
        <f t="shared" si="30"/>
        <v xml:space="preserve"> </v>
      </c>
      <c r="S23" s="126" t="str">
        <f t="shared" si="31"/>
        <v xml:space="preserve"> </v>
      </c>
      <c r="T23" s="126"/>
      <c r="U23" s="27" t="str">
        <f t="shared" si="32"/>
        <v xml:space="preserve"> </v>
      </c>
      <c r="V23" s="24" t="str">
        <f t="shared" si="33"/>
        <v xml:space="preserve"> </v>
      </c>
      <c r="W23" s="24" t="str">
        <f t="shared" si="34"/>
        <v xml:space="preserve"> </v>
      </c>
      <c r="X23" s="3" t="str">
        <f t="shared" si="35"/>
        <v xml:space="preserve"> </v>
      </c>
      <c r="Y23" s="68" t="str">
        <f t="shared" si="36"/>
        <v xml:space="preserve"> </v>
      </c>
      <c r="Z23" s="78"/>
      <c r="AC23" s="3">
        <v>8</v>
      </c>
      <c r="AD23" s="78" t="str">
        <f t="shared" si="37"/>
        <v xml:space="preserve"> </v>
      </c>
      <c r="AE23" s="78" t="str">
        <f t="shared" si="0"/>
        <v xml:space="preserve"> </v>
      </c>
      <c r="AF23" s="3" t="e">
        <f t="shared" ref="AF23:AF45" si="94">IF(AD23=" ",NA(),AD23)</f>
        <v>#N/A</v>
      </c>
      <c r="AG23" s="3" t="str">
        <f t="shared" si="38"/>
        <v xml:space="preserve"> </v>
      </c>
      <c r="AI23" s="79" t="e">
        <f t="shared" si="39"/>
        <v>#VALUE!</v>
      </c>
      <c r="AJ23" s="80" t="str">
        <f t="shared" si="2"/>
        <v xml:space="preserve"> </v>
      </c>
      <c r="AK23" s="68" t="e">
        <f t="shared" ref="AK23:AK45" si="95">IF(AI23=" ",NA(),AI23)</f>
        <v>#VALUE!</v>
      </c>
      <c r="AL23" s="68" t="e">
        <f t="shared" si="40"/>
        <v>#N/A</v>
      </c>
      <c r="AN23" s="3">
        <f t="shared" si="4"/>
        <v>0</v>
      </c>
      <c r="AO23" s="78" t="str">
        <f t="shared" si="5"/>
        <v xml:space="preserve"> </v>
      </c>
      <c r="AP23" s="3" t="e">
        <f t="shared" si="41"/>
        <v>#N/A</v>
      </c>
      <c r="AQ23" s="3" t="e">
        <f t="shared" si="41"/>
        <v>#N/A</v>
      </c>
      <c r="AR23" s="3">
        <v>8</v>
      </c>
      <c r="AS23" s="80" t="str">
        <f t="shared" si="42"/>
        <v xml:space="preserve"> </v>
      </c>
      <c r="AT23" s="80" t="str">
        <f t="shared" si="43"/>
        <v xml:space="preserve"> </v>
      </c>
      <c r="AU23" s="80" t="str">
        <f t="shared" si="6"/>
        <v xml:space="preserve"> </v>
      </c>
      <c r="AV23" s="81" t="str">
        <f t="shared" si="7"/>
        <v xml:space="preserve"> </v>
      </c>
      <c r="AW23" s="80" t="str">
        <f t="shared" si="44"/>
        <v xml:space="preserve"> </v>
      </c>
      <c r="AX23" s="80" t="str">
        <f t="shared" si="8"/>
        <v xml:space="preserve"> </v>
      </c>
      <c r="AY23" s="3" t="str">
        <f t="shared" si="9"/>
        <v xml:space="preserve"> </v>
      </c>
      <c r="AZ23" s="80" t="str">
        <f t="shared" si="45"/>
        <v xml:space="preserve"> </v>
      </c>
      <c r="BA23" s="80" t="str">
        <f t="shared" si="46"/>
        <v xml:space="preserve"> </v>
      </c>
      <c r="BB23" s="78" t="str">
        <f t="shared" si="47"/>
        <v xml:space="preserve"> </v>
      </c>
      <c r="BC23" s="3" t="str">
        <f t="shared" si="48"/>
        <v xml:space="preserve"> </v>
      </c>
      <c r="BD23" s="3" t="str">
        <f t="shared" si="49"/>
        <v xml:space="preserve"> </v>
      </c>
      <c r="BE23" s="3" t="str">
        <f t="shared" si="50"/>
        <v xml:space="preserve"> </v>
      </c>
      <c r="BF23" s="3" t="str">
        <f t="shared" si="51"/>
        <v xml:space="preserve"> </v>
      </c>
      <c r="BG23" s="3" t="str">
        <f t="shared" si="52"/>
        <v xml:space="preserve"> </v>
      </c>
      <c r="BH23" s="3" t="str">
        <f t="shared" si="53"/>
        <v xml:space="preserve"> </v>
      </c>
      <c r="BI23" s="3" t="str">
        <f t="shared" si="54"/>
        <v xml:space="preserve"> </v>
      </c>
      <c r="BJ23" s="3" t="str">
        <f t="shared" si="55"/>
        <v xml:space="preserve"> </v>
      </c>
      <c r="BK23" s="3" t="str">
        <f t="shared" si="56"/>
        <v xml:space="preserve"> </v>
      </c>
      <c r="BL23" s="3" t="str">
        <f t="shared" si="57"/>
        <v xml:space="preserve"> </v>
      </c>
      <c r="BM23" s="3" t="str">
        <f t="shared" si="58"/>
        <v xml:space="preserve"> </v>
      </c>
      <c r="BN23" s="3" t="str">
        <f t="shared" si="10"/>
        <v xml:space="preserve"> </v>
      </c>
      <c r="BO23" s="3" t="str">
        <f t="shared" si="59"/>
        <v xml:space="preserve"> </v>
      </c>
      <c r="BP23" s="3" t="str">
        <f t="shared" si="60"/>
        <v xml:space="preserve"> </v>
      </c>
      <c r="BQ23" s="3" t="str">
        <f t="shared" si="61"/>
        <v xml:space="preserve"> </v>
      </c>
      <c r="BR23" s="3" t="str">
        <f t="shared" si="62"/>
        <v xml:space="preserve"> </v>
      </c>
      <c r="BS23" s="3" t="str">
        <f t="shared" si="63"/>
        <v xml:space="preserve"> </v>
      </c>
      <c r="BT23" s="3" t="str">
        <f t="shared" si="64"/>
        <v xml:space="preserve"> </v>
      </c>
      <c r="BU23" s="3" t="str">
        <f t="shared" si="65"/>
        <v xml:space="preserve"> </v>
      </c>
      <c r="BV23" s="3" t="str">
        <f t="shared" si="66"/>
        <v xml:space="preserve"> </v>
      </c>
      <c r="BW23" s="3" t="str">
        <f t="shared" si="67"/>
        <v xml:space="preserve"> </v>
      </c>
      <c r="BX23" s="3" t="str">
        <f t="shared" si="11"/>
        <v xml:space="preserve"> </v>
      </c>
      <c r="BY23" s="3" t="str">
        <f t="shared" si="68"/>
        <v xml:space="preserve"> </v>
      </c>
      <c r="BZ23" s="3" t="str">
        <f t="shared" si="69"/>
        <v xml:space="preserve"> </v>
      </c>
      <c r="CA23" s="3" t="str">
        <f t="shared" si="70"/>
        <v xml:space="preserve"> </v>
      </c>
      <c r="CB23" s="3" t="str">
        <f t="shared" si="71"/>
        <v xml:space="preserve"> </v>
      </c>
      <c r="CC23" s="3" t="str">
        <f t="shared" si="72"/>
        <v xml:space="preserve"> </v>
      </c>
      <c r="CD23" s="3" t="str">
        <f t="shared" si="73"/>
        <v xml:space="preserve"> </v>
      </c>
      <c r="CE23" s="3" t="str">
        <f t="shared" si="74"/>
        <v xml:space="preserve"> </v>
      </c>
      <c r="CF23" s="3" t="str">
        <f t="shared" si="75"/>
        <v xml:space="preserve"> </v>
      </c>
      <c r="CG23" s="3" t="str">
        <f t="shared" si="76"/>
        <v xml:space="preserve"> </v>
      </c>
      <c r="CH23" s="3" t="str">
        <f t="shared" si="12"/>
        <v xml:space="preserve"> </v>
      </c>
      <c r="CI23" s="3" t="str">
        <f t="shared" si="77"/>
        <v xml:space="preserve"> </v>
      </c>
      <c r="CJ23" s="3" t="str">
        <f t="shared" si="78"/>
        <v xml:space="preserve"> </v>
      </c>
      <c r="CK23" s="3" t="str">
        <f t="shared" si="79"/>
        <v xml:space="preserve"> </v>
      </c>
      <c r="CL23" s="3" t="str">
        <f t="shared" si="80"/>
        <v xml:space="preserve"> </v>
      </c>
      <c r="CM23" s="3" t="str">
        <f t="shared" si="81"/>
        <v xml:space="preserve"> </v>
      </c>
      <c r="CN23" s="3" t="str">
        <f t="shared" si="82"/>
        <v xml:space="preserve"> </v>
      </c>
      <c r="CO23" s="3" t="str">
        <f t="shared" si="83"/>
        <v xml:space="preserve"> </v>
      </c>
      <c r="CP23" s="3" t="str">
        <f t="shared" si="84"/>
        <v xml:space="preserve"> </v>
      </c>
      <c r="CQ23" s="3" t="str">
        <f t="shared" si="85"/>
        <v xml:space="preserve"> </v>
      </c>
      <c r="CR23" s="3" t="str">
        <f t="shared" si="13"/>
        <v xml:space="preserve"> </v>
      </c>
      <c r="CS23" s="3" t="str">
        <f t="shared" si="86"/>
        <v xml:space="preserve"> </v>
      </c>
      <c r="CT23" s="3" t="str">
        <f t="shared" si="87"/>
        <v xml:space="preserve"> </v>
      </c>
      <c r="CU23" s="3" t="str">
        <f t="shared" si="88"/>
        <v xml:space="preserve"> </v>
      </c>
      <c r="CV23" s="3" t="str">
        <f t="shared" si="89"/>
        <v xml:space="preserve"> </v>
      </c>
      <c r="CW23" s="3" t="str">
        <f t="shared" si="90"/>
        <v xml:space="preserve"> </v>
      </c>
      <c r="CX23" s="3" t="str">
        <f t="shared" si="91"/>
        <v xml:space="preserve"> </v>
      </c>
      <c r="CZ23" s="80">
        <f t="shared" si="92"/>
        <v>0</v>
      </c>
      <c r="DA23" s="80">
        <f t="shared" si="14"/>
        <v>86.775000000000006</v>
      </c>
      <c r="DB23" s="80">
        <f t="shared" si="15"/>
        <v>115.575</v>
      </c>
      <c r="DC23" s="80" t="e">
        <f t="shared" si="16"/>
        <v>#VALUE!</v>
      </c>
      <c r="DD23" s="80" t="e">
        <f t="shared" si="17"/>
        <v>#VALUE!</v>
      </c>
      <c r="DE23" s="80" t="e">
        <f t="shared" si="18"/>
        <v>#VALUE!</v>
      </c>
      <c r="DH23" s="3">
        <f>+IF(A23=1,'Hoja base'!$C$10,IF(A23=2,'Hoja base'!$D$10,IF(A23=3,'Hoja base'!$E$10,IF(A23=4,'Hoja base'!$F$10,IF(A23=5,'Hoja base'!$G$10,'Hoja base'!$H$10)))))</f>
        <v>0</v>
      </c>
      <c r="DI23" s="3">
        <f t="shared" si="93"/>
        <v>0</v>
      </c>
    </row>
    <row r="24" spans="1:113" ht="12" customHeight="1" x14ac:dyDescent="0.2">
      <c r="A24" s="21" t="str">
        <f t="shared" si="19"/>
        <v xml:space="preserve"> </v>
      </c>
      <c r="B24" s="129"/>
      <c r="C24" s="129"/>
      <c r="D24" s="129"/>
      <c r="E24" s="129"/>
      <c r="F24" s="22"/>
      <c r="G24" s="23" t="str">
        <f t="shared" si="20"/>
        <v xml:space="preserve"> </v>
      </c>
      <c r="H24" s="24" t="str">
        <f t="shared" si="21"/>
        <v xml:space="preserve"> </v>
      </c>
      <c r="I24" s="25"/>
      <c r="J24" s="24" t="str">
        <f t="shared" si="22"/>
        <v xml:space="preserve"> </v>
      </c>
      <c r="K24" s="24" t="str">
        <f t="shared" si="23"/>
        <v xml:space="preserve"> </v>
      </c>
      <c r="L24" s="24" t="str">
        <f t="shared" si="24"/>
        <v xml:space="preserve"> </v>
      </c>
      <c r="M24" s="24" t="str">
        <f t="shared" si="25"/>
        <v xml:space="preserve"> </v>
      </c>
      <c r="N24" s="24" t="str">
        <f t="shared" si="26"/>
        <v xml:space="preserve"> </v>
      </c>
      <c r="O24" s="26" t="str">
        <f t="shared" si="27"/>
        <v xml:space="preserve"> </v>
      </c>
      <c r="P24" s="26" t="str">
        <f t="shared" si="28"/>
        <v xml:space="preserve"> </v>
      </c>
      <c r="Q24" s="27" t="str">
        <f t="shared" si="29"/>
        <v xml:space="preserve"> </v>
      </c>
      <c r="R24" s="27" t="str">
        <f t="shared" si="30"/>
        <v xml:space="preserve"> </v>
      </c>
      <c r="S24" s="126" t="str">
        <f t="shared" si="31"/>
        <v xml:space="preserve"> </v>
      </c>
      <c r="T24" s="126"/>
      <c r="U24" s="27" t="str">
        <f t="shared" si="32"/>
        <v xml:space="preserve"> </v>
      </c>
      <c r="V24" s="24" t="str">
        <f t="shared" si="33"/>
        <v xml:space="preserve"> </v>
      </c>
      <c r="W24" s="24" t="str">
        <f t="shared" si="34"/>
        <v xml:space="preserve"> </v>
      </c>
      <c r="X24" s="3" t="str">
        <f t="shared" si="35"/>
        <v xml:space="preserve"> </v>
      </c>
      <c r="Y24" s="68" t="str">
        <f t="shared" si="36"/>
        <v xml:space="preserve"> </v>
      </c>
      <c r="Z24" s="77">
        <v>3</v>
      </c>
      <c r="AC24" s="3">
        <v>9</v>
      </c>
      <c r="AD24" s="78" t="str">
        <f t="shared" si="37"/>
        <v xml:space="preserve"> </v>
      </c>
      <c r="AE24" s="78" t="str">
        <f t="shared" si="0"/>
        <v xml:space="preserve"> </v>
      </c>
      <c r="AF24" s="3" t="e">
        <f t="shared" si="94"/>
        <v>#N/A</v>
      </c>
      <c r="AG24" s="3" t="str">
        <f t="shared" si="38"/>
        <v xml:space="preserve"> </v>
      </c>
      <c r="AI24" s="79" t="e">
        <f t="shared" si="39"/>
        <v>#VALUE!</v>
      </c>
      <c r="AJ24" s="80" t="str">
        <f t="shared" si="2"/>
        <v xml:space="preserve"> </v>
      </c>
      <c r="AK24" s="68" t="e">
        <f t="shared" si="95"/>
        <v>#VALUE!</v>
      </c>
      <c r="AL24" s="68" t="e">
        <f t="shared" si="40"/>
        <v>#N/A</v>
      </c>
      <c r="AN24" s="3">
        <f t="shared" si="4"/>
        <v>0</v>
      </c>
      <c r="AO24" s="78" t="str">
        <f t="shared" si="5"/>
        <v xml:space="preserve"> </v>
      </c>
      <c r="AP24" s="3" t="e">
        <f t="shared" si="41"/>
        <v>#N/A</v>
      </c>
      <c r="AQ24" s="3" t="e">
        <f t="shared" si="41"/>
        <v>#N/A</v>
      </c>
      <c r="AR24" s="3">
        <v>9</v>
      </c>
      <c r="AS24" s="80" t="str">
        <f t="shared" si="42"/>
        <v xml:space="preserve"> </v>
      </c>
      <c r="AT24" s="80" t="str">
        <f t="shared" si="43"/>
        <v xml:space="preserve"> </v>
      </c>
      <c r="AU24" s="80" t="str">
        <f t="shared" si="6"/>
        <v xml:space="preserve"> </v>
      </c>
      <c r="AV24" s="81" t="str">
        <f t="shared" si="7"/>
        <v xml:space="preserve"> </v>
      </c>
      <c r="AW24" s="80" t="str">
        <f t="shared" si="44"/>
        <v xml:space="preserve"> </v>
      </c>
      <c r="AX24" s="80" t="str">
        <f t="shared" si="8"/>
        <v xml:space="preserve"> </v>
      </c>
      <c r="AY24" s="3" t="str">
        <f t="shared" si="9"/>
        <v xml:space="preserve"> </v>
      </c>
      <c r="AZ24" s="80" t="str">
        <f t="shared" si="45"/>
        <v xml:space="preserve"> </v>
      </c>
      <c r="BA24" s="80" t="str">
        <f t="shared" si="46"/>
        <v xml:space="preserve"> </v>
      </c>
      <c r="BB24" s="78" t="str">
        <f t="shared" si="47"/>
        <v xml:space="preserve"> </v>
      </c>
      <c r="BC24" s="3" t="str">
        <f t="shared" si="48"/>
        <v xml:space="preserve"> </v>
      </c>
      <c r="BD24" s="3" t="str">
        <f t="shared" si="49"/>
        <v xml:space="preserve"> </v>
      </c>
      <c r="BE24" s="3" t="str">
        <f t="shared" si="50"/>
        <v xml:space="preserve"> </v>
      </c>
      <c r="BF24" s="3" t="str">
        <f t="shared" si="51"/>
        <v xml:space="preserve"> </v>
      </c>
      <c r="BG24" s="3" t="str">
        <f t="shared" si="52"/>
        <v xml:space="preserve"> </v>
      </c>
      <c r="BH24" s="3" t="str">
        <f t="shared" si="53"/>
        <v xml:space="preserve"> </v>
      </c>
      <c r="BI24" s="3" t="str">
        <f t="shared" si="54"/>
        <v xml:space="preserve"> </v>
      </c>
      <c r="BJ24" s="3" t="str">
        <f t="shared" si="55"/>
        <v xml:space="preserve"> </v>
      </c>
      <c r="BK24" s="3" t="str">
        <f t="shared" si="56"/>
        <v xml:space="preserve"> </v>
      </c>
      <c r="BL24" s="3" t="str">
        <f t="shared" si="57"/>
        <v xml:space="preserve"> </v>
      </c>
      <c r="BM24" s="3" t="str">
        <f t="shared" si="58"/>
        <v xml:space="preserve"> </v>
      </c>
      <c r="BN24" s="3" t="str">
        <f t="shared" si="10"/>
        <v xml:space="preserve"> </v>
      </c>
      <c r="BO24" s="3" t="str">
        <f t="shared" si="59"/>
        <v xml:space="preserve"> </v>
      </c>
      <c r="BP24" s="3" t="str">
        <f t="shared" si="60"/>
        <v xml:space="preserve"> </v>
      </c>
      <c r="BQ24" s="3" t="str">
        <f t="shared" si="61"/>
        <v xml:space="preserve"> </v>
      </c>
      <c r="BR24" s="3" t="str">
        <f t="shared" si="62"/>
        <v xml:space="preserve"> </v>
      </c>
      <c r="BS24" s="3" t="str">
        <f t="shared" si="63"/>
        <v xml:space="preserve"> </v>
      </c>
      <c r="BT24" s="3" t="str">
        <f t="shared" si="64"/>
        <v xml:space="preserve"> </v>
      </c>
      <c r="BU24" s="3" t="str">
        <f t="shared" si="65"/>
        <v xml:space="preserve"> </v>
      </c>
      <c r="BV24" s="3" t="str">
        <f t="shared" si="66"/>
        <v xml:space="preserve"> </v>
      </c>
      <c r="BW24" s="3" t="str">
        <f t="shared" si="67"/>
        <v xml:space="preserve"> </v>
      </c>
      <c r="BX24" s="3" t="str">
        <f t="shared" si="11"/>
        <v xml:space="preserve"> </v>
      </c>
      <c r="BY24" s="3" t="str">
        <f t="shared" si="68"/>
        <v xml:space="preserve"> </v>
      </c>
      <c r="BZ24" s="3" t="str">
        <f t="shared" si="69"/>
        <v xml:space="preserve"> </v>
      </c>
      <c r="CA24" s="3" t="str">
        <f t="shared" si="70"/>
        <v xml:space="preserve"> </v>
      </c>
      <c r="CB24" s="3" t="str">
        <f t="shared" si="71"/>
        <v xml:space="preserve"> </v>
      </c>
      <c r="CC24" s="3" t="str">
        <f t="shared" si="72"/>
        <v xml:space="preserve"> </v>
      </c>
      <c r="CD24" s="3" t="str">
        <f t="shared" si="73"/>
        <v xml:space="preserve"> </v>
      </c>
      <c r="CE24" s="3" t="str">
        <f t="shared" si="74"/>
        <v xml:space="preserve"> </v>
      </c>
      <c r="CF24" s="3" t="str">
        <f t="shared" si="75"/>
        <v xml:space="preserve"> </v>
      </c>
      <c r="CG24" s="3" t="str">
        <f t="shared" si="76"/>
        <v xml:space="preserve"> </v>
      </c>
      <c r="CH24" s="3" t="str">
        <f t="shared" si="12"/>
        <v xml:space="preserve"> </v>
      </c>
      <c r="CI24" s="3" t="str">
        <f t="shared" si="77"/>
        <v xml:space="preserve"> </v>
      </c>
      <c r="CJ24" s="3" t="str">
        <f t="shared" si="78"/>
        <v xml:space="preserve"> </v>
      </c>
      <c r="CK24" s="3" t="str">
        <f t="shared" si="79"/>
        <v xml:space="preserve"> </v>
      </c>
      <c r="CL24" s="3" t="str">
        <f t="shared" si="80"/>
        <v xml:space="preserve"> </v>
      </c>
      <c r="CM24" s="3" t="str">
        <f t="shared" si="81"/>
        <v xml:space="preserve"> </v>
      </c>
      <c r="CN24" s="3" t="str">
        <f t="shared" si="82"/>
        <v xml:space="preserve"> </v>
      </c>
      <c r="CO24" s="3" t="str">
        <f t="shared" si="83"/>
        <v xml:space="preserve"> </v>
      </c>
      <c r="CP24" s="3" t="str">
        <f t="shared" si="84"/>
        <v xml:space="preserve"> </v>
      </c>
      <c r="CQ24" s="3" t="str">
        <f t="shared" si="85"/>
        <v xml:space="preserve"> </v>
      </c>
      <c r="CR24" s="3" t="str">
        <f t="shared" si="13"/>
        <v xml:space="preserve"> </v>
      </c>
      <c r="CS24" s="3" t="str">
        <f t="shared" si="86"/>
        <v xml:space="preserve"> </v>
      </c>
      <c r="CT24" s="3" t="str">
        <f t="shared" si="87"/>
        <v xml:space="preserve"> </v>
      </c>
      <c r="CU24" s="3" t="str">
        <f t="shared" si="88"/>
        <v xml:space="preserve"> </v>
      </c>
      <c r="CV24" s="3" t="str">
        <f t="shared" si="89"/>
        <v xml:space="preserve"> </v>
      </c>
      <c r="CW24" s="3" t="str">
        <f t="shared" si="90"/>
        <v xml:space="preserve"> </v>
      </c>
      <c r="CX24" s="3" t="str">
        <f t="shared" si="91"/>
        <v xml:space="preserve"> </v>
      </c>
      <c r="CZ24" s="80">
        <f t="shared" si="92"/>
        <v>0</v>
      </c>
      <c r="DA24" s="80">
        <f t="shared" si="14"/>
        <v>86.775000000000006</v>
      </c>
      <c r="DB24" s="80">
        <f t="shared" si="15"/>
        <v>115.575</v>
      </c>
      <c r="DC24" s="80" t="e">
        <f t="shared" si="16"/>
        <v>#VALUE!</v>
      </c>
      <c r="DD24" s="80" t="e">
        <f t="shared" si="17"/>
        <v>#VALUE!</v>
      </c>
      <c r="DE24" s="80" t="e">
        <f t="shared" si="18"/>
        <v>#VALUE!</v>
      </c>
      <c r="DH24" s="3">
        <f>+IF(A24=1,'Hoja base'!$C$10,IF(A24=2,'Hoja base'!$D$10,IF(A24=3,'Hoja base'!$E$10,IF(A24=4,'Hoja base'!$F$10,IF(A24=5,'Hoja base'!$G$10,'Hoja base'!$H$10)))))</f>
        <v>0</v>
      </c>
      <c r="DI24" s="3">
        <f t="shared" si="93"/>
        <v>0</v>
      </c>
    </row>
    <row r="25" spans="1:113" ht="12" customHeight="1" x14ac:dyDescent="0.2">
      <c r="A25" s="21" t="str">
        <f t="shared" si="19"/>
        <v xml:space="preserve"> </v>
      </c>
      <c r="B25" s="129"/>
      <c r="C25" s="129"/>
      <c r="D25" s="129"/>
      <c r="E25" s="129"/>
      <c r="F25" s="22"/>
      <c r="G25" s="23" t="str">
        <f t="shared" si="20"/>
        <v xml:space="preserve"> </v>
      </c>
      <c r="H25" s="24" t="str">
        <f t="shared" si="21"/>
        <v xml:space="preserve"> </v>
      </c>
      <c r="I25" s="25"/>
      <c r="J25" s="24" t="str">
        <f t="shared" si="22"/>
        <v xml:space="preserve"> </v>
      </c>
      <c r="K25" s="24" t="str">
        <f t="shared" si="23"/>
        <v xml:space="preserve"> </v>
      </c>
      <c r="L25" s="24" t="str">
        <f t="shared" si="24"/>
        <v xml:space="preserve"> </v>
      </c>
      <c r="M25" s="24" t="str">
        <f t="shared" si="25"/>
        <v xml:space="preserve"> </v>
      </c>
      <c r="N25" s="24" t="str">
        <f t="shared" si="26"/>
        <v xml:space="preserve"> </v>
      </c>
      <c r="O25" s="26" t="str">
        <f t="shared" si="27"/>
        <v xml:space="preserve"> </v>
      </c>
      <c r="P25" s="26" t="str">
        <f t="shared" si="28"/>
        <v xml:space="preserve"> </v>
      </c>
      <c r="Q25" s="27" t="str">
        <f t="shared" si="29"/>
        <v xml:space="preserve"> </v>
      </c>
      <c r="R25" s="27" t="str">
        <f t="shared" si="30"/>
        <v xml:space="preserve"> </v>
      </c>
      <c r="S25" s="126" t="str">
        <f t="shared" si="31"/>
        <v xml:space="preserve"> </v>
      </c>
      <c r="T25" s="126"/>
      <c r="U25" s="27" t="str">
        <f t="shared" si="32"/>
        <v xml:space="preserve"> </v>
      </c>
      <c r="V25" s="24" t="str">
        <f t="shared" si="33"/>
        <v xml:space="preserve"> </v>
      </c>
      <c r="W25" s="24" t="str">
        <f t="shared" si="34"/>
        <v xml:space="preserve"> </v>
      </c>
      <c r="X25" s="3" t="str">
        <f t="shared" si="35"/>
        <v xml:space="preserve"> </v>
      </c>
      <c r="Y25" s="68" t="str">
        <f t="shared" si="36"/>
        <v xml:space="preserve"> </v>
      </c>
      <c r="Z25" s="78" t="str">
        <f>IF(G5&gt;=3,0," ")</f>
        <v xml:space="preserve"> </v>
      </c>
      <c r="AA25" s="78" t="str">
        <f>IF(G5&gt;=3,H10," ")</f>
        <v xml:space="preserve"> </v>
      </c>
      <c r="AC25" s="3">
        <v>10</v>
      </c>
      <c r="AD25" s="78" t="str">
        <f t="shared" si="37"/>
        <v xml:space="preserve"> </v>
      </c>
      <c r="AE25" s="78" t="str">
        <f t="shared" si="0"/>
        <v xml:space="preserve"> </v>
      </c>
      <c r="AF25" s="3" t="e">
        <f t="shared" si="94"/>
        <v>#N/A</v>
      </c>
      <c r="AG25" s="3" t="str">
        <f t="shared" si="38"/>
        <v xml:space="preserve"> </v>
      </c>
      <c r="AI25" s="79" t="e">
        <f t="shared" si="39"/>
        <v>#VALUE!</v>
      </c>
      <c r="AJ25" s="80" t="str">
        <f t="shared" si="2"/>
        <v xml:space="preserve"> </v>
      </c>
      <c r="AK25" s="68" t="e">
        <f t="shared" si="95"/>
        <v>#VALUE!</v>
      </c>
      <c r="AL25" s="68" t="e">
        <f t="shared" si="40"/>
        <v>#N/A</v>
      </c>
      <c r="AN25" s="3">
        <f t="shared" si="4"/>
        <v>0</v>
      </c>
      <c r="AO25" s="78" t="str">
        <f t="shared" si="5"/>
        <v xml:space="preserve"> </v>
      </c>
      <c r="AP25" s="3" t="e">
        <f t="shared" si="41"/>
        <v>#N/A</v>
      </c>
      <c r="AQ25" s="3" t="e">
        <f t="shared" si="41"/>
        <v>#N/A</v>
      </c>
      <c r="AR25" s="3">
        <v>10</v>
      </c>
      <c r="AS25" s="80" t="str">
        <f t="shared" si="42"/>
        <v xml:space="preserve"> </v>
      </c>
      <c r="AT25" s="80" t="str">
        <f t="shared" si="43"/>
        <v xml:space="preserve"> </v>
      </c>
      <c r="AU25" s="80" t="str">
        <f t="shared" si="6"/>
        <v xml:space="preserve"> </v>
      </c>
      <c r="AV25" s="81" t="str">
        <f t="shared" si="7"/>
        <v xml:space="preserve"> </v>
      </c>
      <c r="AW25" s="80" t="str">
        <f t="shared" si="44"/>
        <v xml:space="preserve"> </v>
      </c>
      <c r="AX25" s="80" t="str">
        <f t="shared" si="8"/>
        <v xml:space="preserve"> </v>
      </c>
      <c r="AY25" s="3" t="str">
        <f t="shared" si="9"/>
        <v xml:space="preserve"> </v>
      </c>
      <c r="AZ25" s="80" t="str">
        <f t="shared" si="45"/>
        <v xml:space="preserve"> </v>
      </c>
      <c r="BA25" s="80" t="str">
        <f t="shared" si="46"/>
        <v xml:space="preserve"> </v>
      </c>
      <c r="BB25" s="78" t="str">
        <f t="shared" si="47"/>
        <v xml:space="preserve"> </v>
      </c>
      <c r="BC25" s="3" t="str">
        <f t="shared" si="48"/>
        <v xml:space="preserve"> </v>
      </c>
      <c r="BD25" s="3" t="str">
        <f t="shared" si="49"/>
        <v xml:space="preserve"> </v>
      </c>
      <c r="BE25" s="3" t="str">
        <f t="shared" si="50"/>
        <v xml:space="preserve"> </v>
      </c>
      <c r="BF25" s="3" t="str">
        <f t="shared" si="51"/>
        <v xml:space="preserve"> </v>
      </c>
      <c r="BG25" s="3" t="str">
        <f t="shared" si="52"/>
        <v xml:space="preserve"> </v>
      </c>
      <c r="BH25" s="3" t="str">
        <f t="shared" si="53"/>
        <v xml:space="preserve"> </v>
      </c>
      <c r="BI25" s="3" t="str">
        <f t="shared" si="54"/>
        <v xml:space="preserve"> </v>
      </c>
      <c r="BJ25" s="3" t="str">
        <f t="shared" si="55"/>
        <v xml:space="preserve"> </v>
      </c>
      <c r="BK25" s="3" t="str">
        <f t="shared" si="56"/>
        <v xml:space="preserve"> </v>
      </c>
      <c r="BL25" s="3" t="str">
        <f t="shared" si="57"/>
        <v xml:space="preserve"> </v>
      </c>
      <c r="BM25" s="3" t="str">
        <f t="shared" si="58"/>
        <v xml:space="preserve"> </v>
      </c>
      <c r="BN25" s="3" t="str">
        <f t="shared" si="10"/>
        <v xml:space="preserve"> </v>
      </c>
      <c r="BO25" s="3" t="str">
        <f t="shared" si="59"/>
        <v xml:space="preserve"> </v>
      </c>
      <c r="BP25" s="3" t="str">
        <f t="shared" si="60"/>
        <v xml:space="preserve"> </v>
      </c>
      <c r="BQ25" s="3" t="str">
        <f t="shared" si="61"/>
        <v xml:space="preserve"> </v>
      </c>
      <c r="BR25" s="3" t="str">
        <f t="shared" si="62"/>
        <v xml:space="preserve"> </v>
      </c>
      <c r="BS25" s="3" t="str">
        <f t="shared" si="63"/>
        <v xml:space="preserve"> </v>
      </c>
      <c r="BT25" s="3" t="str">
        <f t="shared" si="64"/>
        <v xml:space="preserve"> </v>
      </c>
      <c r="BU25" s="3" t="str">
        <f t="shared" si="65"/>
        <v xml:space="preserve"> </v>
      </c>
      <c r="BV25" s="3" t="str">
        <f t="shared" si="66"/>
        <v xml:space="preserve"> </v>
      </c>
      <c r="BW25" s="3" t="str">
        <f t="shared" si="67"/>
        <v xml:space="preserve"> </v>
      </c>
      <c r="BX25" s="3" t="str">
        <f t="shared" si="11"/>
        <v xml:space="preserve"> </v>
      </c>
      <c r="BY25" s="3" t="str">
        <f t="shared" si="68"/>
        <v xml:space="preserve"> </v>
      </c>
      <c r="BZ25" s="3" t="str">
        <f t="shared" si="69"/>
        <v xml:space="preserve"> </v>
      </c>
      <c r="CA25" s="3" t="str">
        <f t="shared" si="70"/>
        <v xml:space="preserve"> </v>
      </c>
      <c r="CB25" s="3" t="str">
        <f t="shared" si="71"/>
        <v xml:space="preserve"> </v>
      </c>
      <c r="CC25" s="3" t="str">
        <f t="shared" si="72"/>
        <v xml:space="preserve"> </v>
      </c>
      <c r="CD25" s="3" t="str">
        <f t="shared" si="73"/>
        <v xml:space="preserve"> </v>
      </c>
      <c r="CE25" s="3" t="str">
        <f t="shared" si="74"/>
        <v xml:space="preserve"> </v>
      </c>
      <c r="CF25" s="3" t="str">
        <f t="shared" si="75"/>
        <v xml:space="preserve"> </v>
      </c>
      <c r="CG25" s="3" t="str">
        <f t="shared" si="76"/>
        <v xml:space="preserve"> </v>
      </c>
      <c r="CH25" s="3" t="str">
        <f t="shared" si="12"/>
        <v xml:space="preserve"> </v>
      </c>
      <c r="CI25" s="3" t="str">
        <f t="shared" si="77"/>
        <v xml:space="preserve"> </v>
      </c>
      <c r="CJ25" s="3" t="str">
        <f t="shared" si="78"/>
        <v xml:space="preserve"> </v>
      </c>
      <c r="CK25" s="3" t="str">
        <f t="shared" si="79"/>
        <v xml:space="preserve"> </v>
      </c>
      <c r="CL25" s="3" t="str">
        <f t="shared" si="80"/>
        <v xml:space="preserve"> </v>
      </c>
      <c r="CM25" s="3" t="str">
        <f t="shared" si="81"/>
        <v xml:space="preserve"> </v>
      </c>
      <c r="CN25" s="3" t="str">
        <f t="shared" si="82"/>
        <v xml:space="preserve"> </v>
      </c>
      <c r="CO25" s="3" t="str">
        <f t="shared" si="83"/>
        <v xml:space="preserve"> </v>
      </c>
      <c r="CP25" s="3" t="str">
        <f t="shared" si="84"/>
        <v xml:space="preserve"> </v>
      </c>
      <c r="CQ25" s="3" t="str">
        <f t="shared" si="85"/>
        <v xml:space="preserve"> </v>
      </c>
      <c r="CR25" s="3" t="str">
        <f t="shared" si="13"/>
        <v xml:space="preserve"> </v>
      </c>
      <c r="CS25" s="3" t="str">
        <f t="shared" si="86"/>
        <v xml:space="preserve"> </v>
      </c>
      <c r="CT25" s="3" t="str">
        <f t="shared" si="87"/>
        <v xml:space="preserve"> </v>
      </c>
      <c r="CU25" s="3" t="str">
        <f t="shared" si="88"/>
        <v xml:space="preserve"> </v>
      </c>
      <c r="CV25" s="3" t="str">
        <f t="shared" si="89"/>
        <v xml:space="preserve"> </v>
      </c>
      <c r="CW25" s="3" t="str">
        <f t="shared" si="90"/>
        <v xml:space="preserve"> </v>
      </c>
      <c r="CX25" s="3" t="str">
        <f t="shared" si="91"/>
        <v xml:space="preserve"> </v>
      </c>
      <c r="CZ25" s="80">
        <f t="shared" si="92"/>
        <v>0</v>
      </c>
      <c r="DA25" s="80">
        <f t="shared" si="14"/>
        <v>86.775000000000006</v>
      </c>
      <c r="DB25" s="80">
        <f t="shared" si="15"/>
        <v>115.575</v>
      </c>
      <c r="DC25" s="80" t="e">
        <f t="shared" si="16"/>
        <v>#VALUE!</v>
      </c>
      <c r="DD25" s="80" t="e">
        <f t="shared" si="17"/>
        <v>#VALUE!</v>
      </c>
      <c r="DE25" s="80" t="e">
        <f t="shared" si="18"/>
        <v>#VALUE!</v>
      </c>
      <c r="DH25" s="3">
        <f>+IF(A25=1,'Hoja base'!$C$10,IF(A25=2,'Hoja base'!$D$10,IF(A25=3,'Hoja base'!$E$10,IF(A25=4,'Hoja base'!$F$10,IF(A25=5,'Hoja base'!$G$10,'Hoja base'!$H$10)))))</f>
        <v>0</v>
      </c>
      <c r="DI25" s="3">
        <f t="shared" si="93"/>
        <v>0</v>
      </c>
    </row>
    <row r="26" spans="1:113" ht="12" customHeight="1" x14ac:dyDescent="0.2">
      <c r="A26" s="21" t="str">
        <f t="shared" si="19"/>
        <v xml:space="preserve"> </v>
      </c>
      <c r="B26" s="129"/>
      <c r="C26" s="129"/>
      <c r="D26" s="129"/>
      <c r="E26" s="129"/>
      <c r="F26" s="22"/>
      <c r="G26" s="23" t="str">
        <f t="shared" si="20"/>
        <v xml:space="preserve"> </v>
      </c>
      <c r="H26" s="24" t="str">
        <f t="shared" si="21"/>
        <v xml:space="preserve"> </v>
      </c>
      <c r="I26" s="25"/>
      <c r="J26" s="24" t="str">
        <f t="shared" si="22"/>
        <v xml:space="preserve"> </v>
      </c>
      <c r="K26" s="24" t="str">
        <f t="shared" si="23"/>
        <v xml:space="preserve"> </v>
      </c>
      <c r="L26" s="24" t="str">
        <f t="shared" si="24"/>
        <v xml:space="preserve"> </v>
      </c>
      <c r="M26" s="24" t="str">
        <f t="shared" si="25"/>
        <v xml:space="preserve"> </v>
      </c>
      <c r="N26" s="24" t="str">
        <f t="shared" si="26"/>
        <v xml:space="preserve"> </v>
      </c>
      <c r="O26" s="26" t="str">
        <f t="shared" si="27"/>
        <v xml:space="preserve"> </v>
      </c>
      <c r="P26" s="26" t="str">
        <f t="shared" si="28"/>
        <v xml:space="preserve"> </v>
      </c>
      <c r="Q26" s="27" t="str">
        <f t="shared" si="29"/>
        <v xml:space="preserve"> </v>
      </c>
      <c r="R26" s="27" t="str">
        <f t="shared" si="30"/>
        <v xml:space="preserve"> </v>
      </c>
      <c r="S26" s="126" t="str">
        <f t="shared" si="31"/>
        <v xml:space="preserve"> </v>
      </c>
      <c r="T26" s="126"/>
      <c r="U26" s="27" t="str">
        <f t="shared" si="32"/>
        <v xml:space="preserve"> </v>
      </c>
      <c r="V26" s="24" t="str">
        <f t="shared" si="33"/>
        <v xml:space="preserve"> </v>
      </c>
      <c r="W26" s="24" t="str">
        <f t="shared" si="34"/>
        <v xml:space="preserve"> </v>
      </c>
      <c r="X26" s="3" t="str">
        <f t="shared" si="35"/>
        <v xml:space="preserve"> </v>
      </c>
      <c r="Y26" s="68" t="str">
        <f t="shared" si="36"/>
        <v xml:space="preserve"> </v>
      </c>
      <c r="Z26" s="78" t="str">
        <f>IF(G5&gt;=3,100," ")</f>
        <v xml:space="preserve"> </v>
      </c>
      <c r="AA26" s="78" t="str">
        <f>AA25</f>
        <v xml:space="preserve"> </v>
      </c>
      <c r="AC26" s="3">
        <v>11</v>
      </c>
      <c r="AD26" s="78" t="str">
        <f t="shared" si="37"/>
        <v xml:space="preserve"> </v>
      </c>
      <c r="AE26" s="78" t="str">
        <f t="shared" si="0"/>
        <v xml:space="preserve"> </v>
      </c>
      <c r="AF26" s="3" t="e">
        <f t="shared" si="94"/>
        <v>#N/A</v>
      </c>
      <c r="AG26" s="3" t="str">
        <f t="shared" si="38"/>
        <v xml:space="preserve"> </v>
      </c>
      <c r="AI26" s="79" t="e">
        <f t="shared" si="39"/>
        <v>#VALUE!</v>
      </c>
      <c r="AJ26" s="80" t="str">
        <f t="shared" si="2"/>
        <v xml:space="preserve"> </v>
      </c>
      <c r="AK26" s="68" t="e">
        <f t="shared" si="95"/>
        <v>#VALUE!</v>
      </c>
      <c r="AL26" s="68" t="e">
        <f t="shared" si="40"/>
        <v>#N/A</v>
      </c>
      <c r="AN26" s="3">
        <f t="shared" si="4"/>
        <v>0</v>
      </c>
      <c r="AO26" s="78" t="str">
        <f t="shared" si="5"/>
        <v xml:space="preserve"> </v>
      </c>
      <c r="AP26" s="3" t="e">
        <f t="shared" si="41"/>
        <v>#N/A</v>
      </c>
      <c r="AQ26" s="3" t="e">
        <f t="shared" si="41"/>
        <v>#N/A</v>
      </c>
      <c r="AR26" s="3">
        <v>11</v>
      </c>
      <c r="AS26" s="80" t="str">
        <f t="shared" si="42"/>
        <v xml:space="preserve"> </v>
      </c>
      <c r="AT26" s="80" t="str">
        <f t="shared" si="43"/>
        <v xml:space="preserve"> </v>
      </c>
      <c r="AU26" s="80" t="str">
        <f t="shared" si="6"/>
        <v xml:space="preserve"> </v>
      </c>
      <c r="AV26" s="81" t="str">
        <f t="shared" si="7"/>
        <v xml:space="preserve"> </v>
      </c>
      <c r="AW26" s="80" t="str">
        <f t="shared" si="44"/>
        <v xml:space="preserve"> </v>
      </c>
      <c r="AX26" s="80" t="str">
        <f t="shared" si="8"/>
        <v xml:space="preserve"> </v>
      </c>
      <c r="AY26" s="3" t="str">
        <f t="shared" si="9"/>
        <v xml:space="preserve"> </v>
      </c>
      <c r="AZ26" s="80" t="str">
        <f t="shared" si="45"/>
        <v xml:space="preserve"> </v>
      </c>
      <c r="BA26" s="80" t="str">
        <f t="shared" si="46"/>
        <v xml:space="preserve"> </v>
      </c>
      <c r="BB26" s="78" t="str">
        <f t="shared" si="47"/>
        <v xml:space="preserve"> </v>
      </c>
      <c r="BC26" s="3" t="str">
        <f t="shared" si="48"/>
        <v xml:space="preserve"> </v>
      </c>
      <c r="BD26" s="3" t="str">
        <f t="shared" si="49"/>
        <v xml:space="preserve"> </v>
      </c>
      <c r="BE26" s="3" t="str">
        <f t="shared" si="50"/>
        <v xml:space="preserve"> </v>
      </c>
      <c r="BF26" s="3" t="str">
        <f t="shared" si="51"/>
        <v xml:space="preserve"> </v>
      </c>
      <c r="BG26" s="3" t="str">
        <f t="shared" si="52"/>
        <v xml:space="preserve"> </v>
      </c>
      <c r="BH26" s="3" t="str">
        <f t="shared" si="53"/>
        <v xml:space="preserve"> </v>
      </c>
      <c r="BI26" s="3" t="str">
        <f t="shared" si="54"/>
        <v xml:space="preserve"> </v>
      </c>
      <c r="BJ26" s="3" t="str">
        <f t="shared" si="55"/>
        <v xml:space="preserve"> </v>
      </c>
      <c r="BK26" s="3" t="str">
        <f t="shared" si="56"/>
        <v xml:space="preserve"> </v>
      </c>
      <c r="BL26" s="3" t="str">
        <f t="shared" si="57"/>
        <v xml:space="preserve"> </v>
      </c>
      <c r="BM26" s="3" t="str">
        <f t="shared" si="58"/>
        <v xml:space="preserve"> </v>
      </c>
      <c r="BN26" s="3" t="str">
        <f t="shared" si="10"/>
        <v xml:space="preserve"> </v>
      </c>
      <c r="BO26" s="3" t="str">
        <f t="shared" si="59"/>
        <v xml:space="preserve"> </v>
      </c>
      <c r="BP26" s="3" t="str">
        <f t="shared" si="60"/>
        <v xml:space="preserve"> </v>
      </c>
      <c r="BQ26" s="3" t="str">
        <f t="shared" si="61"/>
        <v xml:space="preserve"> </v>
      </c>
      <c r="BR26" s="3" t="str">
        <f t="shared" si="62"/>
        <v xml:space="preserve"> </v>
      </c>
      <c r="BS26" s="3" t="str">
        <f t="shared" si="63"/>
        <v xml:space="preserve"> </v>
      </c>
      <c r="BT26" s="3" t="str">
        <f t="shared" si="64"/>
        <v xml:space="preserve"> </v>
      </c>
      <c r="BU26" s="3" t="str">
        <f t="shared" si="65"/>
        <v xml:space="preserve"> </v>
      </c>
      <c r="BV26" s="3" t="str">
        <f t="shared" si="66"/>
        <v xml:space="preserve"> </v>
      </c>
      <c r="BW26" s="3" t="str">
        <f t="shared" si="67"/>
        <v xml:space="preserve"> </v>
      </c>
      <c r="BX26" s="3" t="str">
        <f t="shared" si="11"/>
        <v xml:space="preserve"> </v>
      </c>
      <c r="BY26" s="3" t="str">
        <f t="shared" si="68"/>
        <v xml:space="preserve"> </v>
      </c>
      <c r="BZ26" s="3" t="str">
        <f t="shared" si="69"/>
        <v xml:space="preserve"> </v>
      </c>
      <c r="CA26" s="3" t="str">
        <f t="shared" si="70"/>
        <v xml:space="preserve"> </v>
      </c>
      <c r="CB26" s="3" t="str">
        <f t="shared" si="71"/>
        <v xml:space="preserve"> </v>
      </c>
      <c r="CC26" s="3" t="str">
        <f t="shared" si="72"/>
        <v xml:space="preserve"> </v>
      </c>
      <c r="CD26" s="3" t="str">
        <f t="shared" si="73"/>
        <v xml:space="preserve"> </v>
      </c>
      <c r="CE26" s="3" t="str">
        <f t="shared" si="74"/>
        <v xml:space="preserve"> </v>
      </c>
      <c r="CF26" s="3" t="str">
        <f t="shared" si="75"/>
        <v xml:space="preserve"> </v>
      </c>
      <c r="CG26" s="3" t="str">
        <f t="shared" si="76"/>
        <v xml:space="preserve"> </v>
      </c>
      <c r="CH26" s="3" t="str">
        <f t="shared" si="12"/>
        <v xml:space="preserve"> </v>
      </c>
      <c r="CI26" s="3" t="str">
        <f t="shared" si="77"/>
        <v xml:space="preserve"> </v>
      </c>
      <c r="CJ26" s="3" t="str">
        <f t="shared" si="78"/>
        <v xml:space="preserve"> </v>
      </c>
      <c r="CK26" s="3" t="str">
        <f t="shared" si="79"/>
        <v xml:space="preserve"> </v>
      </c>
      <c r="CL26" s="3" t="str">
        <f t="shared" si="80"/>
        <v xml:space="preserve"> </v>
      </c>
      <c r="CM26" s="3" t="str">
        <f t="shared" si="81"/>
        <v xml:space="preserve"> </v>
      </c>
      <c r="CN26" s="3" t="str">
        <f t="shared" si="82"/>
        <v xml:space="preserve"> </v>
      </c>
      <c r="CO26" s="3" t="str">
        <f t="shared" si="83"/>
        <v xml:space="preserve"> </v>
      </c>
      <c r="CP26" s="3" t="str">
        <f t="shared" si="84"/>
        <v xml:space="preserve"> </v>
      </c>
      <c r="CQ26" s="3" t="str">
        <f t="shared" si="85"/>
        <v xml:space="preserve"> </v>
      </c>
      <c r="CR26" s="3" t="str">
        <f t="shared" si="13"/>
        <v xml:space="preserve"> </v>
      </c>
      <c r="CS26" s="3" t="str">
        <f t="shared" si="86"/>
        <v xml:space="preserve"> </v>
      </c>
      <c r="CT26" s="3" t="str">
        <f t="shared" si="87"/>
        <v xml:space="preserve"> </v>
      </c>
      <c r="CU26" s="3" t="str">
        <f t="shared" si="88"/>
        <v xml:space="preserve"> </v>
      </c>
      <c r="CV26" s="3" t="str">
        <f t="shared" si="89"/>
        <v xml:space="preserve"> </v>
      </c>
      <c r="CW26" s="3" t="str">
        <f t="shared" si="90"/>
        <v xml:space="preserve"> </v>
      </c>
      <c r="CX26" s="3" t="str">
        <f t="shared" si="91"/>
        <v xml:space="preserve"> </v>
      </c>
      <c r="CZ26" s="80">
        <f t="shared" si="92"/>
        <v>0</v>
      </c>
      <c r="DA26" s="80">
        <f t="shared" si="14"/>
        <v>86.775000000000006</v>
      </c>
      <c r="DB26" s="80">
        <f t="shared" si="15"/>
        <v>115.575</v>
      </c>
      <c r="DC26" s="80" t="e">
        <f t="shared" si="16"/>
        <v>#VALUE!</v>
      </c>
      <c r="DD26" s="80" t="e">
        <f t="shared" si="17"/>
        <v>#VALUE!</v>
      </c>
      <c r="DE26" s="80" t="e">
        <f t="shared" si="18"/>
        <v>#VALUE!</v>
      </c>
      <c r="DH26" s="3">
        <f>+IF(A26=1,'Hoja base'!$C$10,IF(A26=2,'Hoja base'!$D$10,IF(A26=3,'Hoja base'!$E$10,IF(A26=4,'Hoja base'!$F$10,IF(A26=5,'Hoja base'!$G$10,'Hoja base'!$H$10)))))</f>
        <v>0</v>
      </c>
      <c r="DI26" s="3">
        <f t="shared" si="93"/>
        <v>0</v>
      </c>
    </row>
    <row r="27" spans="1:113" ht="12" customHeight="1" x14ac:dyDescent="0.2">
      <c r="A27" s="21" t="str">
        <f t="shared" si="19"/>
        <v xml:space="preserve"> </v>
      </c>
      <c r="B27" s="129"/>
      <c r="C27" s="129"/>
      <c r="D27" s="129"/>
      <c r="E27" s="129"/>
      <c r="F27" s="22"/>
      <c r="G27" s="23" t="str">
        <f t="shared" si="20"/>
        <v xml:space="preserve"> </v>
      </c>
      <c r="H27" s="24" t="str">
        <f t="shared" si="21"/>
        <v xml:space="preserve"> </v>
      </c>
      <c r="I27" s="25"/>
      <c r="J27" s="24" t="str">
        <f t="shared" si="22"/>
        <v xml:space="preserve"> </v>
      </c>
      <c r="K27" s="24" t="str">
        <f t="shared" si="23"/>
        <v xml:space="preserve"> </v>
      </c>
      <c r="L27" s="24" t="str">
        <f t="shared" si="24"/>
        <v xml:space="preserve"> </v>
      </c>
      <c r="M27" s="24" t="str">
        <f t="shared" si="25"/>
        <v xml:space="preserve"> </v>
      </c>
      <c r="N27" s="24" t="str">
        <f t="shared" si="26"/>
        <v xml:space="preserve"> </v>
      </c>
      <c r="O27" s="26" t="str">
        <f t="shared" si="27"/>
        <v xml:space="preserve"> </v>
      </c>
      <c r="P27" s="26" t="str">
        <f t="shared" si="28"/>
        <v xml:space="preserve"> </v>
      </c>
      <c r="Q27" s="27" t="str">
        <f t="shared" si="29"/>
        <v xml:space="preserve"> </v>
      </c>
      <c r="R27" s="27" t="str">
        <f t="shared" si="30"/>
        <v xml:space="preserve"> </v>
      </c>
      <c r="S27" s="126" t="str">
        <f t="shared" si="31"/>
        <v xml:space="preserve"> </v>
      </c>
      <c r="T27" s="126"/>
      <c r="U27" s="27" t="str">
        <f t="shared" si="32"/>
        <v xml:space="preserve"> </v>
      </c>
      <c r="V27" s="24" t="str">
        <f t="shared" si="33"/>
        <v xml:space="preserve"> </v>
      </c>
      <c r="W27" s="24" t="str">
        <f t="shared" si="34"/>
        <v xml:space="preserve"> </v>
      </c>
      <c r="X27" s="3" t="str">
        <f t="shared" si="35"/>
        <v xml:space="preserve"> </v>
      </c>
      <c r="Y27" s="68" t="str">
        <f t="shared" si="36"/>
        <v xml:space="preserve"> </v>
      </c>
      <c r="Z27" s="78"/>
      <c r="AC27" s="3">
        <v>12</v>
      </c>
      <c r="AD27" s="78" t="str">
        <f t="shared" si="37"/>
        <v xml:space="preserve"> </v>
      </c>
      <c r="AE27" s="78" t="str">
        <f t="shared" si="0"/>
        <v xml:space="preserve"> </v>
      </c>
      <c r="AF27" s="3" t="e">
        <f t="shared" si="94"/>
        <v>#N/A</v>
      </c>
      <c r="AG27" s="3" t="str">
        <f t="shared" si="38"/>
        <v xml:space="preserve"> </v>
      </c>
      <c r="AI27" s="79" t="e">
        <f t="shared" si="39"/>
        <v>#VALUE!</v>
      </c>
      <c r="AJ27" s="80" t="str">
        <f t="shared" si="2"/>
        <v xml:space="preserve"> </v>
      </c>
      <c r="AK27" s="68" t="e">
        <f t="shared" si="95"/>
        <v>#VALUE!</v>
      </c>
      <c r="AL27" s="68" t="e">
        <f t="shared" si="40"/>
        <v>#N/A</v>
      </c>
      <c r="AN27" s="3">
        <f t="shared" si="4"/>
        <v>0</v>
      </c>
      <c r="AO27" s="78" t="str">
        <f t="shared" si="5"/>
        <v xml:space="preserve"> </v>
      </c>
      <c r="AP27" s="3" t="e">
        <f t="shared" si="41"/>
        <v>#N/A</v>
      </c>
      <c r="AQ27" s="3" t="e">
        <f t="shared" si="41"/>
        <v>#N/A</v>
      </c>
      <c r="AR27" s="3">
        <v>12</v>
      </c>
      <c r="AS27" s="80" t="str">
        <f t="shared" si="42"/>
        <v xml:space="preserve"> </v>
      </c>
      <c r="AT27" s="80" t="str">
        <f t="shared" si="43"/>
        <v xml:space="preserve"> </v>
      </c>
      <c r="AU27" s="80" t="str">
        <f t="shared" si="6"/>
        <v xml:space="preserve"> </v>
      </c>
      <c r="AV27" s="81" t="str">
        <f t="shared" si="7"/>
        <v xml:space="preserve"> </v>
      </c>
      <c r="AW27" s="80" t="str">
        <f t="shared" si="44"/>
        <v xml:space="preserve"> </v>
      </c>
      <c r="AX27" s="80" t="str">
        <f t="shared" si="8"/>
        <v xml:space="preserve"> </v>
      </c>
      <c r="AY27" s="3" t="str">
        <f t="shared" si="9"/>
        <v xml:space="preserve"> </v>
      </c>
      <c r="AZ27" s="80" t="str">
        <f t="shared" si="45"/>
        <v xml:space="preserve"> </v>
      </c>
      <c r="BA27" s="80" t="str">
        <f t="shared" si="46"/>
        <v xml:space="preserve"> </v>
      </c>
      <c r="BB27" s="78" t="str">
        <f t="shared" si="47"/>
        <v xml:space="preserve"> </v>
      </c>
      <c r="BC27" s="3" t="str">
        <f t="shared" si="48"/>
        <v xml:space="preserve"> </v>
      </c>
      <c r="BD27" s="3" t="str">
        <f t="shared" si="49"/>
        <v xml:space="preserve"> </v>
      </c>
      <c r="BE27" s="3" t="str">
        <f t="shared" si="50"/>
        <v xml:space="preserve"> </v>
      </c>
      <c r="BF27" s="3" t="str">
        <f t="shared" si="51"/>
        <v xml:space="preserve"> </v>
      </c>
      <c r="BG27" s="3" t="str">
        <f t="shared" si="52"/>
        <v xml:space="preserve"> </v>
      </c>
      <c r="BH27" s="3" t="str">
        <f t="shared" si="53"/>
        <v xml:space="preserve"> </v>
      </c>
      <c r="BI27" s="3" t="str">
        <f t="shared" si="54"/>
        <v xml:space="preserve"> </v>
      </c>
      <c r="BJ27" s="3" t="str">
        <f t="shared" si="55"/>
        <v xml:space="preserve"> </v>
      </c>
      <c r="BK27" s="3" t="str">
        <f t="shared" si="56"/>
        <v xml:space="preserve"> </v>
      </c>
      <c r="BL27" s="3" t="str">
        <f t="shared" si="57"/>
        <v xml:space="preserve"> </v>
      </c>
      <c r="BM27" s="3" t="str">
        <f t="shared" si="58"/>
        <v xml:space="preserve"> </v>
      </c>
      <c r="BN27" s="3" t="str">
        <f t="shared" si="10"/>
        <v xml:space="preserve"> </v>
      </c>
      <c r="BO27" s="3" t="str">
        <f t="shared" si="59"/>
        <v xml:space="preserve"> </v>
      </c>
      <c r="BP27" s="3" t="str">
        <f t="shared" si="60"/>
        <v xml:space="preserve"> </v>
      </c>
      <c r="BQ27" s="3" t="str">
        <f t="shared" si="61"/>
        <v xml:space="preserve"> </v>
      </c>
      <c r="BR27" s="3" t="str">
        <f t="shared" si="62"/>
        <v xml:space="preserve"> </v>
      </c>
      <c r="BS27" s="3" t="str">
        <f t="shared" si="63"/>
        <v xml:space="preserve"> </v>
      </c>
      <c r="BT27" s="3" t="str">
        <f t="shared" si="64"/>
        <v xml:space="preserve"> </v>
      </c>
      <c r="BU27" s="3" t="str">
        <f t="shared" si="65"/>
        <v xml:space="preserve"> </v>
      </c>
      <c r="BV27" s="3" t="str">
        <f t="shared" si="66"/>
        <v xml:space="preserve"> </v>
      </c>
      <c r="BW27" s="3" t="str">
        <f t="shared" si="67"/>
        <v xml:space="preserve"> </v>
      </c>
      <c r="BX27" s="3" t="str">
        <f t="shared" si="11"/>
        <v xml:space="preserve"> </v>
      </c>
      <c r="BY27" s="3" t="str">
        <f t="shared" si="68"/>
        <v xml:space="preserve"> </v>
      </c>
      <c r="BZ27" s="3" t="str">
        <f t="shared" si="69"/>
        <v xml:space="preserve"> </v>
      </c>
      <c r="CA27" s="3" t="str">
        <f t="shared" si="70"/>
        <v xml:space="preserve"> </v>
      </c>
      <c r="CB27" s="3" t="str">
        <f t="shared" si="71"/>
        <v xml:space="preserve"> </v>
      </c>
      <c r="CC27" s="3" t="str">
        <f t="shared" si="72"/>
        <v xml:space="preserve"> </v>
      </c>
      <c r="CD27" s="3" t="str">
        <f t="shared" si="73"/>
        <v xml:space="preserve"> </v>
      </c>
      <c r="CE27" s="3" t="str">
        <f t="shared" si="74"/>
        <v xml:space="preserve"> </v>
      </c>
      <c r="CF27" s="3" t="str">
        <f t="shared" si="75"/>
        <v xml:space="preserve"> </v>
      </c>
      <c r="CG27" s="3" t="str">
        <f t="shared" si="76"/>
        <v xml:space="preserve"> </v>
      </c>
      <c r="CH27" s="3" t="str">
        <f t="shared" si="12"/>
        <v xml:space="preserve"> </v>
      </c>
      <c r="CI27" s="3" t="str">
        <f t="shared" si="77"/>
        <v xml:space="preserve"> </v>
      </c>
      <c r="CJ27" s="3" t="str">
        <f t="shared" si="78"/>
        <v xml:space="preserve"> </v>
      </c>
      <c r="CK27" s="3" t="str">
        <f t="shared" si="79"/>
        <v xml:space="preserve"> </v>
      </c>
      <c r="CL27" s="3" t="str">
        <f t="shared" si="80"/>
        <v xml:space="preserve"> </v>
      </c>
      <c r="CM27" s="3" t="str">
        <f t="shared" si="81"/>
        <v xml:space="preserve"> </v>
      </c>
      <c r="CN27" s="3" t="str">
        <f t="shared" si="82"/>
        <v xml:space="preserve"> </v>
      </c>
      <c r="CO27" s="3" t="str">
        <f t="shared" si="83"/>
        <v xml:space="preserve"> </v>
      </c>
      <c r="CP27" s="3" t="str">
        <f t="shared" si="84"/>
        <v xml:space="preserve"> </v>
      </c>
      <c r="CQ27" s="3" t="str">
        <f t="shared" si="85"/>
        <v xml:space="preserve"> </v>
      </c>
      <c r="CR27" s="3" t="str">
        <f t="shared" si="13"/>
        <v xml:space="preserve"> </v>
      </c>
      <c r="CS27" s="3" t="str">
        <f t="shared" si="86"/>
        <v xml:space="preserve"> </v>
      </c>
      <c r="CT27" s="3" t="str">
        <f t="shared" si="87"/>
        <v xml:space="preserve"> </v>
      </c>
      <c r="CU27" s="3" t="str">
        <f t="shared" si="88"/>
        <v xml:space="preserve"> </v>
      </c>
      <c r="CV27" s="3" t="str">
        <f t="shared" si="89"/>
        <v xml:space="preserve"> </v>
      </c>
      <c r="CW27" s="3" t="str">
        <f t="shared" si="90"/>
        <v xml:space="preserve"> </v>
      </c>
      <c r="CX27" s="3" t="str">
        <f t="shared" si="91"/>
        <v xml:space="preserve"> </v>
      </c>
      <c r="CZ27" s="80">
        <f t="shared" si="92"/>
        <v>0</v>
      </c>
      <c r="DA27" s="80">
        <f t="shared" si="14"/>
        <v>86.775000000000006</v>
      </c>
      <c r="DB27" s="80">
        <f t="shared" si="15"/>
        <v>115.575</v>
      </c>
      <c r="DC27" s="80" t="e">
        <f t="shared" si="16"/>
        <v>#VALUE!</v>
      </c>
      <c r="DD27" s="80" t="e">
        <f t="shared" si="17"/>
        <v>#VALUE!</v>
      </c>
      <c r="DE27" s="80" t="e">
        <f t="shared" si="18"/>
        <v>#VALUE!</v>
      </c>
      <c r="DH27" s="3">
        <f>+IF(A27=1,'Hoja base'!$C$10,IF(A27=2,'Hoja base'!$D$10,IF(A27=3,'Hoja base'!$E$10,IF(A27=4,'Hoja base'!$F$10,IF(A27=5,'Hoja base'!$G$10,'Hoja base'!$H$10)))))</f>
        <v>0</v>
      </c>
      <c r="DI27" s="3">
        <f t="shared" si="93"/>
        <v>0</v>
      </c>
    </row>
    <row r="28" spans="1:113" ht="12" customHeight="1" x14ac:dyDescent="0.2">
      <c r="A28" s="21" t="str">
        <f t="shared" si="19"/>
        <v xml:space="preserve"> </v>
      </c>
      <c r="B28" s="129"/>
      <c r="C28" s="129"/>
      <c r="D28" s="129"/>
      <c r="E28" s="129"/>
      <c r="F28" s="22"/>
      <c r="G28" s="23" t="str">
        <f t="shared" si="20"/>
        <v xml:space="preserve"> </v>
      </c>
      <c r="H28" s="24" t="str">
        <f t="shared" si="21"/>
        <v xml:space="preserve"> </v>
      </c>
      <c r="I28" s="25"/>
      <c r="J28" s="24" t="str">
        <f t="shared" si="22"/>
        <v xml:space="preserve"> </v>
      </c>
      <c r="K28" s="24" t="str">
        <f t="shared" si="23"/>
        <v xml:space="preserve"> </v>
      </c>
      <c r="L28" s="24" t="str">
        <f t="shared" si="24"/>
        <v xml:space="preserve"> </v>
      </c>
      <c r="M28" s="24" t="str">
        <f t="shared" si="25"/>
        <v xml:space="preserve"> </v>
      </c>
      <c r="N28" s="24" t="str">
        <f t="shared" si="26"/>
        <v xml:space="preserve"> </v>
      </c>
      <c r="O28" s="26" t="str">
        <f t="shared" si="27"/>
        <v xml:space="preserve"> </v>
      </c>
      <c r="P28" s="26" t="str">
        <f t="shared" si="28"/>
        <v xml:space="preserve"> </v>
      </c>
      <c r="Q28" s="27" t="str">
        <f t="shared" si="29"/>
        <v xml:space="preserve"> </v>
      </c>
      <c r="R28" s="27" t="str">
        <f t="shared" si="30"/>
        <v xml:space="preserve"> </v>
      </c>
      <c r="S28" s="126" t="str">
        <f t="shared" si="31"/>
        <v xml:space="preserve"> </v>
      </c>
      <c r="T28" s="126"/>
      <c r="U28" s="27" t="str">
        <f t="shared" si="32"/>
        <v xml:space="preserve"> </v>
      </c>
      <c r="V28" s="24" t="str">
        <f t="shared" si="33"/>
        <v xml:space="preserve"> </v>
      </c>
      <c r="W28" s="24" t="str">
        <f t="shared" si="34"/>
        <v xml:space="preserve"> </v>
      </c>
      <c r="X28" s="3" t="str">
        <f t="shared" si="35"/>
        <v xml:space="preserve"> </v>
      </c>
      <c r="Y28" s="68" t="str">
        <f t="shared" si="36"/>
        <v xml:space="preserve"> </v>
      </c>
      <c r="Z28" s="77">
        <v>4</v>
      </c>
      <c r="AC28" s="3">
        <v>13</v>
      </c>
      <c r="AD28" s="78" t="str">
        <f t="shared" si="37"/>
        <v xml:space="preserve"> </v>
      </c>
      <c r="AE28" s="78" t="str">
        <f t="shared" si="0"/>
        <v xml:space="preserve"> </v>
      </c>
      <c r="AF28" s="3" t="e">
        <f t="shared" si="94"/>
        <v>#N/A</v>
      </c>
      <c r="AG28" s="3" t="str">
        <f t="shared" si="38"/>
        <v xml:space="preserve"> </v>
      </c>
      <c r="AI28" s="79" t="e">
        <f t="shared" si="39"/>
        <v>#VALUE!</v>
      </c>
      <c r="AJ28" s="80" t="str">
        <f t="shared" si="2"/>
        <v xml:space="preserve"> </v>
      </c>
      <c r="AK28" s="68" t="e">
        <f t="shared" si="95"/>
        <v>#VALUE!</v>
      </c>
      <c r="AL28" s="68" t="e">
        <f t="shared" si="40"/>
        <v>#N/A</v>
      </c>
      <c r="AN28" s="3">
        <f t="shared" si="4"/>
        <v>0</v>
      </c>
      <c r="AO28" s="78" t="str">
        <f t="shared" si="5"/>
        <v xml:space="preserve"> </v>
      </c>
      <c r="AP28" s="3" t="e">
        <f t="shared" si="41"/>
        <v>#N/A</v>
      </c>
      <c r="AQ28" s="3" t="e">
        <f t="shared" si="41"/>
        <v>#N/A</v>
      </c>
      <c r="AR28" s="3">
        <v>13</v>
      </c>
      <c r="AS28" s="80" t="str">
        <f t="shared" si="42"/>
        <v xml:space="preserve"> </v>
      </c>
      <c r="AT28" s="80" t="str">
        <f t="shared" si="43"/>
        <v xml:space="preserve"> </v>
      </c>
      <c r="AU28" s="80" t="str">
        <f t="shared" si="6"/>
        <v xml:space="preserve"> </v>
      </c>
      <c r="AV28" s="81" t="str">
        <f t="shared" si="7"/>
        <v xml:space="preserve"> </v>
      </c>
      <c r="AW28" s="80" t="str">
        <f t="shared" si="44"/>
        <v xml:space="preserve"> </v>
      </c>
      <c r="AX28" s="80" t="str">
        <f t="shared" si="8"/>
        <v xml:space="preserve"> </v>
      </c>
      <c r="AY28" s="3" t="str">
        <f t="shared" si="9"/>
        <v xml:space="preserve"> </v>
      </c>
      <c r="AZ28" s="80" t="str">
        <f t="shared" si="45"/>
        <v xml:space="preserve"> </v>
      </c>
      <c r="BA28" s="80" t="str">
        <f t="shared" si="46"/>
        <v xml:space="preserve"> </v>
      </c>
      <c r="BB28" s="78" t="str">
        <f t="shared" si="47"/>
        <v xml:space="preserve"> </v>
      </c>
      <c r="BC28" s="3" t="str">
        <f t="shared" si="48"/>
        <v xml:space="preserve"> </v>
      </c>
      <c r="BD28" s="3" t="str">
        <f t="shared" si="49"/>
        <v xml:space="preserve"> </v>
      </c>
      <c r="BE28" s="3" t="str">
        <f t="shared" si="50"/>
        <v xml:space="preserve"> </v>
      </c>
      <c r="BF28" s="3" t="str">
        <f t="shared" si="51"/>
        <v xml:space="preserve"> </v>
      </c>
      <c r="BG28" s="3" t="str">
        <f t="shared" si="52"/>
        <v xml:space="preserve"> </v>
      </c>
      <c r="BH28" s="3" t="str">
        <f t="shared" si="53"/>
        <v xml:space="preserve"> </v>
      </c>
      <c r="BI28" s="3" t="str">
        <f t="shared" si="54"/>
        <v xml:space="preserve"> </v>
      </c>
      <c r="BJ28" s="3" t="str">
        <f t="shared" si="55"/>
        <v xml:space="preserve"> </v>
      </c>
      <c r="BK28" s="3" t="str">
        <f t="shared" si="56"/>
        <v xml:space="preserve"> </v>
      </c>
      <c r="BL28" s="3" t="str">
        <f t="shared" si="57"/>
        <v xml:space="preserve"> </v>
      </c>
      <c r="BM28" s="3" t="str">
        <f t="shared" si="58"/>
        <v xml:space="preserve"> </v>
      </c>
      <c r="BN28" s="3" t="str">
        <f t="shared" si="10"/>
        <v xml:space="preserve"> </v>
      </c>
      <c r="BO28" s="3" t="str">
        <f t="shared" si="59"/>
        <v xml:space="preserve"> </v>
      </c>
      <c r="BP28" s="3" t="str">
        <f t="shared" si="60"/>
        <v xml:space="preserve"> </v>
      </c>
      <c r="BQ28" s="3" t="str">
        <f t="shared" si="61"/>
        <v xml:space="preserve"> </v>
      </c>
      <c r="BR28" s="3" t="str">
        <f t="shared" si="62"/>
        <v xml:space="preserve"> </v>
      </c>
      <c r="BS28" s="3" t="str">
        <f t="shared" si="63"/>
        <v xml:space="preserve"> </v>
      </c>
      <c r="BT28" s="3" t="str">
        <f t="shared" si="64"/>
        <v xml:space="preserve"> </v>
      </c>
      <c r="BU28" s="3" t="str">
        <f t="shared" si="65"/>
        <v xml:space="preserve"> </v>
      </c>
      <c r="BV28" s="3" t="str">
        <f t="shared" si="66"/>
        <v xml:space="preserve"> </v>
      </c>
      <c r="BW28" s="3" t="str">
        <f t="shared" si="67"/>
        <v xml:space="preserve"> </v>
      </c>
      <c r="BX28" s="3" t="str">
        <f t="shared" si="11"/>
        <v xml:space="preserve"> </v>
      </c>
      <c r="BY28" s="3" t="str">
        <f t="shared" si="68"/>
        <v xml:space="preserve"> </v>
      </c>
      <c r="BZ28" s="3" t="str">
        <f t="shared" si="69"/>
        <v xml:space="preserve"> </v>
      </c>
      <c r="CA28" s="3" t="str">
        <f t="shared" si="70"/>
        <v xml:space="preserve"> </v>
      </c>
      <c r="CB28" s="3" t="str">
        <f t="shared" si="71"/>
        <v xml:space="preserve"> </v>
      </c>
      <c r="CC28" s="3" t="str">
        <f t="shared" si="72"/>
        <v xml:space="preserve"> </v>
      </c>
      <c r="CD28" s="3" t="str">
        <f t="shared" si="73"/>
        <v xml:space="preserve"> </v>
      </c>
      <c r="CE28" s="3" t="str">
        <f t="shared" si="74"/>
        <v xml:space="preserve"> </v>
      </c>
      <c r="CF28" s="3" t="str">
        <f t="shared" si="75"/>
        <v xml:space="preserve"> </v>
      </c>
      <c r="CG28" s="3" t="str">
        <f t="shared" si="76"/>
        <v xml:space="preserve"> </v>
      </c>
      <c r="CH28" s="3" t="str">
        <f t="shared" si="12"/>
        <v xml:space="preserve"> </v>
      </c>
      <c r="CI28" s="3" t="str">
        <f t="shared" si="77"/>
        <v xml:space="preserve"> </v>
      </c>
      <c r="CJ28" s="3" t="str">
        <f t="shared" si="78"/>
        <v xml:space="preserve"> </v>
      </c>
      <c r="CK28" s="3" t="str">
        <f t="shared" si="79"/>
        <v xml:space="preserve"> </v>
      </c>
      <c r="CL28" s="3" t="str">
        <f t="shared" si="80"/>
        <v xml:space="preserve"> </v>
      </c>
      <c r="CM28" s="3" t="str">
        <f t="shared" si="81"/>
        <v xml:space="preserve"> </v>
      </c>
      <c r="CN28" s="3" t="str">
        <f t="shared" si="82"/>
        <v xml:space="preserve"> </v>
      </c>
      <c r="CO28" s="3" t="str">
        <f t="shared" si="83"/>
        <v xml:space="preserve"> </v>
      </c>
      <c r="CP28" s="3" t="str">
        <f t="shared" si="84"/>
        <v xml:space="preserve"> </v>
      </c>
      <c r="CQ28" s="3" t="str">
        <f t="shared" si="85"/>
        <v xml:space="preserve"> </v>
      </c>
      <c r="CR28" s="3" t="str">
        <f t="shared" si="13"/>
        <v xml:space="preserve"> </v>
      </c>
      <c r="CS28" s="3" t="str">
        <f t="shared" si="86"/>
        <v xml:space="preserve"> </v>
      </c>
      <c r="CT28" s="3" t="str">
        <f t="shared" si="87"/>
        <v xml:space="preserve"> </v>
      </c>
      <c r="CU28" s="3" t="str">
        <f t="shared" si="88"/>
        <v xml:space="preserve"> </v>
      </c>
      <c r="CV28" s="3" t="str">
        <f t="shared" si="89"/>
        <v xml:space="preserve"> </v>
      </c>
      <c r="CW28" s="3" t="str">
        <f t="shared" si="90"/>
        <v xml:space="preserve"> </v>
      </c>
      <c r="CX28" s="3" t="str">
        <f t="shared" si="91"/>
        <v xml:space="preserve"> </v>
      </c>
      <c r="CZ28" s="80">
        <f t="shared" si="92"/>
        <v>0</v>
      </c>
      <c r="DA28" s="80">
        <f t="shared" si="14"/>
        <v>86.775000000000006</v>
      </c>
      <c r="DB28" s="80">
        <f t="shared" si="15"/>
        <v>115.575</v>
      </c>
      <c r="DC28" s="80" t="e">
        <f t="shared" si="16"/>
        <v>#VALUE!</v>
      </c>
      <c r="DD28" s="80" t="e">
        <f t="shared" si="17"/>
        <v>#VALUE!</v>
      </c>
      <c r="DE28" s="80" t="e">
        <f t="shared" si="18"/>
        <v>#VALUE!</v>
      </c>
      <c r="DH28" s="3">
        <f>+IF(A28=1,'Hoja base'!$C$10,IF(A28=2,'Hoja base'!$D$10,IF(A28=3,'Hoja base'!$E$10,IF(A28=4,'Hoja base'!$F$10,IF(A28=5,'Hoja base'!$G$10,'Hoja base'!$H$10)))))</f>
        <v>0</v>
      </c>
      <c r="DI28" s="3">
        <f t="shared" si="93"/>
        <v>0</v>
      </c>
    </row>
    <row r="29" spans="1:113" ht="12" customHeight="1" x14ac:dyDescent="0.2">
      <c r="A29" s="21" t="str">
        <f t="shared" si="19"/>
        <v xml:space="preserve"> </v>
      </c>
      <c r="B29" s="129"/>
      <c r="C29" s="129"/>
      <c r="D29" s="129"/>
      <c r="E29" s="129"/>
      <c r="F29" s="22"/>
      <c r="G29" s="23" t="str">
        <f t="shared" si="20"/>
        <v xml:space="preserve"> </v>
      </c>
      <c r="H29" s="24" t="str">
        <f t="shared" si="21"/>
        <v xml:space="preserve"> </v>
      </c>
      <c r="I29" s="25"/>
      <c r="J29" s="24" t="str">
        <f t="shared" si="22"/>
        <v xml:space="preserve"> </v>
      </c>
      <c r="K29" s="24" t="str">
        <f t="shared" si="23"/>
        <v xml:space="preserve"> </v>
      </c>
      <c r="L29" s="24" t="str">
        <f t="shared" si="24"/>
        <v xml:space="preserve"> </v>
      </c>
      <c r="M29" s="24" t="str">
        <f t="shared" si="25"/>
        <v xml:space="preserve"> </v>
      </c>
      <c r="N29" s="24" t="str">
        <f t="shared" si="26"/>
        <v xml:space="preserve"> </v>
      </c>
      <c r="O29" s="26" t="str">
        <f t="shared" si="27"/>
        <v xml:space="preserve"> </v>
      </c>
      <c r="P29" s="26" t="str">
        <f t="shared" si="28"/>
        <v xml:space="preserve"> </v>
      </c>
      <c r="Q29" s="27" t="str">
        <f t="shared" si="29"/>
        <v xml:space="preserve"> </v>
      </c>
      <c r="R29" s="27" t="str">
        <f t="shared" si="30"/>
        <v xml:space="preserve"> </v>
      </c>
      <c r="S29" s="126" t="str">
        <f t="shared" si="31"/>
        <v xml:space="preserve"> </v>
      </c>
      <c r="T29" s="126"/>
      <c r="U29" s="27" t="str">
        <f t="shared" si="32"/>
        <v xml:space="preserve"> </v>
      </c>
      <c r="V29" s="24" t="str">
        <f t="shared" si="33"/>
        <v xml:space="preserve"> </v>
      </c>
      <c r="W29" s="24" t="str">
        <f t="shared" si="34"/>
        <v xml:space="preserve"> </v>
      </c>
      <c r="X29" s="3" t="str">
        <f t="shared" si="35"/>
        <v xml:space="preserve"> </v>
      </c>
      <c r="Y29" s="68" t="str">
        <f t="shared" si="36"/>
        <v xml:space="preserve"> </v>
      </c>
      <c r="Z29" s="78" t="str">
        <f>IF(G5&gt;=4,0," ")</f>
        <v xml:space="preserve"> </v>
      </c>
      <c r="AA29" s="78" t="str">
        <f>IF(G5&gt;=4,J10," ")</f>
        <v xml:space="preserve"> </v>
      </c>
      <c r="AC29" s="3">
        <v>14</v>
      </c>
      <c r="AD29" s="78" t="str">
        <f t="shared" si="37"/>
        <v xml:space="preserve"> </v>
      </c>
      <c r="AE29" s="78" t="str">
        <f t="shared" si="0"/>
        <v xml:space="preserve"> </v>
      </c>
      <c r="AF29" s="3" t="e">
        <f t="shared" si="94"/>
        <v>#N/A</v>
      </c>
      <c r="AG29" s="3" t="str">
        <f t="shared" si="38"/>
        <v xml:space="preserve"> </v>
      </c>
      <c r="AI29" s="79" t="e">
        <f t="shared" si="39"/>
        <v>#VALUE!</v>
      </c>
      <c r="AJ29" s="80" t="str">
        <f t="shared" si="2"/>
        <v xml:space="preserve"> </v>
      </c>
      <c r="AK29" s="68" t="e">
        <f t="shared" si="95"/>
        <v>#VALUE!</v>
      </c>
      <c r="AL29" s="68" t="e">
        <f t="shared" si="40"/>
        <v>#N/A</v>
      </c>
      <c r="AN29" s="3">
        <f t="shared" si="4"/>
        <v>0</v>
      </c>
      <c r="AO29" s="78" t="str">
        <f t="shared" si="5"/>
        <v xml:space="preserve"> </v>
      </c>
      <c r="AP29" s="3" t="e">
        <f t="shared" si="41"/>
        <v>#N/A</v>
      </c>
      <c r="AQ29" s="3" t="e">
        <f t="shared" si="41"/>
        <v>#N/A</v>
      </c>
      <c r="AR29" s="3">
        <v>14</v>
      </c>
      <c r="AS29" s="80" t="str">
        <f t="shared" si="42"/>
        <v xml:space="preserve"> </v>
      </c>
      <c r="AT29" s="80" t="str">
        <f t="shared" si="43"/>
        <v xml:space="preserve"> </v>
      </c>
      <c r="AU29" s="80" t="str">
        <f t="shared" si="6"/>
        <v xml:space="preserve"> </v>
      </c>
      <c r="AV29" s="81" t="str">
        <f t="shared" si="7"/>
        <v xml:space="preserve"> </v>
      </c>
      <c r="AW29" s="80" t="str">
        <f t="shared" si="44"/>
        <v xml:space="preserve"> </v>
      </c>
      <c r="AX29" s="80" t="str">
        <f t="shared" si="8"/>
        <v xml:space="preserve"> </v>
      </c>
      <c r="AY29" s="3" t="str">
        <f t="shared" si="9"/>
        <v xml:space="preserve"> </v>
      </c>
      <c r="AZ29" s="80" t="str">
        <f t="shared" si="45"/>
        <v xml:space="preserve"> </v>
      </c>
      <c r="BA29" s="80" t="str">
        <f t="shared" si="46"/>
        <v xml:space="preserve"> </v>
      </c>
      <c r="BB29" s="78" t="str">
        <f t="shared" si="47"/>
        <v xml:space="preserve"> </v>
      </c>
      <c r="BC29" s="3" t="str">
        <f t="shared" si="48"/>
        <v xml:space="preserve"> </v>
      </c>
      <c r="BD29" s="3" t="str">
        <f t="shared" si="49"/>
        <v xml:space="preserve"> </v>
      </c>
      <c r="BE29" s="3" t="str">
        <f t="shared" si="50"/>
        <v xml:space="preserve"> </v>
      </c>
      <c r="BF29" s="3" t="str">
        <f t="shared" si="51"/>
        <v xml:space="preserve"> </v>
      </c>
      <c r="BG29" s="3" t="str">
        <f t="shared" si="52"/>
        <v xml:space="preserve"> </v>
      </c>
      <c r="BH29" s="3" t="str">
        <f t="shared" si="53"/>
        <v xml:space="preserve"> </v>
      </c>
      <c r="BI29" s="3" t="str">
        <f t="shared" si="54"/>
        <v xml:space="preserve"> </v>
      </c>
      <c r="BJ29" s="3" t="str">
        <f t="shared" si="55"/>
        <v xml:space="preserve"> </v>
      </c>
      <c r="BK29" s="3" t="str">
        <f t="shared" si="56"/>
        <v xml:space="preserve"> </v>
      </c>
      <c r="BL29" s="3" t="str">
        <f t="shared" si="57"/>
        <v xml:space="preserve"> </v>
      </c>
      <c r="BM29" s="3" t="str">
        <f t="shared" si="58"/>
        <v xml:space="preserve"> </v>
      </c>
      <c r="BN29" s="3" t="str">
        <f t="shared" si="10"/>
        <v xml:space="preserve"> </v>
      </c>
      <c r="BO29" s="3" t="str">
        <f t="shared" si="59"/>
        <v xml:space="preserve"> </v>
      </c>
      <c r="BP29" s="3" t="str">
        <f t="shared" si="60"/>
        <v xml:space="preserve"> </v>
      </c>
      <c r="BQ29" s="3" t="str">
        <f t="shared" si="61"/>
        <v xml:space="preserve"> </v>
      </c>
      <c r="BR29" s="3" t="str">
        <f t="shared" si="62"/>
        <v xml:space="preserve"> </v>
      </c>
      <c r="BS29" s="3" t="str">
        <f t="shared" si="63"/>
        <v xml:space="preserve"> </v>
      </c>
      <c r="BT29" s="3" t="str">
        <f t="shared" si="64"/>
        <v xml:space="preserve"> </v>
      </c>
      <c r="BU29" s="3" t="str">
        <f t="shared" si="65"/>
        <v xml:space="preserve"> </v>
      </c>
      <c r="BV29" s="3" t="str">
        <f t="shared" si="66"/>
        <v xml:space="preserve"> </v>
      </c>
      <c r="BW29" s="3" t="str">
        <f t="shared" si="67"/>
        <v xml:space="preserve"> </v>
      </c>
      <c r="BX29" s="3" t="str">
        <f t="shared" si="11"/>
        <v xml:space="preserve"> </v>
      </c>
      <c r="BY29" s="3" t="str">
        <f t="shared" si="68"/>
        <v xml:space="preserve"> </v>
      </c>
      <c r="BZ29" s="3" t="str">
        <f t="shared" si="69"/>
        <v xml:space="preserve"> </v>
      </c>
      <c r="CA29" s="3" t="str">
        <f t="shared" si="70"/>
        <v xml:space="preserve"> </v>
      </c>
      <c r="CB29" s="3" t="str">
        <f t="shared" si="71"/>
        <v xml:space="preserve"> </v>
      </c>
      <c r="CC29" s="3" t="str">
        <f t="shared" si="72"/>
        <v xml:space="preserve"> </v>
      </c>
      <c r="CD29" s="3" t="str">
        <f t="shared" si="73"/>
        <v xml:space="preserve"> </v>
      </c>
      <c r="CE29" s="3" t="str">
        <f t="shared" si="74"/>
        <v xml:space="preserve"> </v>
      </c>
      <c r="CF29" s="3" t="str">
        <f t="shared" si="75"/>
        <v xml:space="preserve"> </v>
      </c>
      <c r="CG29" s="3" t="str">
        <f t="shared" si="76"/>
        <v xml:space="preserve"> </v>
      </c>
      <c r="CH29" s="3" t="str">
        <f t="shared" si="12"/>
        <v xml:space="preserve"> </v>
      </c>
      <c r="CI29" s="3" t="str">
        <f t="shared" si="77"/>
        <v xml:space="preserve"> </v>
      </c>
      <c r="CJ29" s="3" t="str">
        <f t="shared" si="78"/>
        <v xml:space="preserve"> </v>
      </c>
      <c r="CK29" s="3" t="str">
        <f t="shared" si="79"/>
        <v xml:space="preserve"> </v>
      </c>
      <c r="CL29" s="3" t="str">
        <f t="shared" si="80"/>
        <v xml:space="preserve"> </v>
      </c>
      <c r="CM29" s="3" t="str">
        <f t="shared" si="81"/>
        <v xml:space="preserve"> </v>
      </c>
      <c r="CN29" s="3" t="str">
        <f t="shared" si="82"/>
        <v xml:space="preserve"> </v>
      </c>
      <c r="CO29" s="3" t="str">
        <f t="shared" si="83"/>
        <v xml:space="preserve"> </v>
      </c>
      <c r="CP29" s="3" t="str">
        <f t="shared" si="84"/>
        <v xml:space="preserve"> </v>
      </c>
      <c r="CQ29" s="3" t="str">
        <f t="shared" si="85"/>
        <v xml:space="preserve"> </v>
      </c>
      <c r="CR29" s="3" t="str">
        <f t="shared" si="13"/>
        <v xml:space="preserve"> </v>
      </c>
      <c r="CS29" s="3" t="str">
        <f t="shared" si="86"/>
        <v xml:space="preserve"> </v>
      </c>
      <c r="CT29" s="3" t="str">
        <f t="shared" si="87"/>
        <v xml:space="preserve"> </v>
      </c>
      <c r="CU29" s="3" t="str">
        <f t="shared" si="88"/>
        <v xml:space="preserve"> </v>
      </c>
      <c r="CV29" s="3" t="str">
        <f t="shared" si="89"/>
        <v xml:space="preserve"> </v>
      </c>
      <c r="CW29" s="3" t="str">
        <f t="shared" si="90"/>
        <v xml:space="preserve"> </v>
      </c>
      <c r="CX29" s="3" t="str">
        <f t="shared" si="91"/>
        <v xml:space="preserve"> </v>
      </c>
      <c r="CZ29" s="80">
        <f t="shared" si="92"/>
        <v>0</v>
      </c>
      <c r="DA29" s="80">
        <f t="shared" si="14"/>
        <v>86.775000000000006</v>
      </c>
      <c r="DB29" s="80">
        <f t="shared" si="15"/>
        <v>115.575</v>
      </c>
      <c r="DC29" s="80" t="e">
        <f t="shared" si="16"/>
        <v>#VALUE!</v>
      </c>
      <c r="DD29" s="80" t="e">
        <f t="shared" si="17"/>
        <v>#VALUE!</v>
      </c>
      <c r="DE29" s="80" t="e">
        <f t="shared" si="18"/>
        <v>#VALUE!</v>
      </c>
      <c r="DH29" s="3">
        <f>+IF(A29=1,'Hoja base'!$C$10,IF(A29=2,'Hoja base'!$D$10,IF(A29=3,'Hoja base'!$E$10,IF(A29=4,'Hoja base'!$F$10,IF(A29=5,'Hoja base'!$G$10,'Hoja base'!$H$10)))))</f>
        <v>0</v>
      </c>
      <c r="DI29" s="3">
        <f t="shared" si="93"/>
        <v>0</v>
      </c>
    </row>
    <row r="30" spans="1:113" ht="12" customHeight="1" x14ac:dyDescent="0.2">
      <c r="A30" s="21" t="str">
        <f t="shared" si="19"/>
        <v xml:space="preserve"> </v>
      </c>
      <c r="B30" s="129"/>
      <c r="C30" s="129"/>
      <c r="D30" s="129"/>
      <c r="E30" s="129"/>
      <c r="F30" s="22"/>
      <c r="G30" s="23" t="str">
        <f t="shared" si="20"/>
        <v xml:space="preserve"> </v>
      </c>
      <c r="H30" s="24" t="str">
        <f t="shared" si="21"/>
        <v xml:space="preserve"> </v>
      </c>
      <c r="I30" s="25"/>
      <c r="J30" s="24" t="str">
        <f t="shared" si="22"/>
        <v xml:space="preserve"> </v>
      </c>
      <c r="K30" s="24" t="str">
        <f t="shared" si="23"/>
        <v xml:space="preserve"> </v>
      </c>
      <c r="L30" s="24" t="str">
        <f t="shared" si="24"/>
        <v xml:space="preserve"> </v>
      </c>
      <c r="M30" s="24" t="str">
        <f t="shared" si="25"/>
        <v xml:space="preserve"> </v>
      </c>
      <c r="N30" s="24" t="str">
        <f t="shared" si="26"/>
        <v xml:space="preserve"> </v>
      </c>
      <c r="O30" s="26" t="str">
        <f t="shared" si="27"/>
        <v xml:space="preserve"> </v>
      </c>
      <c r="P30" s="26" t="str">
        <f t="shared" si="28"/>
        <v xml:space="preserve"> </v>
      </c>
      <c r="Q30" s="27" t="str">
        <f t="shared" si="29"/>
        <v xml:space="preserve"> </v>
      </c>
      <c r="R30" s="27" t="str">
        <f t="shared" si="30"/>
        <v xml:space="preserve"> </v>
      </c>
      <c r="S30" s="126" t="str">
        <f t="shared" si="31"/>
        <v xml:space="preserve"> </v>
      </c>
      <c r="T30" s="126"/>
      <c r="U30" s="27" t="str">
        <f t="shared" si="32"/>
        <v xml:space="preserve"> </v>
      </c>
      <c r="V30" s="24" t="str">
        <f t="shared" si="33"/>
        <v xml:space="preserve"> </v>
      </c>
      <c r="W30" s="24" t="str">
        <f t="shared" si="34"/>
        <v xml:space="preserve"> </v>
      </c>
      <c r="X30" s="3" t="str">
        <f t="shared" si="35"/>
        <v xml:space="preserve"> </v>
      </c>
      <c r="Y30" s="68" t="str">
        <f t="shared" si="36"/>
        <v xml:space="preserve"> </v>
      </c>
      <c r="Z30" s="78" t="str">
        <f>IF(G5&gt;=4,100," ")</f>
        <v xml:space="preserve"> </v>
      </c>
      <c r="AA30" s="78" t="str">
        <f>AA29</f>
        <v xml:space="preserve"> </v>
      </c>
      <c r="AC30" s="3">
        <v>15</v>
      </c>
      <c r="AD30" s="78" t="str">
        <f t="shared" si="37"/>
        <v xml:space="preserve"> </v>
      </c>
      <c r="AE30" s="78" t="str">
        <f t="shared" si="0"/>
        <v xml:space="preserve"> </v>
      </c>
      <c r="AF30" s="3" t="e">
        <f t="shared" si="94"/>
        <v>#N/A</v>
      </c>
      <c r="AG30" s="3" t="str">
        <f t="shared" si="38"/>
        <v xml:space="preserve"> </v>
      </c>
      <c r="AI30" s="79" t="e">
        <f t="shared" si="39"/>
        <v>#VALUE!</v>
      </c>
      <c r="AJ30" s="80" t="str">
        <f t="shared" si="2"/>
        <v xml:space="preserve"> </v>
      </c>
      <c r="AK30" s="68" t="e">
        <f t="shared" si="95"/>
        <v>#VALUE!</v>
      </c>
      <c r="AL30" s="68" t="e">
        <f t="shared" si="40"/>
        <v>#N/A</v>
      </c>
      <c r="AN30" s="3">
        <f t="shared" si="4"/>
        <v>0</v>
      </c>
      <c r="AO30" s="78" t="str">
        <f t="shared" si="5"/>
        <v xml:space="preserve"> </v>
      </c>
      <c r="AP30" s="3" t="e">
        <f t="shared" si="41"/>
        <v>#N/A</v>
      </c>
      <c r="AQ30" s="3" t="e">
        <f t="shared" si="41"/>
        <v>#N/A</v>
      </c>
      <c r="AR30" s="3">
        <v>15</v>
      </c>
      <c r="AS30" s="80" t="str">
        <f t="shared" si="42"/>
        <v xml:space="preserve"> </v>
      </c>
      <c r="AT30" s="80" t="str">
        <f t="shared" si="43"/>
        <v xml:space="preserve"> </v>
      </c>
      <c r="AU30" s="80" t="str">
        <f t="shared" si="6"/>
        <v xml:space="preserve"> </v>
      </c>
      <c r="AV30" s="81" t="str">
        <f t="shared" si="7"/>
        <v xml:space="preserve"> </v>
      </c>
      <c r="AW30" s="80" t="str">
        <f t="shared" si="44"/>
        <v xml:space="preserve"> </v>
      </c>
      <c r="AX30" s="80" t="str">
        <f t="shared" si="8"/>
        <v xml:space="preserve"> </v>
      </c>
      <c r="AY30" s="3" t="str">
        <f t="shared" si="9"/>
        <v xml:space="preserve"> </v>
      </c>
      <c r="AZ30" s="80" t="str">
        <f t="shared" si="45"/>
        <v xml:space="preserve"> </v>
      </c>
      <c r="BA30" s="80" t="str">
        <f t="shared" si="46"/>
        <v xml:space="preserve"> </v>
      </c>
      <c r="BB30" s="78" t="str">
        <f t="shared" si="47"/>
        <v xml:space="preserve"> </v>
      </c>
      <c r="BC30" s="3" t="str">
        <f t="shared" si="48"/>
        <v xml:space="preserve"> </v>
      </c>
      <c r="BD30" s="3" t="str">
        <f t="shared" si="49"/>
        <v xml:space="preserve"> </v>
      </c>
      <c r="BE30" s="3" t="str">
        <f t="shared" si="50"/>
        <v xml:space="preserve"> </v>
      </c>
      <c r="BF30" s="3" t="str">
        <f t="shared" si="51"/>
        <v xml:space="preserve"> </v>
      </c>
      <c r="BG30" s="3" t="str">
        <f t="shared" si="52"/>
        <v xml:space="preserve"> </v>
      </c>
      <c r="BH30" s="3" t="str">
        <f t="shared" si="53"/>
        <v xml:space="preserve"> </v>
      </c>
      <c r="BI30" s="3" t="str">
        <f t="shared" si="54"/>
        <v xml:space="preserve"> </v>
      </c>
      <c r="BJ30" s="3" t="str">
        <f t="shared" si="55"/>
        <v xml:space="preserve"> </v>
      </c>
      <c r="BK30" s="3" t="str">
        <f t="shared" si="56"/>
        <v xml:space="preserve"> </v>
      </c>
      <c r="BL30" s="3" t="str">
        <f t="shared" si="57"/>
        <v xml:space="preserve"> </v>
      </c>
      <c r="BM30" s="3" t="str">
        <f t="shared" si="58"/>
        <v xml:space="preserve"> </v>
      </c>
      <c r="BN30" s="3" t="str">
        <f t="shared" si="10"/>
        <v xml:space="preserve"> </v>
      </c>
      <c r="BO30" s="3" t="str">
        <f t="shared" si="59"/>
        <v xml:space="preserve"> </v>
      </c>
      <c r="BP30" s="3" t="str">
        <f t="shared" si="60"/>
        <v xml:space="preserve"> </v>
      </c>
      <c r="BQ30" s="3" t="str">
        <f t="shared" si="61"/>
        <v xml:space="preserve"> </v>
      </c>
      <c r="BR30" s="3" t="str">
        <f t="shared" si="62"/>
        <v xml:space="preserve"> </v>
      </c>
      <c r="BS30" s="3" t="str">
        <f t="shared" si="63"/>
        <v xml:space="preserve"> </v>
      </c>
      <c r="BT30" s="3" t="str">
        <f t="shared" si="64"/>
        <v xml:space="preserve"> </v>
      </c>
      <c r="BU30" s="3" t="str">
        <f t="shared" si="65"/>
        <v xml:space="preserve"> </v>
      </c>
      <c r="BV30" s="3" t="str">
        <f t="shared" si="66"/>
        <v xml:space="preserve"> </v>
      </c>
      <c r="BW30" s="3" t="str">
        <f t="shared" si="67"/>
        <v xml:space="preserve"> </v>
      </c>
      <c r="BX30" s="3" t="str">
        <f t="shared" si="11"/>
        <v xml:space="preserve"> </v>
      </c>
      <c r="BY30" s="3" t="str">
        <f t="shared" si="68"/>
        <v xml:space="preserve"> </v>
      </c>
      <c r="BZ30" s="3" t="str">
        <f t="shared" si="69"/>
        <v xml:space="preserve"> </v>
      </c>
      <c r="CA30" s="3" t="str">
        <f t="shared" si="70"/>
        <v xml:space="preserve"> </v>
      </c>
      <c r="CB30" s="3" t="str">
        <f t="shared" si="71"/>
        <v xml:space="preserve"> </v>
      </c>
      <c r="CC30" s="3" t="str">
        <f t="shared" si="72"/>
        <v xml:space="preserve"> </v>
      </c>
      <c r="CD30" s="3" t="str">
        <f t="shared" si="73"/>
        <v xml:space="preserve"> </v>
      </c>
      <c r="CE30" s="3" t="str">
        <f t="shared" si="74"/>
        <v xml:space="preserve"> </v>
      </c>
      <c r="CF30" s="3" t="str">
        <f t="shared" si="75"/>
        <v xml:space="preserve"> </v>
      </c>
      <c r="CG30" s="3" t="str">
        <f t="shared" si="76"/>
        <v xml:space="preserve"> </v>
      </c>
      <c r="CH30" s="3" t="str">
        <f t="shared" si="12"/>
        <v xml:space="preserve"> </v>
      </c>
      <c r="CI30" s="3" t="str">
        <f t="shared" si="77"/>
        <v xml:space="preserve"> </v>
      </c>
      <c r="CJ30" s="3" t="str">
        <f t="shared" si="78"/>
        <v xml:space="preserve"> </v>
      </c>
      <c r="CK30" s="3" t="str">
        <f t="shared" si="79"/>
        <v xml:space="preserve"> </v>
      </c>
      <c r="CL30" s="3" t="str">
        <f t="shared" si="80"/>
        <v xml:space="preserve"> </v>
      </c>
      <c r="CM30" s="3" t="str">
        <f t="shared" si="81"/>
        <v xml:space="preserve"> </v>
      </c>
      <c r="CN30" s="3" t="str">
        <f t="shared" si="82"/>
        <v xml:space="preserve"> </v>
      </c>
      <c r="CO30" s="3" t="str">
        <f t="shared" si="83"/>
        <v xml:space="preserve"> </v>
      </c>
      <c r="CP30" s="3" t="str">
        <f t="shared" si="84"/>
        <v xml:space="preserve"> </v>
      </c>
      <c r="CQ30" s="3" t="str">
        <f t="shared" si="85"/>
        <v xml:space="preserve"> </v>
      </c>
      <c r="CR30" s="3" t="str">
        <f t="shared" si="13"/>
        <v xml:space="preserve"> </v>
      </c>
      <c r="CS30" s="3" t="str">
        <f t="shared" si="86"/>
        <v xml:space="preserve"> </v>
      </c>
      <c r="CT30" s="3" t="str">
        <f t="shared" si="87"/>
        <v xml:space="preserve"> </v>
      </c>
      <c r="CU30" s="3" t="str">
        <f t="shared" si="88"/>
        <v xml:space="preserve"> </v>
      </c>
      <c r="CV30" s="3" t="str">
        <f t="shared" si="89"/>
        <v xml:space="preserve"> </v>
      </c>
      <c r="CW30" s="3" t="str">
        <f t="shared" si="90"/>
        <v xml:space="preserve"> </v>
      </c>
      <c r="CX30" s="3" t="str">
        <f t="shared" si="91"/>
        <v xml:space="preserve"> </v>
      </c>
      <c r="CZ30" s="80">
        <f t="shared" si="92"/>
        <v>0</v>
      </c>
      <c r="DA30" s="80">
        <f t="shared" si="14"/>
        <v>86.775000000000006</v>
      </c>
      <c r="DB30" s="80">
        <f t="shared" si="15"/>
        <v>115.575</v>
      </c>
      <c r="DC30" s="80" t="e">
        <f t="shared" si="16"/>
        <v>#VALUE!</v>
      </c>
      <c r="DD30" s="80" t="e">
        <f t="shared" si="17"/>
        <v>#VALUE!</v>
      </c>
      <c r="DE30" s="80" t="e">
        <f t="shared" si="18"/>
        <v>#VALUE!</v>
      </c>
      <c r="DH30" s="3">
        <f>+IF(A30=1,'Hoja base'!$C$10,IF(A30=2,'Hoja base'!$D$10,IF(A30=3,'Hoja base'!$E$10,IF(A30=4,'Hoja base'!$F$10,IF(A30=5,'Hoja base'!$G$10,'Hoja base'!$H$10)))))</f>
        <v>0</v>
      </c>
      <c r="DI30" s="3">
        <f t="shared" si="93"/>
        <v>0</v>
      </c>
    </row>
    <row r="31" spans="1:113" ht="12" customHeight="1" x14ac:dyDescent="0.2">
      <c r="A31" s="21" t="str">
        <f t="shared" si="19"/>
        <v xml:space="preserve"> </v>
      </c>
      <c r="B31" s="129"/>
      <c r="C31" s="129"/>
      <c r="D31" s="129"/>
      <c r="E31" s="129"/>
      <c r="F31" s="22"/>
      <c r="G31" s="23" t="str">
        <f t="shared" si="20"/>
        <v xml:space="preserve"> </v>
      </c>
      <c r="H31" s="24" t="str">
        <f t="shared" si="21"/>
        <v xml:space="preserve"> </v>
      </c>
      <c r="I31" s="25"/>
      <c r="J31" s="24" t="str">
        <f t="shared" si="22"/>
        <v xml:space="preserve"> </v>
      </c>
      <c r="K31" s="24" t="str">
        <f t="shared" si="23"/>
        <v xml:space="preserve"> </v>
      </c>
      <c r="L31" s="24" t="str">
        <f t="shared" si="24"/>
        <v xml:space="preserve"> </v>
      </c>
      <c r="M31" s="24" t="str">
        <f t="shared" si="25"/>
        <v xml:space="preserve"> </v>
      </c>
      <c r="N31" s="24" t="str">
        <f t="shared" si="26"/>
        <v xml:space="preserve"> </v>
      </c>
      <c r="O31" s="26" t="str">
        <f t="shared" si="27"/>
        <v xml:space="preserve"> </v>
      </c>
      <c r="P31" s="26" t="str">
        <f t="shared" si="28"/>
        <v xml:space="preserve"> </v>
      </c>
      <c r="Q31" s="27" t="str">
        <f t="shared" si="29"/>
        <v xml:space="preserve"> </v>
      </c>
      <c r="R31" s="27" t="str">
        <f t="shared" si="30"/>
        <v xml:space="preserve"> </v>
      </c>
      <c r="S31" s="126" t="str">
        <f t="shared" si="31"/>
        <v xml:space="preserve"> </v>
      </c>
      <c r="T31" s="126"/>
      <c r="U31" s="27" t="str">
        <f t="shared" si="32"/>
        <v xml:space="preserve"> </v>
      </c>
      <c r="V31" s="24" t="str">
        <f t="shared" si="33"/>
        <v xml:space="preserve"> </v>
      </c>
      <c r="W31" s="24" t="str">
        <f t="shared" si="34"/>
        <v xml:space="preserve"> </v>
      </c>
      <c r="X31" s="3" t="str">
        <f t="shared" si="35"/>
        <v xml:space="preserve"> </v>
      </c>
      <c r="Y31" s="68" t="str">
        <f t="shared" si="36"/>
        <v xml:space="preserve"> </v>
      </c>
      <c r="Z31" s="78"/>
      <c r="AC31" s="3">
        <v>16</v>
      </c>
      <c r="AD31" s="78" t="str">
        <f t="shared" si="37"/>
        <v xml:space="preserve"> </v>
      </c>
      <c r="AE31" s="78" t="str">
        <f t="shared" si="0"/>
        <v xml:space="preserve"> </v>
      </c>
      <c r="AF31" s="3" t="e">
        <f t="shared" si="94"/>
        <v>#N/A</v>
      </c>
      <c r="AG31" s="3" t="str">
        <f t="shared" si="38"/>
        <v xml:space="preserve"> </v>
      </c>
      <c r="AI31" s="79" t="e">
        <f t="shared" si="39"/>
        <v>#VALUE!</v>
      </c>
      <c r="AJ31" s="80" t="str">
        <f t="shared" si="2"/>
        <v xml:space="preserve"> </v>
      </c>
      <c r="AK31" s="68" t="e">
        <f t="shared" si="95"/>
        <v>#VALUE!</v>
      </c>
      <c r="AL31" s="68" t="e">
        <f t="shared" si="40"/>
        <v>#N/A</v>
      </c>
      <c r="AN31" s="3">
        <f t="shared" si="4"/>
        <v>0</v>
      </c>
      <c r="AO31" s="78" t="str">
        <f t="shared" si="5"/>
        <v xml:space="preserve"> </v>
      </c>
      <c r="AP31" s="3" t="e">
        <f t="shared" si="41"/>
        <v>#N/A</v>
      </c>
      <c r="AQ31" s="3" t="e">
        <f t="shared" si="41"/>
        <v>#N/A</v>
      </c>
      <c r="AR31" s="3">
        <v>16</v>
      </c>
      <c r="AS31" s="80" t="str">
        <f t="shared" si="42"/>
        <v xml:space="preserve"> </v>
      </c>
      <c r="AT31" s="80" t="str">
        <f t="shared" si="43"/>
        <v xml:space="preserve"> </v>
      </c>
      <c r="AU31" s="80" t="str">
        <f t="shared" si="6"/>
        <v xml:space="preserve"> </v>
      </c>
      <c r="AV31" s="81" t="str">
        <f t="shared" si="7"/>
        <v xml:space="preserve"> </v>
      </c>
      <c r="AW31" s="80" t="str">
        <f t="shared" si="44"/>
        <v xml:space="preserve"> </v>
      </c>
      <c r="AX31" s="80" t="str">
        <f t="shared" si="8"/>
        <v xml:space="preserve"> </v>
      </c>
      <c r="AY31" s="3" t="str">
        <f t="shared" si="9"/>
        <v xml:space="preserve"> </v>
      </c>
      <c r="AZ31" s="80" t="str">
        <f t="shared" si="45"/>
        <v xml:space="preserve"> </v>
      </c>
      <c r="BA31" s="80" t="str">
        <f t="shared" si="46"/>
        <v xml:space="preserve"> </v>
      </c>
      <c r="BB31" s="78" t="str">
        <f t="shared" si="47"/>
        <v xml:space="preserve"> </v>
      </c>
      <c r="BC31" s="3" t="str">
        <f t="shared" si="48"/>
        <v xml:space="preserve"> </v>
      </c>
      <c r="BD31" s="3" t="str">
        <f t="shared" si="49"/>
        <v xml:space="preserve"> </v>
      </c>
      <c r="BE31" s="3" t="str">
        <f t="shared" si="50"/>
        <v xml:space="preserve"> </v>
      </c>
      <c r="BF31" s="3" t="str">
        <f t="shared" si="51"/>
        <v xml:space="preserve"> </v>
      </c>
      <c r="BG31" s="3" t="str">
        <f t="shared" si="52"/>
        <v xml:space="preserve"> </v>
      </c>
      <c r="BH31" s="3" t="str">
        <f t="shared" si="53"/>
        <v xml:space="preserve"> </v>
      </c>
      <c r="BI31" s="3" t="str">
        <f t="shared" si="54"/>
        <v xml:space="preserve"> </v>
      </c>
      <c r="BJ31" s="3" t="str">
        <f t="shared" si="55"/>
        <v xml:space="preserve"> </v>
      </c>
      <c r="BK31" s="3" t="str">
        <f t="shared" si="56"/>
        <v xml:space="preserve"> </v>
      </c>
      <c r="BL31" s="3" t="str">
        <f t="shared" si="57"/>
        <v xml:space="preserve"> </v>
      </c>
      <c r="BM31" s="3" t="str">
        <f t="shared" si="58"/>
        <v xml:space="preserve"> </v>
      </c>
      <c r="BN31" s="3" t="str">
        <f t="shared" si="10"/>
        <v xml:space="preserve"> </v>
      </c>
      <c r="BO31" s="3" t="str">
        <f t="shared" si="59"/>
        <v xml:space="preserve"> </v>
      </c>
      <c r="BP31" s="3" t="str">
        <f t="shared" si="60"/>
        <v xml:space="preserve"> </v>
      </c>
      <c r="BQ31" s="3" t="str">
        <f t="shared" si="61"/>
        <v xml:space="preserve"> </v>
      </c>
      <c r="BR31" s="3" t="str">
        <f t="shared" si="62"/>
        <v xml:space="preserve"> </v>
      </c>
      <c r="BS31" s="3" t="str">
        <f t="shared" si="63"/>
        <v xml:space="preserve"> </v>
      </c>
      <c r="BT31" s="3" t="str">
        <f t="shared" si="64"/>
        <v xml:space="preserve"> </v>
      </c>
      <c r="BU31" s="3" t="str">
        <f t="shared" si="65"/>
        <v xml:space="preserve"> </v>
      </c>
      <c r="BV31" s="3" t="str">
        <f t="shared" si="66"/>
        <v xml:space="preserve"> </v>
      </c>
      <c r="BW31" s="3" t="str">
        <f t="shared" si="67"/>
        <v xml:space="preserve"> </v>
      </c>
      <c r="BX31" s="3" t="str">
        <f t="shared" si="11"/>
        <v xml:space="preserve"> </v>
      </c>
      <c r="BY31" s="3" t="str">
        <f t="shared" si="68"/>
        <v xml:space="preserve"> </v>
      </c>
      <c r="BZ31" s="3" t="str">
        <f t="shared" si="69"/>
        <v xml:space="preserve"> </v>
      </c>
      <c r="CA31" s="3" t="str">
        <f t="shared" si="70"/>
        <v xml:space="preserve"> </v>
      </c>
      <c r="CB31" s="3" t="str">
        <f t="shared" si="71"/>
        <v xml:space="preserve"> </v>
      </c>
      <c r="CC31" s="3" t="str">
        <f t="shared" si="72"/>
        <v xml:space="preserve"> </v>
      </c>
      <c r="CD31" s="3" t="str">
        <f t="shared" si="73"/>
        <v xml:space="preserve"> </v>
      </c>
      <c r="CE31" s="3" t="str">
        <f t="shared" si="74"/>
        <v xml:space="preserve"> </v>
      </c>
      <c r="CF31" s="3" t="str">
        <f t="shared" si="75"/>
        <v xml:space="preserve"> </v>
      </c>
      <c r="CG31" s="3" t="str">
        <f t="shared" si="76"/>
        <v xml:space="preserve"> </v>
      </c>
      <c r="CH31" s="3" t="str">
        <f t="shared" si="12"/>
        <v xml:space="preserve"> </v>
      </c>
      <c r="CI31" s="3" t="str">
        <f t="shared" si="77"/>
        <v xml:space="preserve"> </v>
      </c>
      <c r="CJ31" s="3" t="str">
        <f t="shared" si="78"/>
        <v xml:space="preserve"> </v>
      </c>
      <c r="CK31" s="3" t="str">
        <f t="shared" si="79"/>
        <v xml:space="preserve"> </v>
      </c>
      <c r="CL31" s="3" t="str">
        <f t="shared" si="80"/>
        <v xml:space="preserve"> </v>
      </c>
      <c r="CM31" s="3" t="str">
        <f t="shared" si="81"/>
        <v xml:space="preserve"> </v>
      </c>
      <c r="CN31" s="3" t="str">
        <f t="shared" si="82"/>
        <v xml:space="preserve"> </v>
      </c>
      <c r="CO31" s="3" t="str">
        <f t="shared" si="83"/>
        <v xml:space="preserve"> </v>
      </c>
      <c r="CP31" s="3" t="str">
        <f t="shared" si="84"/>
        <v xml:space="preserve"> </v>
      </c>
      <c r="CQ31" s="3" t="str">
        <f t="shared" si="85"/>
        <v xml:space="preserve"> </v>
      </c>
      <c r="CR31" s="3" t="str">
        <f t="shared" si="13"/>
        <v xml:space="preserve"> </v>
      </c>
      <c r="CS31" s="3" t="str">
        <f t="shared" si="86"/>
        <v xml:space="preserve"> </v>
      </c>
      <c r="CT31" s="3" t="str">
        <f t="shared" si="87"/>
        <v xml:space="preserve"> </v>
      </c>
      <c r="CU31" s="3" t="str">
        <f t="shared" si="88"/>
        <v xml:space="preserve"> </v>
      </c>
      <c r="CV31" s="3" t="str">
        <f t="shared" si="89"/>
        <v xml:space="preserve"> </v>
      </c>
      <c r="CW31" s="3" t="str">
        <f t="shared" si="90"/>
        <v xml:space="preserve"> </v>
      </c>
      <c r="CX31" s="3" t="str">
        <f t="shared" si="91"/>
        <v xml:space="preserve"> </v>
      </c>
      <c r="CZ31" s="80">
        <f t="shared" si="92"/>
        <v>0</v>
      </c>
      <c r="DA31" s="80">
        <f t="shared" si="14"/>
        <v>86.775000000000006</v>
      </c>
      <c r="DB31" s="80">
        <f t="shared" si="15"/>
        <v>115.575</v>
      </c>
      <c r="DC31" s="80" t="e">
        <f t="shared" si="16"/>
        <v>#VALUE!</v>
      </c>
      <c r="DD31" s="80" t="e">
        <f t="shared" si="17"/>
        <v>#VALUE!</v>
      </c>
      <c r="DE31" s="80" t="e">
        <f t="shared" si="18"/>
        <v>#VALUE!</v>
      </c>
      <c r="DH31" s="3">
        <f>+IF(A31=1,'Hoja base'!$C$10,IF(A31=2,'Hoja base'!$D$10,IF(A31=3,'Hoja base'!$E$10,IF(A31=4,'Hoja base'!$F$10,IF(A31=5,'Hoja base'!$G$10,'Hoja base'!$H$10)))))</f>
        <v>0</v>
      </c>
      <c r="DI31" s="3">
        <f t="shared" si="93"/>
        <v>0</v>
      </c>
    </row>
    <row r="32" spans="1:113" ht="12" customHeight="1" x14ac:dyDescent="0.2">
      <c r="A32" s="21" t="str">
        <f t="shared" si="19"/>
        <v xml:space="preserve"> </v>
      </c>
      <c r="B32" s="129"/>
      <c r="C32" s="129"/>
      <c r="D32" s="129"/>
      <c r="E32" s="129"/>
      <c r="F32" s="22"/>
      <c r="G32" s="23" t="str">
        <f t="shared" si="20"/>
        <v xml:space="preserve"> </v>
      </c>
      <c r="H32" s="24" t="str">
        <f t="shared" si="21"/>
        <v xml:space="preserve"> </v>
      </c>
      <c r="I32" s="25"/>
      <c r="J32" s="24" t="str">
        <f t="shared" si="22"/>
        <v xml:space="preserve"> </v>
      </c>
      <c r="K32" s="24" t="str">
        <f t="shared" si="23"/>
        <v xml:space="preserve"> </v>
      </c>
      <c r="L32" s="24" t="str">
        <f t="shared" si="24"/>
        <v xml:space="preserve"> </v>
      </c>
      <c r="M32" s="24" t="str">
        <f t="shared" si="25"/>
        <v xml:space="preserve"> </v>
      </c>
      <c r="N32" s="24" t="str">
        <f t="shared" si="26"/>
        <v xml:space="preserve"> </v>
      </c>
      <c r="O32" s="26" t="str">
        <f t="shared" si="27"/>
        <v xml:space="preserve"> </v>
      </c>
      <c r="P32" s="26" t="str">
        <f t="shared" si="28"/>
        <v xml:space="preserve"> </v>
      </c>
      <c r="Q32" s="27" t="str">
        <f t="shared" si="29"/>
        <v xml:space="preserve"> </v>
      </c>
      <c r="R32" s="27" t="str">
        <f t="shared" si="30"/>
        <v xml:space="preserve"> </v>
      </c>
      <c r="S32" s="126" t="str">
        <f t="shared" si="31"/>
        <v xml:space="preserve"> </v>
      </c>
      <c r="T32" s="126"/>
      <c r="U32" s="27" t="str">
        <f t="shared" si="32"/>
        <v xml:space="preserve"> </v>
      </c>
      <c r="V32" s="24" t="str">
        <f t="shared" si="33"/>
        <v xml:space="preserve"> </v>
      </c>
      <c r="W32" s="24" t="str">
        <f t="shared" si="34"/>
        <v xml:space="preserve"> </v>
      </c>
      <c r="X32" s="3" t="str">
        <f t="shared" si="35"/>
        <v xml:space="preserve"> </v>
      </c>
      <c r="Y32" s="68" t="str">
        <f t="shared" si="36"/>
        <v xml:space="preserve"> </v>
      </c>
      <c r="Z32" s="77">
        <v>5</v>
      </c>
      <c r="AC32" s="3">
        <v>17</v>
      </c>
      <c r="AD32" s="78" t="str">
        <f t="shared" si="37"/>
        <v xml:space="preserve"> </v>
      </c>
      <c r="AE32" s="78" t="str">
        <f t="shared" si="0"/>
        <v xml:space="preserve"> </v>
      </c>
      <c r="AF32" s="3" t="e">
        <f t="shared" si="94"/>
        <v>#N/A</v>
      </c>
      <c r="AG32" s="3" t="str">
        <f t="shared" si="38"/>
        <v xml:space="preserve"> </v>
      </c>
      <c r="AI32" s="79" t="e">
        <f t="shared" si="39"/>
        <v>#VALUE!</v>
      </c>
      <c r="AJ32" s="80" t="str">
        <f t="shared" si="2"/>
        <v xml:space="preserve"> </v>
      </c>
      <c r="AK32" s="68" t="e">
        <f t="shared" si="95"/>
        <v>#VALUE!</v>
      </c>
      <c r="AL32" s="68" t="e">
        <f t="shared" si="40"/>
        <v>#N/A</v>
      </c>
      <c r="AN32" s="3">
        <f t="shared" si="4"/>
        <v>0</v>
      </c>
      <c r="AO32" s="78" t="str">
        <f t="shared" si="5"/>
        <v xml:space="preserve"> </v>
      </c>
      <c r="AP32" s="3" t="e">
        <f t="shared" si="41"/>
        <v>#N/A</v>
      </c>
      <c r="AQ32" s="3" t="e">
        <f t="shared" si="41"/>
        <v>#N/A</v>
      </c>
      <c r="AR32" s="3">
        <v>17</v>
      </c>
      <c r="AS32" s="80" t="str">
        <f t="shared" si="42"/>
        <v xml:space="preserve"> </v>
      </c>
      <c r="AT32" s="80" t="str">
        <f t="shared" si="43"/>
        <v xml:space="preserve"> </v>
      </c>
      <c r="AU32" s="80" t="str">
        <f t="shared" si="6"/>
        <v xml:space="preserve"> </v>
      </c>
      <c r="AV32" s="81" t="str">
        <f t="shared" si="7"/>
        <v xml:space="preserve"> </v>
      </c>
      <c r="AW32" s="80" t="str">
        <f t="shared" si="44"/>
        <v xml:space="preserve"> </v>
      </c>
      <c r="AX32" s="80" t="str">
        <f t="shared" si="8"/>
        <v xml:space="preserve"> </v>
      </c>
      <c r="AY32" s="3" t="str">
        <f t="shared" si="9"/>
        <v xml:space="preserve"> </v>
      </c>
      <c r="AZ32" s="80" t="str">
        <f t="shared" si="45"/>
        <v xml:space="preserve"> </v>
      </c>
      <c r="BA32" s="80" t="str">
        <f t="shared" si="46"/>
        <v xml:space="preserve"> </v>
      </c>
      <c r="BB32" s="78" t="str">
        <f t="shared" si="47"/>
        <v xml:space="preserve"> </v>
      </c>
      <c r="BC32" s="3" t="str">
        <f t="shared" si="48"/>
        <v xml:space="preserve"> </v>
      </c>
      <c r="BD32" s="3" t="str">
        <f t="shared" si="49"/>
        <v xml:space="preserve"> </v>
      </c>
      <c r="BE32" s="3" t="str">
        <f t="shared" si="50"/>
        <v xml:space="preserve"> </v>
      </c>
      <c r="BF32" s="3" t="str">
        <f t="shared" si="51"/>
        <v xml:space="preserve"> </v>
      </c>
      <c r="BG32" s="3" t="str">
        <f t="shared" si="52"/>
        <v xml:space="preserve"> </v>
      </c>
      <c r="BH32" s="3" t="str">
        <f t="shared" si="53"/>
        <v xml:space="preserve"> </v>
      </c>
      <c r="BI32" s="3" t="str">
        <f t="shared" si="54"/>
        <v xml:space="preserve"> </v>
      </c>
      <c r="BJ32" s="3" t="str">
        <f t="shared" si="55"/>
        <v xml:space="preserve"> </v>
      </c>
      <c r="BK32" s="3" t="str">
        <f t="shared" si="56"/>
        <v xml:space="preserve"> </v>
      </c>
      <c r="BL32" s="3" t="str">
        <f t="shared" si="57"/>
        <v xml:space="preserve"> </v>
      </c>
      <c r="BM32" s="3" t="str">
        <f t="shared" si="58"/>
        <v xml:space="preserve"> </v>
      </c>
      <c r="BN32" s="3" t="str">
        <f t="shared" si="10"/>
        <v xml:space="preserve"> </v>
      </c>
      <c r="BO32" s="3" t="str">
        <f t="shared" si="59"/>
        <v xml:space="preserve"> </v>
      </c>
      <c r="BP32" s="3" t="str">
        <f t="shared" si="60"/>
        <v xml:space="preserve"> </v>
      </c>
      <c r="BQ32" s="3" t="str">
        <f t="shared" si="61"/>
        <v xml:space="preserve"> </v>
      </c>
      <c r="BR32" s="3" t="str">
        <f t="shared" si="62"/>
        <v xml:space="preserve"> </v>
      </c>
      <c r="BS32" s="3" t="str">
        <f t="shared" si="63"/>
        <v xml:space="preserve"> </v>
      </c>
      <c r="BT32" s="3" t="str">
        <f t="shared" si="64"/>
        <v xml:space="preserve"> </v>
      </c>
      <c r="BU32" s="3" t="str">
        <f t="shared" si="65"/>
        <v xml:space="preserve"> </v>
      </c>
      <c r="BV32" s="3" t="str">
        <f t="shared" si="66"/>
        <v xml:space="preserve"> </v>
      </c>
      <c r="BW32" s="3" t="str">
        <f t="shared" si="67"/>
        <v xml:space="preserve"> </v>
      </c>
      <c r="BX32" s="3" t="str">
        <f t="shared" si="11"/>
        <v xml:space="preserve"> </v>
      </c>
      <c r="BY32" s="3" t="str">
        <f t="shared" si="68"/>
        <v xml:space="preserve"> </v>
      </c>
      <c r="BZ32" s="3" t="str">
        <f t="shared" si="69"/>
        <v xml:space="preserve"> </v>
      </c>
      <c r="CA32" s="3" t="str">
        <f t="shared" si="70"/>
        <v xml:space="preserve"> </v>
      </c>
      <c r="CB32" s="3" t="str">
        <f t="shared" si="71"/>
        <v xml:space="preserve"> </v>
      </c>
      <c r="CC32" s="3" t="str">
        <f t="shared" si="72"/>
        <v xml:space="preserve"> </v>
      </c>
      <c r="CD32" s="3" t="str">
        <f t="shared" si="73"/>
        <v xml:space="preserve"> </v>
      </c>
      <c r="CE32" s="3" t="str">
        <f t="shared" si="74"/>
        <v xml:space="preserve"> </v>
      </c>
      <c r="CF32" s="3" t="str">
        <f t="shared" si="75"/>
        <v xml:space="preserve"> </v>
      </c>
      <c r="CG32" s="3" t="str">
        <f t="shared" si="76"/>
        <v xml:space="preserve"> </v>
      </c>
      <c r="CH32" s="3" t="str">
        <f t="shared" si="12"/>
        <v xml:space="preserve"> </v>
      </c>
      <c r="CI32" s="3" t="str">
        <f t="shared" si="77"/>
        <v xml:space="preserve"> </v>
      </c>
      <c r="CJ32" s="3" t="str">
        <f t="shared" si="78"/>
        <v xml:space="preserve"> </v>
      </c>
      <c r="CK32" s="3" t="str">
        <f t="shared" si="79"/>
        <v xml:space="preserve"> </v>
      </c>
      <c r="CL32" s="3" t="str">
        <f t="shared" si="80"/>
        <v xml:space="preserve"> </v>
      </c>
      <c r="CM32" s="3" t="str">
        <f t="shared" si="81"/>
        <v xml:space="preserve"> </v>
      </c>
      <c r="CN32" s="3" t="str">
        <f t="shared" si="82"/>
        <v xml:space="preserve"> </v>
      </c>
      <c r="CO32" s="3" t="str">
        <f t="shared" si="83"/>
        <v xml:space="preserve"> </v>
      </c>
      <c r="CP32" s="3" t="str">
        <f t="shared" si="84"/>
        <v xml:space="preserve"> </v>
      </c>
      <c r="CQ32" s="3" t="str">
        <f t="shared" si="85"/>
        <v xml:space="preserve"> </v>
      </c>
      <c r="CR32" s="3" t="str">
        <f t="shared" si="13"/>
        <v xml:space="preserve"> </v>
      </c>
      <c r="CS32" s="3" t="str">
        <f t="shared" si="86"/>
        <v xml:space="preserve"> </v>
      </c>
      <c r="CT32" s="3" t="str">
        <f t="shared" si="87"/>
        <v xml:space="preserve"> </v>
      </c>
      <c r="CU32" s="3" t="str">
        <f t="shared" si="88"/>
        <v xml:space="preserve"> </v>
      </c>
      <c r="CV32" s="3" t="str">
        <f t="shared" si="89"/>
        <v xml:space="preserve"> </v>
      </c>
      <c r="CW32" s="3" t="str">
        <f t="shared" si="90"/>
        <v xml:space="preserve"> </v>
      </c>
      <c r="CX32" s="3" t="str">
        <f t="shared" si="91"/>
        <v xml:space="preserve"> </v>
      </c>
      <c r="CZ32" s="80">
        <f t="shared" si="92"/>
        <v>0</v>
      </c>
      <c r="DA32" s="80">
        <f t="shared" si="14"/>
        <v>86.775000000000006</v>
      </c>
      <c r="DB32" s="80">
        <f t="shared" si="15"/>
        <v>115.575</v>
      </c>
      <c r="DC32" s="80" t="e">
        <f t="shared" si="16"/>
        <v>#VALUE!</v>
      </c>
      <c r="DD32" s="80" t="e">
        <f t="shared" si="17"/>
        <v>#VALUE!</v>
      </c>
      <c r="DE32" s="80" t="e">
        <f t="shared" si="18"/>
        <v>#VALUE!</v>
      </c>
      <c r="DH32" s="3">
        <f>+IF(A32=1,'Hoja base'!$C$10,IF(A32=2,'Hoja base'!$D$10,IF(A32=3,'Hoja base'!$E$10,IF(A32=4,'Hoja base'!$F$10,IF(A32=5,'Hoja base'!$G$10,'Hoja base'!$H$10)))))</f>
        <v>0</v>
      </c>
      <c r="DI32" s="3">
        <f t="shared" si="93"/>
        <v>0</v>
      </c>
    </row>
    <row r="33" spans="1:113" ht="12" customHeight="1" x14ac:dyDescent="0.2">
      <c r="A33" s="21" t="str">
        <f t="shared" si="19"/>
        <v xml:space="preserve"> </v>
      </c>
      <c r="B33" s="129"/>
      <c r="C33" s="129"/>
      <c r="D33" s="129"/>
      <c r="E33" s="129"/>
      <c r="F33" s="22"/>
      <c r="G33" s="23" t="str">
        <f t="shared" si="20"/>
        <v xml:space="preserve"> </v>
      </c>
      <c r="H33" s="24" t="str">
        <f t="shared" si="21"/>
        <v xml:space="preserve"> </v>
      </c>
      <c r="I33" s="25"/>
      <c r="J33" s="24" t="str">
        <f t="shared" si="22"/>
        <v xml:space="preserve"> </v>
      </c>
      <c r="K33" s="24" t="str">
        <f t="shared" si="23"/>
        <v xml:space="preserve"> </v>
      </c>
      <c r="L33" s="24" t="str">
        <f t="shared" si="24"/>
        <v xml:space="preserve"> </v>
      </c>
      <c r="M33" s="24" t="str">
        <f t="shared" si="25"/>
        <v xml:space="preserve"> </v>
      </c>
      <c r="N33" s="24" t="str">
        <f t="shared" si="26"/>
        <v xml:space="preserve"> </v>
      </c>
      <c r="O33" s="26" t="str">
        <f t="shared" si="27"/>
        <v xml:space="preserve"> </v>
      </c>
      <c r="P33" s="26" t="str">
        <f t="shared" si="28"/>
        <v xml:space="preserve"> </v>
      </c>
      <c r="Q33" s="27" t="str">
        <f t="shared" si="29"/>
        <v xml:space="preserve"> </v>
      </c>
      <c r="R33" s="27" t="str">
        <f t="shared" si="30"/>
        <v xml:space="preserve"> </v>
      </c>
      <c r="S33" s="126" t="str">
        <f t="shared" si="31"/>
        <v xml:space="preserve"> </v>
      </c>
      <c r="T33" s="126"/>
      <c r="U33" s="27" t="str">
        <f t="shared" si="32"/>
        <v xml:space="preserve"> </v>
      </c>
      <c r="V33" s="24" t="str">
        <f t="shared" si="33"/>
        <v xml:space="preserve"> </v>
      </c>
      <c r="W33" s="24" t="str">
        <f t="shared" si="34"/>
        <v xml:space="preserve"> </v>
      </c>
      <c r="X33" s="3" t="str">
        <f t="shared" si="35"/>
        <v xml:space="preserve"> </v>
      </c>
      <c r="Y33" s="68" t="str">
        <f t="shared" si="36"/>
        <v xml:space="preserve"> </v>
      </c>
      <c r="Z33" s="78" t="str">
        <f>IF(G5&gt;=5,0," ")</f>
        <v xml:space="preserve"> </v>
      </c>
      <c r="AA33" s="78" t="str">
        <f>IF(G5&gt;=5,L10," ")</f>
        <v xml:space="preserve"> </v>
      </c>
      <c r="AC33" s="3">
        <v>18</v>
      </c>
      <c r="AD33" s="78" t="str">
        <f t="shared" si="37"/>
        <v xml:space="preserve"> </v>
      </c>
      <c r="AE33" s="78" t="str">
        <f t="shared" si="0"/>
        <v xml:space="preserve"> </v>
      </c>
      <c r="AF33" s="3" t="e">
        <f t="shared" si="94"/>
        <v>#N/A</v>
      </c>
      <c r="AG33" s="3" t="str">
        <f t="shared" si="38"/>
        <v xml:space="preserve"> </v>
      </c>
      <c r="AI33" s="79" t="e">
        <f t="shared" si="39"/>
        <v>#VALUE!</v>
      </c>
      <c r="AJ33" s="80" t="str">
        <f t="shared" si="2"/>
        <v xml:space="preserve"> </v>
      </c>
      <c r="AK33" s="68" t="e">
        <f t="shared" si="95"/>
        <v>#VALUE!</v>
      </c>
      <c r="AL33" s="68" t="e">
        <f t="shared" si="40"/>
        <v>#N/A</v>
      </c>
      <c r="AN33" s="3">
        <f t="shared" si="4"/>
        <v>0</v>
      </c>
      <c r="AO33" s="78" t="str">
        <f t="shared" si="5"/>
        <v xml:space="preserve"> </v>
      </c>
      <c r="AP33" s="3" t="e">
        <f t="shared" si="41"/>
        <v>#N/A</v>
      </c>
      <c r="AQ33" s="3" t="e">
        <f t="shared" si="41"/>
        <v>#N/A</v>
      </c>
      <c r="AR33" s="3">
        <v>18</v>
      </c>
      <c r="AS33" s="80" t="str">
        <f t="shared" si="42"/>
        <v xml:space="preserve"> </v>
      </c>
      <c r="AT33" s="80" t="str">
        <f t="shared" si="43"/>
        <v xml:space="preserve"> </v>
      </c>
      <c r="AU33" s="80" t="str">
        <f t="shared" si="6"/>
        <v xml:space="preserve"> </v>
      </c>
      <c r="AV33" s="81" t="str">
        <f t="shared" si="7"/>
        <v xml:space="preserve"> </v>
      </c>
      <c r="AW33" s="80" t="str">
        <f t="shared" si="44"/>
        <v xml:space="preserve"> </v>
      </c>
      <c r="AX33" s="80" t="str">
        <f t="shared" si="8"/>
        <v xml:space="preserve"> </v>
      </c>
      <c r="AY33" s="3" t="str">
        <f t="shared" si="9"/>
        <v xml:space="preserve"> </v>
      </c>
      <c r="AZ33" s="80" t="str">
        <f t="shared" si="45"/>
        <v xml:space="preserve"> </v>
      </c>
      <c r="BA33" s="80" t="str">
        <f t="shared" si="46"/>
        <v xml:space="preserve"> </v>
      </c>
      <c r="BB33" s="78" t="str">
        <f t="shared" si="47"/>
        <v xml:space="preserve"> </v>
      </c>
      <c r="BC33" s="3" t="str">
        <f t="shared" si="48"/>
        <v xml:space="preserve"> </v>
      </c>
      <c r="BD33" s="3" t="str">
        <f t="shared" si="49"/>
        <v xml:space="preserve"> </v>
      </c>
      <c r="BE33" s="3" t="str">
        <f t="shared" si="50"/>
        <v xml:space="preserve"> </v>
      </c>
      <c r="BF33" s="3" t="str">
        <f t="shared" si="51"/>
        <v xml:space="preserve"> </v>
      </c>
      <c r="BG33" s="3" t="str">
        <f t="shared" si="52"/>
        <v xml:space="preserve"> </v>
      </c>
      <c r="BH33" s="3" t="str">
        <f t="shared" si="53"/>
        <v xml:space="preserve"> </v>
      </c>
      <c r="BI33" s="3" t="str">
        <f t="shared" si="54"/>
        <v xml:space="preserve"> </v>
      </c>
      <c r="BJ33" s="3" t="str">
        <f t="shared" si="55"/>
        <v xml:space="preserve"> </v>
      </c>
      <c r="BK33" s="3" t="str">
        <f t="shared" si="56"/>
        <v xml:space="preserve"> </v>
      </c>
      <c r="BL33" s="3" t="str">
        <f t="shared" si="57"/>
        <v xml:space="preserve"> </v>
      </c>
      <c r="BM33" s="3" t="str">
        <f t="shared" si="58"/>
        <v xml:space="preserve"> </v>
      </c>
      <c r="BN33" s="3" t="str">
        <f t="shared" si="10"/>
        <v xml:space="preserve"> </v>
      </c>
      <c r="BO33" s="3" t="str">
        <f t="shared" si="59"/>
        <v xml:space="preserve"> </v>
      </c>
      <c r="BP33" s="3" t="str">
        <f t="shared" si="60"/>
        <v xml:space="preserve"> </v>
      </c>
      <c r="BQ33" s="3" t="str">
        <f t="shared" si="61"/>
        <v xml:space="preserve"> </v>
      </c>
      <c r="BR33" s="3" t="str">
        <f t="shared" si="62"/>
        <v xml:space="preserve"> </v>
      </c>
      <c r="BS33" s="3" t="str">
        <f t="shared" si="63"/>
        <v xml:space="preserve"> </v>
      </c>
      <c r="BT33" s="3" t="str">
        <f t="shared" si="64"/>
        <v xml:space="preserve"> </v>
      </c>
      <c r="BU33" s="3" t="str">
        <f t="shared" si="65"/>
        <v xml:space="preserve"> </v>
      </c>
      <c r="BV33" s="3" t="str">
        <f t="shared" si="66"/>
        <v xml:space="preserve"> </v>
      </c>
      <c r="BW33" s="3" t="str">
        <f t="shared" si="67"/>
        <v xml:space="preserve"> </v>
      </c>
      <c r="BX33" s="3" t="str">
        <f t="shared" si="11"/>
        <v xml:space="preserve"> </v>
      </c>
      <c r="BY33" s="3" t="str">
        <f t="shared" si="68"/>
        <v xml:space="preserve"> </v>
      </c>
      <c r="BZ33" s="3" t="str">
        <f t="shared" si="69"/>
        <v xml:space="preserve"> </v>
      </c>
      <c r="CA33" s="3" t="str">
        <f t="shared" si="70"/>
        <v xml:space="preserve"> </v>
      </c>
      <c r="CB33" s="3" t="str">
        <f t="shared" si="71"/>
        <v xml:space="preserve"> </v>
      </c>
      <c r="CC33" s="3" t="str">
        <f t="shared" si="72"/>
        <v xml:space="preserve"> </v>
      </c>
      <c r="CD33" s="3" t="str">
        <f t="shared" si="73"/>
        <v xml:space="preserve"> </v>
      </c>
      <c r="CE33" s="3" t="str">
        <f t="shared" si="74"/>
        <v xml:space="preserve"> </v>
      </c>
      <c r="CF33" s="3" t="str">
        <f t="shared" si="75"/>
        <v xml:space="preserve"> </v>
      </c>
      <c r="CG33" s="3" t="str">
        <f t="shared" si="76"/>
        <v xml:space="preserve"> </v>
      </c>
      <c r="CH33" s="3" t="str">
        <f t="shared" si="12"/>
        <v xml:space="preserve"> </v>
      </c>
      <c r="CI33" s="3" t="str">
        <f t="shared" si="77"/>
        <v xml:space="preserve"> </v>
      </c>
      <c r="CJ33" s="3" t="str">
        <f t="shared" si="78"/>
        <v xml:space="preserve"> </v>
      </c>
      <c r="CK33" s="3" t="str">
        <f t="shared" si="79"/>
        <v xml:space="preserve"> </v>
      </c>
      <c r="CL33" s="3" t="str">
        <f t="shared" si="80"/>
        <v xml:space="preserve"> </v>
      </c>
      <c r="CM33" s="3" t="str">
        <f t="shared" si="81"/>
        <v xml:space="preserve"> </v>
      </c>
      <c r="CN33" s="3" t="str">
        <f t="shared" si="82"/>
        <v xml:space="preserve"> </v>
      </c>
      <c r="CO33" s="3" t="str">
        <f t="shared" si="83"/>
        <v xml:space="preserve"> </v>
      </c>
      <c r="CP33" s="3" t="str">
        <f t="shared" si="84"/>
        <v xml:space="preserve"> </v>
      </c>
      <c r="CQ33" s="3" t="str">
        <f t="shared" si="85"/>
        <v xml:space="preserve"> </v>
      </c>
      <c r="CR33" s="3" t="str">
        <f t="shared" si="13"/>
        <v xml:space="preserve"> </v>
      </c>
      <c r="CS33" s="3" t="str">
        <f t="shared" si="86"/>
        <v xml:space="preserve"> </v>
      </c>
      <c r="CT33" s="3" t="str">
        <f t="shared" si="87"/>
        <v xml:space="preserve"> </v>
      </c>
      <c r="CU33" s="3" t="str">
        <f t="shared" si="88"/>
        <v xml:space="preserve"> </v>
      </c>
      <c r="CV33" s="3" t="str">
        <f t="shared" si="89"/>
        <v xml:space="preserve"> </v>
      </c>
      <c r="CW33" s="3" t="str">
        <f t="shared" si="90"/>
        <v xml:space="preserve"> </v>
      </c>
      <c r="CX33" s="3" t="str">
        <f t="shared" si="91"/>
        <v xml:space="preserve"> </v>
      </c>
      <c r="CZ33" s="80">
        <f t="shared" si="92"/>
        <v>0</v>
      </c>
      <c r="DA33" s="80">
        <f t="shared" si="14"/>
        <v>86.775000000000006</v>
      </c>
      <c r="DB33" s="80">
        <f t="shared" si="15"/>
        <v>115.575</v>
      </c>
      <c r="DC33" s="80" t="e">
        <f t="shared" si="16"/>
        <v>#VALUE!</v>
      </c>
      <c r="DD33" s="80" t="e">
        <f t="shared" si="17"/>
        <v>#VALUE!</v>
      </c>
      <c r="DE33" s="80" t="e">
        <f t="shared" si="18"/>
        <v>#VALUE!</v>
      </c>
      <c r="DH33" s="3">
        <f>+IF(A33=1,'Hoja base'!$C$10,IF(A33=2,'Hoja base'!$D$10,IF(A33=3,'Hoja base'!$E$10,IF(A33=4,'Hoja base'!$F$10,IF(A33=5,'Hoja base'!$G$10,'Hoja base'!$H$10)))))</f>
        <v>0</v>
      </c>
      <c r="DI33" s="3">
        <f t="shared" si="93"/>
        <v>0</v>
      </c>
    </row>
    <row r="34" spans="1:113" ht="12" customHeight="1" x14ac:dyDescent="0.2">
      <c r="A34" s="21" t="str">
        <f t="shared" si="19"/>
        <v xml:space="preserve"> </v>
      </c>
      <c r="B34" s="129"/>
      <c r="C34" s="129"/>
      <c r="D34" s="129"/>
      <c r="E34" s="129"/>
      <c r="F34" s="22"/>
      <c r="G34" s="23" t="str">
        <f t="shared" si="20"/>
        <v xml:space="preserve"> </v>
      </c>
      <c r="H34" s="24" t="str">
        <f t="shared" si="21"/>
        <v xml:space="preserve"> </v>
      </c>
      <c r="I34" s="25"/>
      <c r="J34" s="24" t="str">
        <f t="shared" si="22"/>
        <v xml:space="preserve"> </v>
      </c>
      <c r="K34" s="24" t="str">
        <f t="shared" si="23"/>
        <v xml:space="preserve"> </v>
      </c>
      <c r="L34" s="24" t="str">
        <f t="shared" si="24"/>
        <v xml:space="preserve"> </v>
      </c>
      <c r="M34" s="24" t="str">
        <f t="shared" si="25"/>
        <v xml:space="preserve"> </v>
      </c>
      <c r="N34" s="24" t="str">
        <f t="shared" si="26"/>
        <v xml:space="preserve"> </v>
      </c>
      <c r="O34" s="26" t="str">
        <f t="shared" si="27"/>
        <v xml:space="preserve"> </v>
      </c>
      <c r="P34" s="26" t="str">
        <f t="shared" si="28"/>
        <v xml:space="preserve"> </v>
      </c>
      <c r="Q34" s="27" t="str">
        <f t="shared" si="29"/>
        <v xml:space="preserve"> </v>
      </c>
      <c r="R34" s="27" t="str">
        <f t="shared" si="30"/>
        <v xml:space="preserve"> </v>
      </c>
      <c r="S34" s="126" t="str">
        <f t="shared" si="31"/>
        <v xml:space="preserve"> </v>
      </c>
      <c r="T34" s="126"/>
      <c r="U34" s="27" t="str">
        <f t="shared" si="32"/>
        <v xml:space="preserve"> </v>
      </c>
      <c r="V34" s="24" t="str">
        <f t="shared" si="33"/>
        <v xml:space="preserve"> </v>
      </c>
      <c r="W34" s="24" t="str">
        <f t="shared" si="34"/>
        <v xml:space="preserve"> </v>
      </c>
      <c r="X34" s="3" t="str">
        <f t="shared" si="35"/>
        <v xml:space="preserve"> </v>
      </c>
      <c r="Y34" s="68" t="str">
        <f t="shared" si="36"/>
        <v xml:space="preserve"> </v>
      </c>
      <c r="Z34" s="78" t="str">
        <f>IF(G5&gt;=5,100," ")</f>
        <v xml:space="preserve"> </v>
      </c>
      <c r="AA34" s="78" t="str">
        <f>AA33</f>
        <v xml:space="preserve"> </v>
      </c>
      <c r="AC34" s="3">
        <v>19</v>
      </c>
      <c r="AD34" s="78" t="str">
        <f t="shared" si="37"/>
        <v xml:space="preserve"> </v>
      </c>
      <c r="AE34" s="78" t="str">
        <f t="shared" si="0"/>
        <v xml:space="preserve"> </v>
      </c>
      <c r="AF34" s="3" t="e">
        <f t="shared" si="94"/>
        <v>#N/A</v>
      </c>
      <c r="AG34" s="3" t="str">
        <f t="shared" si="38"/>
        <v xml:space="preserve"> </v>
      </c>
      <c r="AI34" s="79" t="e">
        <f t="shared" si="39"/>
        <v>#VALUE!</v>
      </c>
      <c r="AJ34" s="80" t="str">
        <f t="shared" si="2"/>
        <v xml:space="preserve"> </v>
      </c>
      <c r="AK34" s="68" t="e">
        <f t="shared" si="95"/>
        <v>#VALUE!</v>
      </c>
      <c r="AL34" s="68" t="e">
        <f t="shared" si="40"/>
        <v>#N/A</v>
      </c>
      <c r="AN34" s="3">
        <f t="shared" si="4"/>
        <v>0</v>
      </c>
      <c r="AO34" s="78" t="str">
        <f t="shared" si="5"/>
        <v xml:space="preserve"> </v>
      </c>
      <c r="AP34" s="3" t="e">
        <f t="shared" si="41"/>
        <v>#N/A</v>
      </c>
      <c r="AQ34" s="3" t="e">
        <f t="shared" si="41"/>
        <v>#N/A</v>
      </c>
      <c r="AR34" s="3">
        <v>19</v>
      </c>
      <c r="AS34" s="80" t="str">
        <f t="shared" si="42"/>
        <v xml:space="preserve"> </v>
      </c>
      <c r="AT34" s="80" t="str">
        <f t="shared" si="43"/>
        <v xml:space="preserve"> </v>
      </c>
      <c r="AU34" s="80" t="str">
        <f t="shared" si="6"/>
        <v xml:space="preserve"> </v>
      </c>
      <c r="AV34" s="81" t="str">
        <f t="shared" si="7"/>
        <v xml:space="preserve"> </v>
      </c>
      <c r="AW34" s="80" t="str">
        <f t="shared" si="44"/>
        <v xml:space="preserve"> </v>
      </c>
      <c r="AX34" s="80" t="str">
        <f t="shared" si="8"/>
        <v xml:space="preserve"> </v>
      </c>
      <c r="AY34" s="3" t="str">
        <f t="shared" si="9"/>
        <v xml:space="preserve"> </v>
      </c>
      <c r="AZ34" s="80" t="str">
        <f t="shared" si="45"/>
        <v xml:space="preserve"> </v>
      </c>
      <c r="BA34" s="80" t="str">
        <f t="shared" si="46"/>
        <v xml:space="preserve"> </v>
      </c>
      <c r="BB34" s="78" t="str">
        <f t="shared" si="47"/>
        <v xml:space="preserve"> </v>
      </c>
      <c r="BC34" s="3" t="str">
        <f t="shared" si="48"/>
        <v xml:space="preserve"> </v>
      </c>
      <c r="BD34" s="3" t="str">
        <f t="shared" si="49"/>
        <v xml:space="preserve"> </v>
      </c>
      <c r="BE34" s="3" t="str">
        <f t="shared" si="50"/>
        <v xml:space="preserve"> </v>
      </c>
      <c r="BF34" s="3" t="str">
        <f t="shared" si="51"/>
        <v xml:space="preserve"> </v>
      </c>
      <c r="BG34" s="3" t="str">
        <f t="shared" si="52"/>
        <v xml:space="preserve"> </v>
      </c>
      <c r="BH34" s="3" t="str">
        <f t="shared" si="53"/>
        <v xml:space="preserve"> </v>
      </c>
      <c r="BI34" s="3" t="str">
        <f t="shared" si="54"/>
        <v xml:space="preserve"> </v>
      </c>
      <c r="BJ34" s="3" t="str">
        <f t="shared" si="55"/>
        <v xml:space="preserve"> </v>
      </c>
      <c r="BK34" s="3" t="str">
        <f t="shared" si="56"/>
        <v xml:space="preserve"> </v>
      </c>
      <c r="BL34" s="3" t="str">
        <f t="shared" si="57"/>
        <v xml:space="preserve"> </v>
      </c>
      <c r="BM34" s="3" t="str">
        <f t="shared" si="58"/>
        <v xml:space="preserve"> </v>
      </c>
      <c r="BN34" s="3" t="str">
        <f t="shared" si="10"/>
        <v xml:space="preserve"> </v>
      </c>
      <c r="BO34" s="3" t="str">
        <f t="shared" si="59"/>
        <v xml:space="preserve"> </v>
      </c>
      <c r="BP34" s="3" t="str">
        <f t="shared" si="60"/>
        <v xml:space="preserve"> </v>
      </c>
      <c r="BQ34" s="3" t="str">
        <f t="shared" si="61"/>
        <v xml:space="preserve"> </v>
      </c>
      <c r="BR34" s="3" t="str">
        <f t="shared" si="62"/>
        <v xml:space="preserve"> </v>
      </c>
      <c r="BS34" s="3" t="str">
        <f t="shared" si="63"/>
        <v xml:space="preserve"> </v>
      </c>
      <c r="BT34" s="3" t="str">
        <f t="shared" si="64"/>
        <v xml:space="preserve"> </v>
      </c>
      <c r="BU34" s="3" t="str">
        <f t="shared" si="65"/>
        <v xml:space="preserve"> </v>
      </c>
      <c r="BV34" s="3" t="str">
        <f t="shared" si="66"/>
        <v xml:space="preserve"> </v>
      </c>
      <c r="BW34" s="3" t="str">
        <f t="shared" si="67"/>
        <v xml:space="preserve"> </v>
      </c>
      <c r="BX34" s="3" t="str">
        <f t="shared" si="11"/>
        <v xml:space="preserve"> </v>
      </c>
      <c r="BY34" s="3" t="str">
        <f t="shared" si="68"/>
        <v xml:space="preserve"> </v>
      </c>
      <c r="BZ34" s="3" t="str">
        <f t="shared" si="69"/>
        <v xml:space="preserve"> </v>
      </c>
      <c r="CA34" s="3" t="str">
        <f t="shared" si="70"/>
        <v xml:space="preserve"> </v>
      </c>
      <c r="CB34" s="3" t="str">
        <f t="shared" si="71"/>
        <v xml:space="preserve"> </v>
      </c>
      <c r="CC34" s="3" t="str">
        <f t="shared" si="72"/>
        <v xml:space="preserve"> </v>
      </c>
      <c r="CD34" s="3" t="str">
        <f t="shared" si="73"/>
        <v xml:space="preserve"> </v>
      </c>
      <c r="CE34" s="3" t="str">
        <f t="shared" si="74"/>
        <v xml:space="preserve"> </v>
      </c>
      <c r="CF34" s="3" t="str">
        <f t="shared" si="75"/>
        <v xml:space="preserve"> </v>
      </c>
      <c r="CG34" s="3" t="str">
        <f t="shared" si="76"/>
        <v xml:space="preserve"> </v>
      </c>
      <c r="CH34" s="3" t="str">
        <f t="shared" si="12"/>
        <v xml:space="preserve"> </v>
      </c>
      <c r="CI34" s="3" t="str">
        <f t="shared" si="77"/>
        <v xml:space="preserve"> </v>
      </c>
      <c r="CJ34" s="3" t="str">
        <f t="shared" si="78"/>
        <v xml:space="preserve"> </v>
      </c>
      <c r="CK34" s="3" t="str">
        <f t="shared" si="79"/>
        <v xml:space="preserve"> </v>
      </c>
      <c r="CL34" s="3" t="str">
        <f t="shared" si="80"/>
        <v xml:space="preserve"> </v>
      </c>
      <c r="CM34" s="3" t="str">
        <f t="shared" si="81"/>
        <v xml:space="preserve"> </v>
      </c>
      <c r="CN34" s="3" t="str">
        <f t="shared" si="82"/>
        <v xml:space="preserve"> </v>
      </c>
      <c r="CO34" s="3" t="str">
        <f t="shared" si="83"/>
        <v xml:space="preserve"> </v>
      </c>
      <c r="CP34" s="3" t="str">
        <f t="shared" si="84"/>
        <v xml:space="preserve"> </v>
      </c>
      <c r="CQ34" s="3" t="str">
        <f t="shared" si="85"/>
        <v xml:space="preserve"> </v>
      </c>
      <c r="CR34" s="3" t="str">
        <f t="shared" si="13"/>
        <v xml:space="preserve"> </v>
      </c>
      <c r="CS34" s="3" t="str">
        <f t="shared" si="86"/>
        <v xml:space="preserve"> </v>
      </c>
      <c r="CT34" s="3" t="str">
        <f t="shared" si="87"/>
        <v xml:space="preserve"> </v>
      </c>
      <c r="CU34" s="3" t="str">
        <f t="shared" si="88"/>
        <v xml:space="preserve"> </v>
      </c>
      <c r="CV34" s="3" t="str">
        <f t="shared" si="89"/>
        <v xml:space="preserve"> </v>
      </c>
      <c r="CW34" s="3" t="str">
        <f t="shared" si="90"/>
        <v xml:space="preserve"> </v>
      </c>
      <c r="CX34" s="3" t="str">
        <f t="shared" si="91"/>
        <v xml:space="preserve"> </v>
      </c>
      <c r="CZ34" s="80">
        <f t="shared" si="92"/>
        <v>0</v>
      </c>
      <c r="DA34" s="80">
        <f t="shared" si="14"/>
        <v>86.775000000000006</v>
      </c>
      <c r="DB34" s="80">
        <f t="shared" si="15"/>
        <v>115.575</v>
      </c>
      <c r="DC34" s="80" t="e">
        <f t="shared" si="16"/>
        <v>#VALUE!</v>
      </c>
      <c r="DD34" s="80" t="e">
        <f t="shared" si="17"/>
        <v>#VALUE!</v>
      </c>
      <c r="DE34" s="80" t="e">
        <f t="shared" si="18"/>
        <v>#VALUE!</v>
      </c>
      <c r="DH34" s="3">
        <f>+IF(A34=1,'Hoja base'!$C$10,IF(A34=2,'Hoja base'!$D$10,IF(A34=3,'Hoja base'!$E$10,IF(A34=4,'Hoja base'!$F$10,IF(A34=5,'Hoja base'!$G$10,'Hoja base'!$H$10)))))</f>
        <v>0</v>
      </c>
      <c r="DI34" s="3">
        <f t="shared" si="93"/>
        <v>0</v>
      </c>
    </row>
    <row r="35" spans="1:113" ht="12" customHeight="1" x14ac:dyDescent="0.2">
      <c r="A35" s="21" t="str">
        <f t="shared" si="19"/>
        <v xml:space="preserve"> </v>
      </c>
      <c r="B35" s="129"/>
      <c r="C35" s="129"/>
      <c r="D35" s="129"/>
      <c r="E35" s="129"/>
      <c r="F35" s="22"/>
      <c r="G35" s="23" t="str">
        <f t="shared" si="20"/>
        <v xml:space="preserve"> </v>
      </c>
      <c r="H35" s="24" t="str">
        <f t="shared" si="21"/>
        <v xml:space="preserve"> </v>
      </c>
      <c r="I35" s="25"/>
      <c r="J35" s="24" t="str">
        <f t="shared" si="22"/>
        <v xml:space="preserve"> </v>
      </c>
      <c r="K35" s="24" t="str">
        <f t="shared" si="23"/>
        <v xml:space="preserve"> </v>
      </c>
      <c r="L35" s="24" t="str">
        <f t="shared" si="24"/>
        <v xml:space="preserve"> </v>
      </c>
      <c r="M35" s="24" t="str">
        <f t="shared" si="25"/>
        <v xml:space="preserve"> </v>
      </c>
      <c r="N35" s="24" t="str">
        <f t="shared" si="26"/>
        <v xml:space="preserve"> </v>
      </c>
      <c r="O35" s="26" t="str">
        <f t="shared" si="27"/>
        <v xml:space="preserve"> </v>
      </c>
      <c r="P35" s="26" t="str">
        <f t="shared" si="28"/>
        <v xml:space="preserve"> </v>
      </c>
      <c r="Q35" s="27" t="str">
        <f t="shared" si="29"/>
        <v xml:space="preserve"> </v>
      </c>
      <c r="R35" s="27" t="str">
        <f t="shared" si="30"/>
        <v xml:space="preserve"> </v>
      </c>
      <c r="S35" s="126" t="str">
        <f t="shared" si="31"/>
        <v xml:space="preserve"> </v>
      </c>
      <c r="T35" s="126"/>
      <c r="U35" s="27" t="str">
        <f t="shared" si="32"/>
        <v xml:space="preserve"> </v>
      </c>
      <c r="V35" s="24" t="str">
        <f t="shared" si="33"/>
        <v xml:space="preserve"> </v>
      </c>
      <c r="W35" s="24" t="str">
        <f t="shared" si="34"/>
        <v xml:space="preserve"> </v>
      </c>
      <c r="X35" s="3" t="str">
        <f t="shared" si="35"/>
        <v xml:space="preserve"> </v>
      </c>
      <c r="Y35" s="68" t="str">
        <f t="shared" si="36"/>
        <v xml:space="preserve"> </v>
      </c>
      <c r="Z35" s="78"/>
      <c r="AC35" s="3">
        <v>20</v>
      </c>
      <c r="AD35" s="78" t="str">
        <f t="shared" si="37"/>
        <v xml:space="preserve"> </v>
      </c>
      <c r="AE35" s="78" t="str">
        <f t="shared" si="0"/>
        <v xml:space="preserve"> </v>
      </c>
      <c r="AF35" s="3" t="e">
        <f t="shared" si="94"/>
        <v>#N/A</v>
      </c>
      <c r="AG35" s="3" t="str">
        <f t="shared" si="38"/>
        <v xml:space="preserve"> </v>
      </c>
      <c r="AI35" s="79" t="e">
        <f t="shared" si="39"/>
        <v>#VALUE!</v>
      </c>
      <c r="AJ35" s="80" t="str">
        <f t="shared" si="2"/>
        <v xml:space="preserve"> </v>
      </c>
      <c r="AK35" s="68" t="e">
        <f t="shared" si="95"/>
        <v>#VALUE!</v>
      </c>
      <c r="AL35" s="68" t="e">
        <f t="shared" si="40"/>
        <v>#N/A</v>
      </c>
      <c r="AN35" s="3">
        <f t="shared" si="4"/>
        <v>0</v>
      </c>
      <c r="AO35" s="78" t="str">
        <f t="shared" si="5"/>
        <v xml:space="preserve"> </v>
      </c>
      <c r="AP35" s="3" t="e">
        <f t="shared" si="41"/>
        <v>#N/A</v>
      </c>
      <c r="AQ35" s="3" t="e">
        <f t="shared" si="41"/>
        <v>#N/A</v>
      </c>
      <c r="AR35" s="3">
        <v>20</v>
      </c>
      <c r="AS35" s="80" t="str">
        <f t="shared" si="42"/>
        <v xml:space="preserve"> </v>
      </c>
      <c r="AT35" s="80" t="str">
        <f t="shared" si="43"/>
        <v xml:space="preserve"> </v>
      </c>
      <c r="AU35" s="80" t="str">
        <f t="shared" si="6"/>
        <v xml:space="preserve"> </v>
      </c>
      <c r="AV35" s="81" t="str">
        <f t="shared" si="7"/>
        <v xml:space="preserve"> </v>
      </c>
      <c r="AW35" s="80" t="str">
        <f t="shared" si="44"/>
        <v xml:space="preserve"> </v>
      </c>
      <c r="AX35" s="80" t="str">
        <f t="shared" si="8"/>
        <v xml:space="preserve"> </v>
      </c>
      <c r="AY35" s="3" t="str">
        <f t="shared" si="9"/>
        <v xml:space="preserve"> </v>
      </c>
      <c r="AZ35" s="80" t="str">
        <f t="shared" si="45"/>
        <v xml:space="preserve"> </v>
      </c>
      <c r="BA35" s="80" t="str">
        <f t="shared" si="46"/>
        <v xml:space="preserve"> </v>
      </c>
      <c r="BB35" s="78" t="str">
        <f t="shared" si="47"/>
        <v xml:space="preserve"> </v>
      </c>
      <c r="BC35" s="3" t="str">
        <f t="shared" si="48"/>
        <v xml:space="preserve"> </v>
      </c>
      <c r="BD35" s="3" t="str">
        <f t="shared" si="49"/>
        <v xml:space="preserve"> </v>
      </c>
      <c r="BE35" s="3" t="str">
        <f t="shared" si="50"/>
        <v xml:space="preserve"> </v>
      </c>
      <c r="BF35" s="3" t="str">
        <f t="shared" si="51"/>
        <v xml:space="preserve"> </v>
      </c>
      <c r="BG35" s="3" t="str">
        <f t="shared" si="52"/>
        <v xml:space="preserve"> </v>
      </c>
      <c r="BH35" s="3" t="str">
        <f t="shared" si="53"/>
        <v xml:space="preserve"> </v>
      </c>
      <c r="BI35" s="3" t="str">
        <f t="shared" si="54"/>
        <v xml:space="preserve"> </v>
      </c>
      <c r="BJ35" s="3" t="str">
        <f t="shared" si="55"/>
        <v xml:space="preserve"> </v>
      </c>
      <c r="BK35" s="3" t="str">
        <f t="shared" si="56"/>
        <v xml:space="preserve"> </v>
      </c>
      <c r="BL35" s="3" t="str">
        <f t="shared" si="57"/>
        <v xml:space="preserve"> </v>
      </c>
      <c r="BM35" s="3" t="str">
        <f t="shared" si="58"/>
        <v xml:space="preserve"> </v>
      </c>
      <c r="BN35" s="3" t="str">
        <f t="shared" si="10"/>
        <v xml:space="preserve"> </v>
      </c>
      <c r="BO35" s="3" t="str">
        <f t="shared" si="59"/>
        <v xml:space="preserve"> </v>
      </c>
      <c r="BP35" s="3" t="str">
        <f t="shared" si="60"/>
        <v xml:space="preserve"> </v>
      </c>
      <c r="BQ35" s="3" t="str">
        <f t="shared" si="61"/>
        <v xml:space="preserve"> </v>
      </c>
      <c r="BR35" s="3" t="str">
        <f t="shared" si="62"/>
        <v xml:space="preserve"> </v>
      </c>
      <c r="BS35" s="3" t="str">
        <f t="shared" si="63"/>
        <v xml:space="preserve"> </v>
      </c>
      <c r="BT35" s="3" t="str">
        <f t="shared" si="64"/>
        <v xml:space="preserve"> </v>
      </c>
      <c r="BU35" s="3" t="str">
        <f t="shared" si="65"/>
        <v xml:space="preserve"> </v>
      </c>
      <c r="BV35" s="3" t="str">
        <f t="shared" si="66"/>
        <v xml:space="preserve"> </v>
      </c>
      <c r="BW35" s="3" t="str">
        <f t="shared" si="67"/>
        <v xml:space="preserve"> </v>
      </c>
      <c r="BX35" s="3" t="str">
        <f t="shared" si="11"/>
        <v xml:space="preserve"> </v>
      </c>
      <c r="BY35" s="3" t="str">
        <f t="shared" si="68"/>
        <v xml:space="preserve"> </v>
      </c>
      <c r="BZ35" s="3" t="str">
        <f t="shared" si="69"/>
        <v xml:space="preserve"> </v>
      </c>
      <c r="CA35" s="3" t="str">
        <f t="shared" si="70"/>
        <v xml:space="preserve"> </v>
      </c>
      <c r="CB35" s="3" t="str">
        <f t="shared" si="71"/>
        <v xml:space="preserve"> </v>
      </c>
      <c r="CC35" s="3" t="str">
        <f t="shared" si="72"/>
        <v xml:space="preserve"> </v>
      </c>
      <c r="CD35" s="3" t="str">
        <f t="shared" si="73"/>
        <v xml:space="preserve"> </v>
      </c>
      <c r="CE35" s="3" t="str">
        <f t="shared" si="74"/>
        <v xml:space="preserve"> </v>
      </c>
      <c r="CF35" s="3" t="str">
        <f t="shared" si="75"/>
        <v xml:space="preserve"> </v>
      </c>
      <c r="CG35" s="3" t="str">
        <f t="shared" si="76"/>
        <v xml:space="preserve"> </v>
      </c>
      <c r="CH35" s="3" t="str">
        <f t="shared" si="12"/>
        <v xml:space="preserve"> </v>
      </c>
      <c r="CI35" s="3" t="str">
        <f t="shared" si="77"/>
        <v xml:space="preserve"> </v>
      </c>
      <c r="CJ35" s="3" t="str">
        <f t="shared" si="78"/>
        <v xml:space="preserve"> </v>
      </c>
      <c r="CK35" s="3" t="str">
        <f t="shared" si="79"/>
        <v xml:space="preserve"> </v>
      </c>
      <c r="CL35" s="3" t="str">
        <f t="shared" si="80"/>
        <v xml:space="preserve"> </v>
      </c>
      <c r="CM35" s="3" t="str">
        <f t="shared" si="81"/>
        <v xml:space="preserve"> </v>
      </c>
      <c r="CN35" s="3" t="str">
        <f t="shared" si="82"/>
        <v xml:space="preserve"> </v>
      </c>
      <c r="CO35" s="3" t="str">
        <f t="shared" si="83"/>
        <v xml:space="preserve"> </v>
      </c>
      <c r="CP35" s="3" t="str">
        <f t="shared" si="84"/>
        <v xml:space="preserve"> </v>
      </c>
      <c r="CQ35" s="3" t="str">
        <f t="shared" si="85"/>
        <v xml:space="preserve"> </v>
      </c>
      <c r="CR35" s="3" t="str">
        <f t="shared" si="13"/>
        <v xml:space="preserve"> </v>
      </c>
      <c r="CS35" s="3" t="str">
        <f t="shared" si="86"/>
        <v xml:space="preserve"> </v>
      </c>
      <c r="CT35" s="3" t="str">
        <f t="shared" si="87"/>
        <v xml:space="preserve"> </v>
      </c>
      <c r="CU35" s="3" t="str">
        <f t="shared" si="88"/>
        <v xml:space="preserve"> </v>
      </c>
      <c r="CV35" s="3" t="str">
        <f t="shared" si="89"/>
        <v xml:space="preserve"> </v>
      </c>
      <c r="CW35" s="3" t="str">
        <f t="shared" si="90"/>
        <v xml:space="preserve"> </v>
      </c>
      <c r="CX35" s="3" t="str">
        <f t="shared" si="91"/>
        <v xml:space="preserve"> </v>
      </c>
      <c r="CZ35" s="80">
        <f t="shared" si="92"/>
        <v>0</v>
      </c>
      <c r="DA35" s="80">
        <f t="shared" si="14"/>
        <v>86.775000000000006</v>
      </c>
      <c r="DB35" s="80">
        <f t="shared" si="15"/>
        <v>115.575</v>
      </c>
      <c r="DC35" s="80" t="e">
        <f t="shared" si="16"/>
        <v>#VALUE!</v>
      </c>
      <c r="DD35" s="80" t="e">
        <f t="shared" si="17"/>
        <v>#VALUE!</v>
      </c>
      <c r="DE35" s="80" t="e">
        <f t="shared" si="18"/>
        <v>#VALUE!</v>
      </c>
      <c r="DH35" s="3">
        <f>+IF(A35=1,'Hoja base'!$C$10,IF(A35=2,'Hoja base'!$D$10,IF(A35=3,'Hoja base'!$E$10,IF(A35=4,'Hoja base'!$F$10,IF(A35=5,'Hoja base'!$G$10,'Hoja base'!$H$10)))))</f>
        <v>0</v>
      </c>
      <c r="DI35" s="3">
        <f t="shared" si="93"/>
        <v>0</v>
      </c>
    </row>
    <row r="36" spans="1:113" ht="12" customHeight="1" x14ac:dyDescent="0.2">
      <c r="A36" s="21" t="str">
        <f t="shared" si="19"/>
        <v xml:space="preserve"> </v>
      </c>
      <c r="B36" s="129"/>
      <c r="C36" s="129"/>
      <c r="D36" s="129"/>
      <c r="E36" s="129"/>
      <c r="F36" s="22"/>
      <c r="G36" s="23" t="str">
        <f t="shared" si="20"/>
        <v xml:space="preserve"> </v>
      </c>
      <c r="H36" s="24" t="str">
        <f t="shared" si="21"/>
        <v xml:space="preserve"> </v>
      </c>
      <c r="I36" s="25"/>
      <c r="J36" s="24" t="str">
        <f t="shared" si="22"/>
        <v xml:space="preserve"> </v>
      </c>
      <c r="K36" s="24" t="str">
        <f t="shared" si="23"/>
        <v xml:space="preserve"> </v>
      </c>
      <c r="L36" s="24" t="str">
        <f t="shared" si="24"/>
        <v xml:space="preserve"> </v>
      </c>
      <c r="M36" s="24" t="str">
        <f t="shared" si="25"/>
        <v xml:space="preserve"> </v>
      </c>
      <c r="N36" s="24" t="str">
        <f t="shared" si="26"/>
        <v xml:space="preserve"> </v>
      </c>
      <c r="O36" s="26" t="str">
        <f t="shared" si="27"/>
        <v xml:space="preserve"> </v>
      </c>
      <c r="P36" s="26" t="str">
        <f t="shared" si="28"/>
        <v xml:space="preserve"> </v>
      </c>
      <c r="Q36" s="27" t="str">
        <f t="shared" si="29"/>
        <v xml:space="preserve"> </v>
      </c>
      <c r="R36" s="27" t="str">
        <f t="shared" si="30"/>
        <v xml:space="preserve"> </v>
      </c>
      <c r="S36" s="126" t="str">
        <f t="shared" si="31"/>
        <v xml:space="preserve"> </v>
      </c>
      <c r="T36" s="126"/>
      <c r="U36" s="27" t="str">
        <f t="shared" si="32"/>
        <v xml:space="preserve"> </v>
      </c>
      <c r="V36" s="24" t="str">
        <f t="shared" si="33"/>
        <v xml:space="preserve"> </v>
      </c>
      <c r="W36" s="24" t="str">
        <f t="shared" si="34"/>
        <v xml:space="preserve"> </v>
      </c>
      <c r="X36" s="3" t="str">
        <f t="shared" si="35"/>
        <v xml:space="preserve"> </v>
      </c>
      <c r="Y36" s="68" t="str">
        <f t="shared" si="36"/>
        <v xml:space="preserve"> </v>
      </c>
      <c r="Z36" s="77">
        <v>6</v>
      </c>
      <c r="AC36" s="3">
        <v>21</v>
      </c>
      <c r="AD36" s="78" t="str">
        <f t="shared" si="37"/>
        <v xml:space="preserve"> </v>
      </c>
      <c r="AE36" s="78" t="str">
        <f t="shared" si="0"/>
        <v xml:space="preserve"> </v>
      </c>
      <c r="AF36" s="3" t="e">
        <f t="shared" si="94"/>
        <v>#N/A</v>
      </c>
      <c r="AG36" s="3" t="str">
        <f t="shared" si="38"/>
        <v xml:space="preserve"> </v>
      </c>
      <c r="AI36" s="79" t="e">
        <f t="shared" si="39"/>
        <v>#VALUE!</v>
      </c>
      <c r="AJ36" s="80" t="str">
        <f t="shared" si="2"/>
        <v xml:space="preserve"> </v>
      </c>
      <c r="AK36" s="68" t="e">
        <f t="shared" si="95"/>
        <v>#VALUE!</v>
      </c>
      <c r="AL36" s="68" t="e">
        <f t="shared" si="40"/>
        <v>#N/A</v>
      </c>
      <c r="AN36" s="3">
        <f t="shared" si="4"/>
        <v>0</v>
      </c>
      <c r="AO36" s="78" t="str">
        <f t="shared" si="5"/>
        <v xml:space="preserve"> </v>
      </c>
      <c r="AP36" s="3" t="e">
        <f t="shared" si="41"/>
        <v>#N/A</v>
      </c>
      <c r="AQ36" s="3" t="e">
        <f t="shared" si="41"/>
        <v>#N/A</v>
      </c>
      <c r="AR36" s="3">
        <v>21</v>
      </c>
      <c r="AS36" s="80" t="str">
        <f t="shared" si="42"/>
        <v xml:space="preserve"> </v>
      </c>
      <c r="AT36" s="80" t="str">
        <f t="shared" si="43"/>
        <v xml:space="preserve"> </v>
      </c>
      <c r="AU36" s="80" t="str">
        <f t="shared" si="6"/>
        <v xml:space="preserve"> </v>
      </c>
      <c r="AV36" s="81" t="str">
        <f t="shared" si="7"/>
        <v xml:space="preserve"> </v>
      </c>
      <c r="AW36" s="80" t="str">
        <f t="shared" si="44"/>
        <v xml:space="preserve"> </v>
      </c>
      <c r="AX36" s="80" t="str">
        <f t="shared" si="8"/>
        <v xml:space="preserve"> </v>
      </c>
      <c r="AY36" s="3" t="str">
        <f t="shared" si="9"/>
        <v xml:space="preserve"> </v>
      </c>
      <c r="AZ36" s="80" t="str">
        <f t="shared" si="45"/>
        <v xml:space="preserve"> </v>
      </c>
      <c r="BA36" s="80" t="str">
        <f t="shared" si="46"/>
        <v xml:space="preserve"> </v>
      </c>
      <c r="BB36" s="78" t="str">
        <f t="shared" si="47"/>
        <v xml:space="preserve"> </v>
      </c>
      <c r="BC36" s="3" t="str">
        <f t="shared" si="48"/>
        <v xml:space="preserve"> </v>
      </c>
      <c r="BD36" s="3" t="str">
        <f t="shared" si="49"/>
        <v xml:space="preserve"> </v>
      </c>
      <c r="BE36" s="3" t="str">
        <f t="shared" si="50"/>
        <v xml:space="preserve"> </v>
      </c>
      <c r="BF36" s="3" t="str">
        <f t="shared" si="51"/>
        <v xml:space="preserve"> </v>
      </c>
      <c r="BG36" s="3" t="str">
        <f t="shared" si="52"/>
        <v xml:space="preserve"> </v>
      </c>
      <c r="BH36" s="3" t="str">
        <f t="shared" si="53"/>
        <v xml:space="preserve"> </v>
      </c>
      <c r="BI36" s="3" t="str">
        <f t="shared" si="54"/>
        <v xml:space="preserve"> </v>
      </c>
      <c r="BJ36" s="3" t="str">
        <f t="shared" si="55"/>
        <v xml:space="preserve"> </v>
      </c>
      <c r="BK36" s="3" t="str">
        <f t="shared" si="56"/>
        <v xml:space="preserve"> </v>
      </c>
      <c r="BL36" s="3" t="str">
        <f t="shared" si="57"/>
        <v xml:space="preserve"> </v>
      </c>
      <c r="BM36" s="3" t="str">
        <f t="shared" si="58"/>
        <v xml:space="preserve"> </v>
      </c>
      <c r="BN36" s="3" t="str">
        <f t="shared" si="10"/>
        <v xml:space="preserve"> </v>
      </c>
      <c r="BO36" s="3" t="str">
        <f t="shared" si="59"/>
        <v xml:space="preserve"> </v>
      </c>
      <c r="BP36" s="3" t="str">
        <f t="shared" si="60"/>
        <v xml:space="preserve"> </v>
      </c>
      <c r="BQ36" s="3" t="str">
        <f t="shared" si="61"/>
        <v xml:space="preserve"> </v>
      </c>
      <c r="BR36" s="3" t="str">
        <f t="shared" si="62"/>
        <v xml:space="preserve"> </v>
      </c>
      <c r="BS36" s="3" t="str">
        <f t="shared" si="63"/>
        <v xml:space="preserve"> </v>
      </c>
      <c r="BT36" s="3" t="str">
        <f t="shared" si="64"/>
        <v xml:space="preserve"> </v>
      </c>
      <c r="BU36" s="3" t="str">
        <f t="shared" si="65"/>
        <v xml:space="preserve"> </v>
      </c>
      <c r="BV36" s="3" t="str">
        <f t="shared" si="66"/>
        <v xml:space="preserve"> </v>
      </c>
      <c r="BW36" s="3" t="str">
        <f t="shared" si="67"/>
        <v xml:space="preserve"> </v>
      </c>
      <c r="BX36" s="3" t="str">
        <f t="shared" si="11"/>
        <v xml:space="preserve"> </v>
      </c>
      <c r="BY36" s="3" t="str">
        <f t="shared" si="68"/>
        <v xml:space="preserve"> </v>
      </c>
      <c r="BZ36" s="3" t="str">
        <f t="shared" si="69"/>
        <v xml:space="preserve"> </v>
      </c>
      <c r="CA36" s="3" t="str">
        <f t="shared" si="70"/>
        <v xml:space="preserve"> </v>
      </c>
      <c r="CB36" s="3" t="str">
        <f t="shared" si="71"/>
        <v xml:space="preserve"> </v>
      </c>
      <c r="CC36" s="3" t="str">
        <f t="shared" si="72"/>
        <v xml:space="preserve"> </v>
      </c>
      <c r="CD36" s="3" t="str">
        <f t="shared" si="73"/>
        <v xml:space="preserve"> </v>
      </c>
      <c r="CE36" s="3" t="str">
        <f t="shared" si="74"/>
        <v xml:space="preserve"> </v>
      </c>
      <c r="CF36" s="3" t="str">
        <f t="shared" si="75"/>
        <v xml:space="preserve"> </v>
      </c>
      <c r="CG36" s="3" t="str">
        <f t="shared" si="76"/>
        <v xml:space="preserve"> </v>
      </c>
      <c r="CH36" s="3" t="str">
        <f t="shared" si="12"/>
        <v xml:space="preserve"> </v>
      </c>
      <c r="CI36" s="3" t="str">
        <f t="shared" si="77"/>
        <v xml:space="preserve"> </v>
      </c>
      <c r="CJ36" s="3" t="str">
        <f t="shared" si="78"/>
        <v xml:space="preserve"> </v>
      </c>
      <c r="CK36" s="3" t="str">
        <f t="shared" si="79"/>
        <v xml:space="preserve"> </v>
      </c>
      <c r="CL36" s="3" t="str">
        <f t="shared" si="80"/>
        <v xml:space="preserve"> </v>
      </c>
      <c r="CM36" s="3" t="str">
        <f t="shared" si="81"/>
        <v xml:space="preserve"> </v>
      </c>
      <c r="CN36" s="3" t="str">
        <f t="shared" si="82"/>
        <v xml:space="preserve"> </v>
      </c>
      <c r="CO36" s="3" t="str">
        <f t="shared" si="83"/>
        <v xml:space="preserve"> </v>
      </c>
      <c r="CP36" s="3" t="str">
        <f t="shared" si="84"/>
        <v xml:space="preserve"> </v>
      </c>
      <c r="CQ36" s="3" t="str">
        <f t="shared" si="85"/>
        <v xml:space="preserve"> </v>
      </c>
      <c r="CR36" s="3" t="str">
        <f t="shared" si="13"/>
        <v xml:space="preserve"> </v>
      </c>
      <c r="CS36" s="3" t="str">
        <f t="shared" si="86"/>
        <v xml:space="preserve"> </v>
      </c>
      <c r="CT36" s="3" t="str">
        <f t="shared" si="87"/>
        <v xml:space="preserve"> </v>
      </c>
      <c r="CU36" s="3" t="str">
        <f t="shared" si="88"/>
        <v xml:space="preserve"> </v>
      </c>
      <c r="CV36" s="3" t="str">
        <f t="shared" si="89"/>
        <v xml:space="preserve"> </v>
      </c>
      <c r="CW36" s="3" t="str">
        <f t="shared" si="90"/>
        <v xml:space="preserve"> </v>
      </c>
      <c r="CX36" s="3" t="str">
        <f t="shared" si="91"/>
        <v xml:space="preserve"> </v>
      </c>
      <c r="CZ36" s="80">
        <f t="shared" si="92"/>
        <v>0</v>
      </c>
      <c r="DA36" s="80">
        <f t="shared" si="14"/>
        <v>86.775000000000006</v>
      </c>
      <c r="DB36" s="80">
        <f t="shared" si="15"/>
        <v>115.575</v>
      </c>
      <c r="DC36" s="80" t="e">
        <f t="shared" si="16"/>
        <v>#VALUE!</v>
      </c>
      <c r="DD36" s="80" t="e">
        <f t="shared" si="17"/>
        <v>#VALUE!</v>
      </c>
      <c r="DE36" s="80" t="e">
        <f t="shared" si="18"/>
        <v>#VALUE!</v>
      </c>
      <c r="DH36" s="3">
        <f>+IF(A36=1,'Hoja base'!$C$10,IF(A36=2,'Hoja base'!$D$10,IF(A36=3,'Hoja base'!$E$10,IF(A36=4,'Hoja base'!$F$10,IF(A36=5,'Hoja base'!$G$10,'Hoja base'!$H$10)))))</f>
        <v>0</v>
      </c>
      <c r="DI36" s="3">
        <f t="shared" si="93"/>
        <v>0</v>
      </c>
    </row>
    <row r="37" spans="1:113" ht="12" customHeight="1" x14ac:dyDescent="0.2">
      <c r="A37" s="21" t="str">
        <f t="shared" si="19"/>
        <v xml:space="preserve"> </v>
      </c>
      <c r="B37" s="129"/>
      <c r="C37" s="129"/>
      <c r="D37" s="129"/>
      <c r="E37" s="129"/>
      <c r="F37" s="22"/>
      <c r="G37" s="23" t="str">
        <f t="shared" si="20"/>
        <v xml:space="preserve"> </v>
      </c>
      <c r="H37" s="24" t="str">
        <f t="shared" si="21"/>
        <v xml:space="preserve"> </v>
      </c>
      <c r="I37" s="25"/>
      <c r="J37" s="24" t="str">
        <f t="shared" si="22"/>
        <v xml:space="preserve"> </v>
      </c>
      <c r="K37" s="24" t="str">
        <f t="shared" si="23"/>
        <v xml:space="preserve"> </v>
      </c>
      <c r="L37" s="24" t="str">
        <f t="shared" si="24"/>
        <v xml:space="preserve"> </v>
      </c>
      <c r="M37" s="24" t="str">
        <f t="shared" si="25"/>
        <v xml:space="preserve"> </v>
      </c>
      <c r="N37" s="24" t="str">
        <f t="shared" si="26"/>
        <v xml:space="preserve"> </v>
      </c>
      <c r="O37" s="26" t="str">
        <f t="shared" si="27"/>
        <v xml:space="preserve"> </v>
      </c>
      <c r="P37" s="26" t="str">
        <f t="shared" si="28"/>
        <v xml:space="preserve"> </v>
      </c>
      <c r="Q37" s="27" t="str">
        <f t="shared" si="29"/>
        <v xml:space="preserve"> </v>
      </c>
      <c r="R37" s="27" t="str">
        <f t="shared" si="30"/>
        <v xml:space="preserve"> </v>
      </c>
      <c r="S37" s="126" t="str">
        <f t="shared" si="31"/>
        <v xml:space="preserve"> </v>
      </c>
      <c r="T37" s="126"/>
      <c r="U37" s="27" t="str">
        <f t="shared" si="32"/>
        <v xml:space="preserve"> </v>
      </c>
      <c r="V37" s="24" t="str">
        <f t="shared" si="33"/>
        <v xml:space="preserve"> </v>
      </c>
      <c r="W37" s="24" t="str">
        <f t="shared" si="34"/>
        <v xml:space="preserve"> </v>
      </c>
      <c r="X37" s="3" t="str">
        <f t="shared" si="35"/>
        <v xml:space="preserve"> </v>
      </c>
      <c r="Y37" s="68" t="str">
        <f t="shared" si="36"/>
        <v xml:space="preserve"> </v>
      </c>
      <c r="Z37" s="78" t="str">
        <f>IF(G5&gt;=6,0," ")</f>
        <v xml:space="preserve"> </v>
      </c>
      <c r="AA37" s="78" t="str">
        <f>IF(G5&gt;=6,N10," ")</f>
        <v xml:space="preserve"> </v>
      </c>
      <c r="AC37" s="3">
        <v>22</v>
      </c>
      <c r="AD37" s="78" t="str">
        <f t="shared" si="37"/>
        <v xml:space="preserve"> </v>
      </c>
      <c r="AE37" s="78" t="str">
        <f t="shared" si="0"/>
        <v xml:space="preserve"> </v>
      </c>
      <c r="AF37" s="3" t="e">
        <f t="shared" si="94"/>
        <v>#N/A</v>
      </c>
      <c r="AG37" s="3" t="str">
        <f t="shared" si="38"/>
        <v xml:space="preserve"> </v>
      </c>
      <c r="AI37" s="79" t="e">
        <f t="shared" si="39"/>
        <v>#VALUE!</v>
      </c>
      <c r="AJ37" s="80" t="str">
        <f t="shared" si="2"/>
        <v xml:space="preserve"> </v>
      </c>
      <c r="AK37" s="68" t="e">
        <f t="shared" si="95"/>
        <v>#VALUE!</v>
      </c>
      <c r="AL37" s="68" t="e">
        <f t="shared" si="40"/>
        <v>#N/A</v>
      </c>
      <c r="AN37" s="3">
        <f t="shared" si="4"/>
        <v>0</v>
      </c>
      <c r="AO37" s="78" t="str">
        <f t="shared" si="5"/>
        <v xml:space="preserve"> </v>
      </c>
      <c r="AP37" s="3" t="e">
        <f t="shared" si="41"/>
        <v>#N/A</v>
      </c>
      <c r="AQ37" s="3" t="e">
        <f t="shared" si="41"/>
        <v>#N/A</v>
      </c>
      <c r="AR37" s="3">
        <v>22</v>
      </c>
      <c r="AS37" s="80" t="str">
        <f t="shared" si="42"/>
        <v xml:space="preserve"> </v>
      </c>
      <c r="AT37" s="80" t="str">
        <f t="shared" si="43"/>
        <v xml:space="preserve"> </v>
      </c>
      <c r="AU37" s="80" t="str">
        <f t="shared" si="6"/>
        <v xml:space="preserve"> </v>
      </c>
      <c r="AV37" s="81" t="str">
        <f t="shared" si="7"/>
        <v xml:space="preserve"> </v>
      </c>
      <c r="AW37" s="80" t="str">
        <f t="shared" si="44"/>
        <v xml:space="preserve"> </v>
      </c>
      <c r="AX37" s="80" t="str">
        <f t="shared" si="8"/>
        <v xml:space="preserve"> </v>
      </c>
      <c r="AY37" s="3" t="str">
        <f t="shared" si="9"/>
        <v xml:space="preserve"> </v>
      </c>
      <c r="AZ37" s="80" t="str">
        <f t="shared" si="45"/>
        <v xml:space="preserve"> </v>
      </c>
      <c r="BA37" s="80" t="str">
        <f t="shared" si="46"/>
        <v xml:space="preserve"> </v>
      </c>
      <c r="BB37" s="78" t="str">
        <f t="shared" si="47"/>
        <v xml:space="preserve"> </v>
      </c>
      <c r="BC37" s="3" t="str">
        <f t="shared" si="48"/>
        <v xml:space="preserve"> </v>
      </c>
      <c r="BD37" s="3" t="str">
        <f t="shared" si="49"/>
        <v xml:space="preserve"> </v>
      </c>
      <c r="BE37" s="3" t="str">
        <f t="shared" si="50"/>
        <v xml:space="preserve"> </v>
      </c>
      <c r="BF37" s="3" t="str">
        <f t="shared" si="51"/>
        <v xml:space="preserve"> </v>
      </c>
      <c r="BG37" s="3" t="str">
        <f t="shared" si="52"/>
        <v xml:space="preserve"> </v>
      </c>
      <c r="BH37" s="3" t="str">
        <f t="shared" si="53"/>
        <v xml:space="preserve"> </v>
      </c>
      <c r="BI37" s="3" t="str">
        <f t="shared" si="54"/>
        <v xml:space="preserve"> </v>
      </c>
      <c r="BJ37" s="3" t="str">
        <f t="shared" si="55"/>
        <v xml:space="preserve"> </v>
      </c>
      <c r="BK37" s="3" t="str">
        <f t="shared" si="56"/>
        <v xml:space="preserve"> </v>
      </c>
      <c r="BL37" s="3" t="str">
        <f t="shared" si="57"/>
        <v xml:space="preserve"> </v>
      </c>
      <c r="BM37" s="3" t="str">
        <f t="shared" si="58"/>
        <v xml:space="preserve"> </v>
      </c>
      <c r="BN37" s="3" t="str">
        <f t="shared" si="10"/>
        <v xml:space="preserve"> </v>
      </c>
      <c r="BO37" s="3" t="str">
        <f t="shared" si="59"/>
        <v xml:space="preserve"> </v>
      </c>
      <c r="BP37" s="3" t="str">
        <f t="shared" si="60"/>
        <v xml:space="preserve"> </v>
      </c>
      <c r="BQ37" s="3" t="str">
        <f t="shared" si="61"/>
        <v xml:space="preserve"> </v>
      </c>
      <c r="BR37" s="3" t="str">
        <f t="shared" si="62"/>
        <v xml:space="preserve"> </v>
      </c>
      <c r="BS37" s="3" t="str">
        <f t="shared" si="63"/>
        <v xml:space="preserve"> </v>
      </c>
      <c r="BT37" s="3" t="str">
        <f t="shared" si="64"/>
        <v xml:space="preserve"> </v>
      </c>
      <c r="BU37" s="3" t="str">
        <f t="shared" si="65"/>
        <v xml:space="preserve"> </v>
      </c>
      <c r="BV37" s="3" t="str">
        <f t="shared" si="66"/>
        <v xml:space="preserve"> </v>
      </c>
      <c r="BW37" s="3" t="str">
        <f t="shared" si="67"/>
        <v xml:space="preserve"> </v>
      </c>
      <c r="BX37" s="3" t="str">
        <f t="shared" si="11"/>
        <v xml:space="preserve"> </v>
      </c>
      <c r="BY37" s="3" t="str">
        <f t="shared" si="68"/>
        <v xml:space="preserve"> </v>
      </c>
      <c r="BZ37" s="3" t="str">
        <f t="shared" si="69"/>
        <v xml:space="preserve"> </v>
      </c>
      <c r="CA37" s="3" t="str">
        <f t="shared" si="70"/>
        <v xml:space="preserve"> </v>
      </c>
      <c r="CB37" s="3" t="str">
        <f t="shared" si="71"/>
        <v xml:space="preserve"> </v>
      </c>
      <c r="CC37" s="3" t="str">
        <f t="shared" si="72"/>
        <v xml:space="preserve"> </v>
      </c>
      <c r="CD37" s="3" t="str">
        <f t="shared" si="73"/>
        <v xml:space="preserve"> </v>
      </c>
      <c r="CE37" s="3" t="str">
        <f t="shared" si="74"/>
        <v xml:space="preserve"> </v>
      </c>
      <c r="CF37" s="3" t="str">
        <f t="shared" si="75"/>
        <v xml:space="preserve"> </v>
      </c>
      <c r="CG37" s="3" t="str">
        <f t="shared" si="76"/>
        <v xml:space="preserve"> </v>
      </c>
      <c r="CH37" s="3" t="str">
        <f t="shared" si="12"/>
        <v xml:space="preserve"> </v>
      </c>
      <c r="CI37" s="3" t="str">
        <f t="shared" si="77"/>
        <v xml:space="preserve"> </v>
      </c>
      <c r="CJ37" s="3" t="str">
        <f t="shared" si="78"/>
        <v xml:space="preserve"> </v>
      </c>
      <c r="CK37" s="3" t="str">
        <f t="shared" si="79"/>
        <v xml:space="preserve"> </v>
      </c>
      <c r="CL37" s="3" t="str">
        <f t="shared" si="80"/>
        <v xml:space="preserve"> </v>
      </c>
      <c r="CM37" s="3" t="str">
        <f t="shared" si="81"/>
        <v xml:space="preserve"> </v>
      </c>
      <c r="CN37" s="3" t="str">
        <f t="shared" si="82"/>
        <v xml:space="preserve"> </v>
      </c>
      <c r="CO37" s="3" t="str">
        <f t="shared" si="83"/>
        <v xml:space="preserve"> </v>
      </c>
      <c r="CP37" s="3" t="str">
        <f t="shared" si="84"/>
        <v xml:space="preserve"> </v>
      </c>
      <c r="CQ37" s="3" t="str">
        <f t="shared" si="85"/>
        <v xml:space="preserve"> </v>
      </c>
      <c r="CR37" s="3" t="str">
        <f t="shared" si="13"/>
        <v xml:space="preserve"> </v>
      </c>
      <c r="CS37" s="3" t="str">
        <f t="shared" si="86"/>
        <v xml:space="preserve"> </v>
      </c>
      <c r="CT37" s="3" t="str">
        <f t="shared" si="87"/>
        <v xml:space="preserve"> </v>
      </c>
      <c r="CU37" s="3" t="str">
        <f t="shared" si="88"/>
        <v xml:space="preserve"> </v>
      </c>
      <c r="CV37" s="3" t="str">
        <f t="shared" si="89"/>
        <v xml:space="preserve"> </v>
      </c>
      <c r="CW37" s="3" t="str">
        <f t="shared" si="90"/>
        <v xml:space="preserve"> </v>
      </c>
      <c r="CX37" s="3" t="str">
        <f t="shared" si="91"/>
        <v xml:space="preserve"> </v>
      </c>
      <c r="CZ37" s="80">
        <f t="shared" si="92"/>
        <v>0</v>
      </c>
      <c r="DA37" s="80">
        <f t="shared" si="14"/>
        <v>86.775000000000006</v>
      </c>
      <c r="DB37" s="80">
        <f t="shared" si="15"/>
        <v>115.575</v>
      </c>
      <c r="DC37" s="80" t="e">
        <f t="shared" si="16"/>
        <v>#VALUE!</v>
      </c>
      <c r="DD37" s="80" t="e">
        <f t="shared" si="17"/>
        <v>#VALUE!</v>
      </c>
      <c r="DE37" s="80" t="e">
        <f t="shared" si="18"/>
        <v>#VALUE!</v>
      </c>
      <c r="DH37" s="3">
        <f>+IF(A37=1,'Hoja base'!$C$10,IF(A37=2,'Hoja base'!$D$10,IF(A37=3,'Hoja base'!$E$10,IF(A37=4,'Hoja base'!$F$10,IF(A37=5,'Hoja base'!$G$10,'Hoja base'!$H$10)))))</f>
        <v>0</v>
      </c>
      <c r="DI37" s="3">
        <f t="shared" si="93"/>
        <v>0</v>
      </c>
    </row>
    <row r="38" spans="1:113" ht="12" customHeight="1" x14ac:dyDescent="0.2">
      <c r="A38" s="21" t="str">
        <f t="shared" si="19"/>
        <v xml:space="preserve"> </v>
      </c>
      <c r="B38" s="129"/>
      <c r="C38" s="129"/>
      <c r="D38" s="129"/>
      <c r="E38" s="129"/>
      <c r="F38" s="22"/>
      <c r="G38" s="23" t="str">
        <f t="shared" si="20"/>
        <v xml:space="preserve"> </v>
      </c>
      <c r="H38" s="24" t="str">
        <f t="shared" si="21"/>
        <v xml:space="preserve"> </v>
      </c>
      <c r="I38" s="25"/>
      <c r="J38" s="24" t="str">
        <f t="shared" si="22"/>
        <v xml:space="preserve"> </v>
      </c>
      <c r="K38" s="24" t="str">
        <f t="shared" si="23"/>
        <v xml:space="preserve"> </v>
      </c>
      <c r="L38" s="24" t="str">
        <f t="shared" si="24"/>
        <v xml:space="preserve"> </v>
      </c>
      <c r="M38" s="24" t="str">
        <f t="shared" si="25"/>
        <v xml:space="preserve"> </v>
      </c>
      <c r="N38" s="24" t="str">
        <f t="shared" si="26"/>
        <v xml:space="preserve"> </v>
      </c>
      <c r="O38" s="26" t="str">
        <f t="shared" si="27"/>
        <v xml:space="preserve"> </v>
      </c>
      <c r="P38" s="26" t="str">
        <f t="shared" si="28"/>
        <v xml:space="preserve"> </v>
      </c>
      <c r="Q38" s="27" t="str">
        <f t="shared" si="29"/>
        <v xml:space="preserve"> </v>
      </c>
      <c r="R38" s="27" t="str">
        <f t="shared" si="30"/>
        <v xml:space="preserve"> </v>
      </c>
      <c r="S38" s="126" t="str">
        <f t="shared" si="31"/>
        <v xml:space="preserve"> </v>
      </c>
      <c r="T38" s="126"/>
      <c r="U38" s="27" t="str">
        <f t="shared" si="32"/>
        <v xml:space="preserve"> </v>
      </c>
      <c r="V38" s="24" t="str">
        <f t="shared" si="33"/>
        <v xml:space="preserve"> </v>
      </c>
      <c r="W38" s="24" t="str">
        <f t="shared" si="34"/>
        <v xml:space="preserve"> </v>
      </c>
      <c r="X38" s="3" t="str">
        <f t="shared" si="35"/>
        <v xml:space="preserve"> </v>
      </c>
      <c r="Y38" s="68" t="str">
        <f t="shared" si="36"/>
        <v xml:space="preserve"> </v>
      </c>
      <c r="Z38" s="78" t="str">
        <f>IF(G5&gt;=6,100," ")</f>
        <v xml:space="preserve"> </v>
      </c>
      <c r="AA38" s="78" t="str">
        <f>AA37</f>
        <v xml:space="preserve"> </v>
      </c>
      <c r="AC38" s="3">
        <v>23</v>
      </c>
      <c r="AD38" s="78" t="str">
        <f t="shared" si="37"/>
        <v xml:space="preserve"> </v>
      </c>
      <c r="AE38" s="78" t="str">
        <f t="shared" si="0"/>
        <v xml:space="preserve"> </v>
      </c>
      <c r="AF38" s="3" t="e">
        <f t="shared" si="94"/>
        <v>#N/A</v>
      </c>
      <c r="AG38" s="3" t="str">
        <f t="shared" si="38"/>
        <v xml:space="preserve"> </v>
      </c>
      <c r="AI38" s="79" t="e">
        <f t="shared" si="39"/>
        <v>#VALUE!</v>
      </c>
      <c r="AJ38" s="80" t="str">
        <f t="shared" si="2"/>
        <v xml:space="preserve"> </v>
      </c>
      <c r="AK38" s="68" t="e">
        <f t="shared" si="95"/>
        <v>#VALUE!</v>
      </c>
      <c r="AL38" s="68" t="e">
        <f t="shared" si="40"/>
        <v>#N/A</v>
      </c>
      <c r="AN38" s="3">
        <f t="shared" si="4"/>
        <v>0</v>
      </c>
      <c r="AO38" s="78" t="str">
        <f t="shared" si="5"/>
        <v xml:space="preserve"> </v>
      </c>
      <c r="AP38" s="3" t="e">
        <f t="shared" si="41"/>
        <v>#N/A</v>
      </c>
      <c r="AQ38" s="3" t="e">
        <f t="shared" si="41"/>
        <v>#N/A</v>
      </c>
      <c r="AR38" s="3">
        <v>23</v>
      </c>
      <c r="AS38" s="80" t="str">
        <f t="shared" si="42"/>
        <v xml:space="preserve"> </v>
      </c>
      <c r="AT38" s="80" t="str">
        <f t="shared" si="43"/>
        <v xml:space="preserve"> </v>
      </c>
      <c r="AU38" s="80" t="str">
        <f t="shared" si="6"/>
        <v xml:space="preserve"> </v>
      </c>
      <c r="AV38" s="81" t="str">
        <f t="shared" si="7"/>
        <v xml:space="preserve"> </v>
      </c>
      <c r="AW38" s="80" t="str">
        <f t="shared" si="44"/>
        <v xml:space="preserve"> </v>
      </c>
      <c r="AX38" s="80" t="str">
        <f t="shared" si="8"/>
        <v xml:space="preserve"> </v>
      </c>
      <c r="AY38" s="3" t="str">
        <f t="shared" si="9"/>
        <v xml:space="preserve"> </v>
      </c>
      <c r="AZ38" s="80" t="str">
        <f t="shared" si="45"/>
        <v xml:space="preserve"> </v>
      </c>
      <c r="BA38" s="80" t="str">
        <f t="shared" si="46"/>
        <v xml:space="preserve"> </v>
      </c>
      <c r="BB38" s="78" t="str">
        <f t="shared" si="47"/>
        <v xml:space="preserve"> </v>
      </c>
      <c r="BC38" s="3" t="str">
        <f t="shared" si="48"/>
        <v xml:space="preserve"> </v>
      </c>
      <c r="BD38" s="3" t="str">
        <f t="shared" si="49"/>
        <v xml:space="preserve"> </v>
      </c>
      <c r="BE38" s="3" t="str">
        <f t="shared" si="50"/>
        <v xml:space="preserve"> </v>
      </c>
      <c r="BF38" s="3" t="str">
        <f t="shared" si="51"/>
        <v xml:space="preserve"> </v>
      </c>
      <c r="BG38" s="3" t="str">
        <f t="shared" si="52"/>
        <v xml:space="preserve"> </v>
      </c>
      <c r="BH38" s="3" t="str">
        <f t="shared" si="53"/>
        <v xml:space="preserve"> </v>
      </c>
      <c r="BI38" s="3" t="str">
        <f t="shared" si="54"/>
        <v xml:space="preserve"> </v>
      </c>
      <c r="BJ38" s="3" t="str">
        <f t="shared" si="55"/>
        <v xml:space="preserve"> </v>
      </c>
      <c r="BK38" s="3" t="str">
        <f t="shared" si="56"/>
        <v xml:space="preserve"> </v>
      </c>
      <c r="BL38" s="3" t="str">
        <f t="shared" si="57"/>
        <v xml:space="preserve"> </v>
      </c>
      <c r="BM38" s="3" t="str">
        <f t="shared" si="58"/>
        <v xml:space="preserve"> </v>
      </c>
      <c r="BN38" s="3" t="str">
        <f t="shared" si="10"/>
        <v xml:space="preserve"> </v>
      </c>
      <c r="BO38" s="3" t="str">
        <f t="shared" si="59"/>
        <v xml:space="preserve"> </v>
      </c>
      <c r="BP38" s="3" t="str">
        <f t="shared" si="60"/>
        <v xml:space="preserve"> </v>
      </c>
      <c r="BQ38" s="3" t="str">
        <f t="shared" si="61"/>
        <v xml:space="preserve"> </v>
      </c>
      <c r="BR38" s="3" t="str">
        <f t="shared" si="62"/>
        <v xml:space="preserve"> </v>
      </c>
      <c r="BS38" s="3" t="str">
        <f t="shared" si="63"/>
        <v xml:space="preserve"> </v>
      </c>
      <c r="BT38" s="3" t="str">
        <f t="shared" si="64"/>
        <v xml:space="preserve"> </v>
      </c>
      <c r="BU38" s="3" t="str">
        <f t="shared" si="65"/>
        <v xml:space="preserve"> </v>
      </c>
      <c r="BV38" s="3" t="str">
        <f t="shared" si="66"/>
        <v xml:space="preserve"> </v>
      </c>
      <c r="BW38" s="3" t="str">
        <f t="shared" si="67"/>
        <v xml:space="preserve"> </v>
      </c>
      <c r="BX38" s="3" t="str">
        <f t="shared" si="11"/>
        <v xml:space="preserve"> </v>
      </c>
      <c r="BY38" s="3" t="str">
        <f t="shared" si="68"/>
        <v xml:space="preserve"> </v>
      </c>
      <c r="BZ38" s="3" t="str">
        <f t="shared" si="69"/>
        <v xml:space="preserve"> </v>
      </c>
      <c r="CA38" s="3" t="str">
        <f t="shared" si="70"/>
        <v xml:space="preserve"> </v>
      </c>
      <c r="CB38" s="3" t="str">
        <f t="shared" si="71"/>
        <v xml:space="preserve"> </v>
      </c>
      <c r="CC38" s="3" t="str">
        <f t="shared" si="72"/>
        <v xml:space="preserve"> </v>
      </c>
      <c r="CD38" s="3" t="str">
        <f t="shared" si="73"/>
        <v xml:space="preserve"> </v>
      </c>
      <c r="CE38" s="3" t="str">
        <f t="shared" si="74"/>
        <v xml:space="preserve"> </v>
      </c>
      <c r="CF38" s="3" t="str">
        <f t="shared" si="75"/>
        <v xml:space="preserve"> </v>
      </c>
      <c r="CG38" s="3" t="str">
        <f t="shared" si="76"/>
        <v xml:space="preserve"> </v>
      </c>
      <c r="CH38" s="3" t="str">
        <f t="shared" si="12"/>
        <v xml:space="preserve"> </v>
      </c>
      <c r="CI38" s="3" t="str">
        <f t="shared" si="77"/>
        <v xml:space="preserve"> </v>
      </c>
      <c r="CJ38" s="3" t="str">
        <f t="shared" si="78"/>
        <v xml:space="preserve"> </v>
      </c>
      <c r="CK38" s="3" t="str">
        <f t="shared" si="79"/>
        <v xml:space="preserve"> </v>
      </c>
      <c r="CL38" s="3" t="str">
        <f t="shared" si="80"/>
        <v xml:space="preserve"> </v>
      </c>
      <c r="CM38" s="3" t="str">
        <f t="shared" si="81"/>
        <v xml:space="preserve"> </v>
      </c>
      <c r="CN38" s="3" t="str">
        <f t="shared" si="82"/>
        <v xml:space="preserve"> </v>
      </c>
      <c r="CO38" s="3" t="str">
        <f t="shared" si="83"/>
        <v xml:space="preserve"> </v>
      </c>
      <c r="CP38" s="3" t="str">
        <f t="shared" si="84"/>
        <v xml:space="preserve"> </v>
      </c>
      <c r="CQ38" s="3" t="str">
        <f t="shared" si="85"/>
        <v xml:space="preserve"> </v>
      </c>
      <c r="CR38" s="3" t="str">
        <f t="shared" si="13"/>
        <v xml:space="preserve"> </v>
      </c>
      <c r="CS38" s="3" t="str">
        <f t="shared" si="86"/>
        <v xml:space="preserve"> </v>
      </c>
      <c r="CT38" s="3" t="str">
        <f t="shared" si="87"/>
        <v xml:space="preserve"> </v>
      </c>
      <c r="CU38" s="3" t="str">
        <f t="shared" si="88"/>
        <v xml:space="preserve"> </v>
      </c>
      <c r="CV38" s="3" t="str">
        <f t="shared" si="89"/>
        <v xml:space="preserve"> </v>
      </c>
      <c r="CW38" s="3" t="str">
        <f t="shared" si="90"/>
        <v xml:space="preserve"> </v>
      </c>
      <c r="CX38" s="3" t="str">
        <f t="shared" si="91"/>
        <v xml:space="preserve"> </v>
      </c>
      <c r="CZ38" s="80">
        <f t="shared" si="92"/>
        <v>0</v>
      </c>
      <c r="DA38" s="80">
        <f t="shared" si="14"/>
        <v>86.775000000000006</v>
      </c>
      <c r="DB38" s="80">
        <f t="shared" si="15"/>
        <v>115.575</v>
      </c>
      <c r="DC38" s="80" t="e">
        <f t="shared" si="16"/>
        <v>#VALUE!</v>
      </c>
      <c r="DD38" s="80" t="e">
        <f t="shared" si="17"/>
        <v>#VALUE!</v>
      </c>
      <c r="DE38" s="80" t="e">
        <f t="shared" si="18"/>
        <v>#VALUE!</v>
      </c>
      <c r="DH38" s="3">
        <f>+IF(A38=1,'Hoja base'!$C$10,IF(A38=2,'Hoja base'!$D$10,IF(A38=3,'Hoja base'!$E$10,IF(A38=4,'Hoja base'!$F$10,IF(A38=5,'Hoja base'!$G$10,'Hoja base'!$H$10)))))</f>
        <v>0</v>
      </c>
      <c r="DI38" s="3">
        <f t="shared" si="93"/>
        <v>0</v>
      </c>
    </row>
    <row r="39" spans="1:113" ht="12" customHeight="1" x14ac:dyDescent="0.2">
      <c r="A39" s="21" t="str">
        <f t="shared" si="19"/>
        <v xml:space="preserve"> </v>
      </c>
      <c r="B39" s="129"/>
      <c r="C39" s="129"/>
      <c r="D39" s="129"/>
      <c r="E39" s="129"/>
      <c r="F39" s="22"/>
      <c r="G39" s="23" t="str">
        <f t="shared" si="20"/>
        <v xml:space="preserve"> </v>
      </c>
      <c r="H39" s="24" t="str">
        <f t="shared" si="21"/>
        <v xml:space="preserve"> </v>
      </c>
      <c r="I39" s="25"/>
      <c r="J39" s="24" t="str">
        <f t="shared" si="22"/>
        <v xml:space="preserve"> </v>
      </c>
      <c r="K39" s="24" t="str">
        <f t="shared" si="23"/>
        <v xml:space="preserve"> </v>
      </c>
      <c r="L39" s="24" t="str">
        <f t="shared" si="24"/>
        <v xml:space="preserve"> </v>
      </c>
      <c r="M39" s="24" t="str">
        <f t="shared" si="25"/>
        <v xml:space="preserve"> </v>
      </c>
      <c r="N39" s="24" t="str">
        <f t="shared" si="26"/>
        <v xml:space="preserve"> </v>
      </c>
      <c r="O39" s="26" t="str">
        <f t="shared" si="27"/>
        <v xml:space="preserve"> </v>
      </c>
      <c r="P39" s="26" t="str">
        <f t="shared" si="28"/>
        <v xml:space="preserve"> </v>
      </c>
      <c r="Q39" s="27" t="str">
        <f t="shared" si="29"/>
        <v xml:space="preserve"> </v>
      </c>
      <c r="R39" s="27" t="str">
        <f t="shared" si="30"/>
        <v xml:space="preserve"> </v>
      </c>
      <c r="S39" s="126" t="str">
        <f t="shared" si="31"/>
        <v xml:space="preserve"> </v>
      </c>
      <c r="T39" s="126"/>
      <c r="U39" s="27" t="str">
        <f t="shared" si="32"/>
        <v xml:space="preserve"> </v>
      </c>
      <c r="V39" s="24" t="str">
        <f t="shared" si="33"/>
        <v xml:space="preserve"> </v>
      </c>
      <c r="W39" s="24" t="str">
        <f t="shared" si="34"/>
        <v xml:space="preserve"> </v>
      </c>
      <c r="X39" s="3" t="str">
        <f t="shared" si="35"/>
        <v xml:space="preserve"> </v>
      </c>
      <c r="Y39" s="68" t="str">
        <f t="shared" si="36"/>
        <v xml:space="preserve"> </v>
      </c>
      <c r="AC39" s="3">
        <v>24</v>
      </c>
      <c r="AD39" s="78" t="str">
        <f t="shared" si="37"/>
        <v xml:space="preserve"> </v>
      </c>
      <c r="AE39" s="78" t="str">
        <f t="shared" si="0"/>
        <v xml:space="preserve"> </v>
      </c>
      <c r="AF39" s="3" t="e">
        <f t="shared" si="94"/>
        <v>#N/A</v>
      </c>
      <c r="AG39" s="3" t="str">
        <f t="shared" si="38"/>
        <v xml:space="preserve"> </v>
      </c>
      <c r="AI39" s="79" t="e">
        <f t="shared" si="39"/>
        <v>#VALUE!</v>
      </c>
      <c r="AJ39" s="80" t="str">
        <f t="shared" si="2"/>
        <v xml:space="preserve"> </v>
      </c>
      <c r="AK39" s="68" t="e">
        <f t="shared" si="95"/>
        <v>#VALUE!</v>
      </c>
      <c r="AL39" s="68" t="e">
        <f t="shared" si="40"/>
        <v>#N/A</v>
      </c>
      <c r="AN39" s="3">
        <f t="shared" si="4"/>
        <v>0</v>
      </c>
      <c r="AO39" s="78" t="str">
        <f t="shared" si="5"/>
        <v xml:space="preserve"> </v>
      </c>
      <c r="AP39" s="3" t="e">
        <f t="shared" si="41"/>
        <v>#N/A</v>
      </c>
      <c r="AQ39" s="3" t="e">
        <f t="shared" si="41"/>
        <v>#N/A</v>
      </c>
      <c r="AR39" s="3">
        <v>24</v>
      </c>
      <c r="AS39" s="80" t="str">
        <f t="shared" si="42"/>
        <v xml:space="preserve"> </v>
      </c>
      <c r="AT39" s="80" t="str">
        <f t="shared" si="43"/>
        <v xml:space="preserve"> </v>
      </c>
      <c r="AU39" s="80" t="str">
        <f t="shared" si="6"/>
        <v xml:space="preserve"> </v>
      </c>
      <c r="AV39" s="81" t="str">
        <f t="shared" si="7"/>
        <v xml:space="preserve"> </v>
      </c>
      <c r="AW39" s="80" t="str">
        <f t="shared" si="44"/>
        <v xml:space="preserve"> </v>
      </c>
      <c r="AX39" s="80" t="str">
        <f t="shared" si="8"/>
        <v xml:space="preserve"> </v>
      </c>
      <c r="AY39" s="3" t="str">
        <f t="shared" si="9"/>
        <v xml:space="preserve"> </v>
      </c>
      <c r="AZ39" s="80" t="str">
        <f t="shared" si="45"/>
        <v xml:space="preserve"> </v>
      </c>
      <c r="BA39" s="80" t="str">
        <f t="shared" si="46"/>
        <v xml:space="preserve"> </v>
      </c>
      <c r="BB39" s="78" t="str">
        <f t="shared" si="47"/>
        <v xml:space="preserve"> </v>
      </c>
      <c r="BC39" s="3" t="str">
        <f t="shared" si="48"/>
        <v xml:space="preserve"> </v>
      </c>
      <c r="BD39" s="3" t="str">
        <f t="shared" si="49"/>
        <v xml:space="preserve"> </v>
      </c>
      <c r="BE39" s="3" t="str">
        <f t="shared" si="50"/>
        <v xml:space="preserve"> </v>
      </c>
      <c r="BF39" s="3" t="str">
        <f t="shared" si="51"/>
        <v xml:space="preserve"> </v>
      </c>
      <c r="BG39" s="3" t="str">
        <f t="shared" si="52"/>
        <v xml:space="preserve"> </v>
      </c>
      <c r="BH39" s="3" t="str">
        <f t="shared" si="53"/>
        <v xml:space="preserve"> </v>
      </c>
      <c r="BI39" s="3" t="str">
        <f t="shared" si="54"/>
        <v xml:space="preserve"> </v>
      </c>
      <c r="BJ39" s="3" t="str">
        <f t="shared" si="55"/>
        <v xml:space="preserve"> </v>
      </c>
      <c r="BK39" s="3" t="str">
        <f t="shared" si="56"/>
        <v xml:space="preserve"> </v>
      </c>
      <c r="BL39" s="3" t="str">
        <f t="shared" si="57"/>
        <v xml:space="preserve"> </v>
      </c>
      <c r="BM39" s="3" t="str">
        <f t="shared" si="58"/>
        <v xml:space="preserve"> </v>
      </c>
      <c r="BN39" s="3" t="str">
        <f t="shared" si="10"/>
        <v xml:space="preserve"> </v>
      </c>
      <c r="BO39" s="3" t="str">
        <f t="shared" si="59"/>
        <v xml:space="preserve"> </v>
      </c>
      <c r="BP39" s="3" t="str">
        <f t="shared" si="60"/>
        <v xml:space="preserve"> </v>
      </c>
      <c r="BQ39" s="3" t="str">
        <f t="shared" si="61"/>
        <v xml:space="preserve"> </v>
      </c>
      <c r="BR39" s="3" t="str">
        <f t="shared" si="62"/>
        <v xml:space="preserve"> </v>
      </c>
      <c r="BS39" s="3" t="str">
        <f t="shared" si="63"/>
        <v xml:space="preserve"> </v>
      </c>
      <c r="BT39" s="3" t="str">
        <f t="shared" si="64"/>
        <v xml:space="preserve"> </v>
      </c>
      <c r="BU39" s="3" t="str">
        <f t="shared" si="65"/>
        <v xml:space="preserve"> </v>
      </c>
      <c r="BV39" s="3" t="str">
        <f t="shared" si="66"/>
        <v xml:space="preserve"> </v>
      </c>
      <c r="BW39" s="3" t="str">
        <f t="shared" si="67"/>
        <v xml:space="preserve"> </v>
      </c>
      <c r="BX39" s="3" t="str">
        <f t="shared" si="11"/>
        <v xml:space="preserve"> </v>
      </c>
      <c r="BY39" s="3" t="str">
        <f t="shared" si="68"/>
        <v xml:space="preserve"> </v>
      </c>
      <c r="BZ39" s="3" t="str">
        <f t="shared" si="69"/>
        <v xml:space="preserve"> </v>
      </c>
      <c r="CA39" s="3" t="str">
        <f t="shared" si="70"/>
        <v xml:space="preserve"> </v>
      </c>
      <c r="CB39" s="3" t="str">
        <f t="shared" si="71"/>
        <v xml:space="preserve"> </v>
      </c>
      <c r="CC39" s="3" t="str">
        <f t="shared" si="72"/>
        <v xml:space="preserve"> </v>
      </c>
      <c r="CD39" s="3" t="str">
        <f t="shared" si="73"/>
        <v xml:space="preserve"> </v>
      </c>
      <c r="CE39" s="3" t="str">
        <f t="shared" si="74"/>
        <v xml:space="preserve"> </v>
      </c>
      <c r="CF39" s="3" t="str">
        <f t="shared" si="75"/>
        <v xml:space="preserve"> </v>
      </c>
      <c r="CG39" s="3" t="str">
        <f t="shared" si="76"/>
        <v xml:space="preserve"> </v>
      </c>
      <c r="CH39" s="3" t="str">
        <f t="shared" si="12"/>
        <v xml:space="preserve"> </v>
      </c>
      <c r="CI39" s="3" t="str">
        <f t="shared" si="77"/>
        <v xml:space="preserve"> </v>
      </c>
      <c r="CJ39" s="3" t="str">
        <f t="shared" si="78"/>
        <v xml:space="preserve"> </v>
      </c>
      <c r="CK39" s="3" t="str">
        <f t="shared" si="79"/>
        <v xml:space="preserve"> </v>
      </c>
      <c r="CL39" s="3" t="str">
        <f t="shared" si="80"/>
        <v xml:space="preserve"> </v>
      </c>
      <c r="CM39" s="3" t="str">
        <f t="shared" si="81"/>
        <v xml:space="preserve"> </v>
      </c>
      <c r="CN39" s="3" t="str">
        <f t="shared" si="82"/>
        <v xml:space="preserve"> </v>
      </c>
      <c r="CO39" s="3" t="str">
        <f t="shared" si="83"/>
        <v xml:space="preserve"> </v>
      </c>
      <c r="CP39" s="3" t="str">
        <f t="shared" si="84"/>
        <v xml:space="preserve"> </v>
      </c>
      <c r="CQ39" s="3" t="str">
        <f t="shared" si="85"/>
        <v xml:space="preserve"> </v>
      </c>
      <c r="CR39" s="3" t="str">
        <f t="shared" si="13"/>
        <v xml:space="preserve"> </v>
      </c>
      <c r="CS39" s="3" t="str">
        <f t="shared" si="86"/>
        <v xml:space="preserve"> </v>
      </c>
      <c r="CT39" s="3" t="str">
        <f t="shared" si="87"/>
        <v xml:space="preserve"> </v>
      </c>
      <c r="CU39" s="3" t="str">
        <f t="shared" si="88"/>
        <v xml:space="preserve"> </v>
      </c>
      <c r="CV39" s="3" t="str">
        <f t="shared" si="89"/>
        <v xml:space="preserve"> </v>
      </c>
      <c r="CW39" s="3" t="str">
        <f t="shared" si="90"/>
        <v xml:space="preserve"> </v>
      </c>
      <c r="CX39" s="3" t="str">
        <f t="shared" si="91"/>
        <v xml:space="preserve"> </v>
      </c>
      <c r="CZ39" s="80">
        <f t="shared" si="92"/>
        <v>0</v>
      </c>
      <c r="DA39" s="80">
        <f t="shared" si="14"/>
        <v>86.775000000000006</v>
      </c>
      <c r="DB39" s="80">
        <f t="shared" si="15"/>
        <v>115.575</v>
      </c>
      <c r="DC39" s="80" t="e">
        <f t="shared" si="16"/>
        <v>#VALUE!</v>
      </c>
      <c r="DD39" s="80" t="e">
        <f t="shared" si="17"/>
        <v>#VALUE!</v>
      </c>
      <c r="DE39" s="80" t="e">
        <f t="shared" si="18"/>
        <v>#VALUE!</v>
      </c>
      <c r="DH39" s="3">
        <f>+IF(A39=1,'Hoja base'!$C$10,IF(A39=2,'Hoja base'!$D$10,IF(A39=3,'Hoja base'!$E$10,IF(A39=4,'Hoja base'!$F$10,IF(A39=5,'Hoja base'!$G$10,'Hoja base'!$H$10)))))</f>
        <v>0</v>
      </c>
      <c r="DI39" s="3">
        <f t="shared" si="93"/>
        <v>0</v>
      </c>
    </row>
    <row r="40" spans="1:113" ht="12" customHeight="1" x14ac:dyDescent="0.2">
      <c r="A40" s="21" t="str">
        <f t="shared" si="19"/>
        <v xml:space="preserve"> </v>
      </c>
      <c r="B40" s="129"/>
      <c r="C40" s="129"/>
      <c r="D40" s="129"/>
      <c r="E40" s="129"/>
      <c r="F40" s="22"/>
      <c r="G40" s="23" t="str">
        <f t="shared" si="20"/>
        <v xml:space="preserve"> </v>
      </c>
      <c r="H40" s="24" t="str">
        <f t="shared" si="21"/>
        <v xml:space="preserve"> </v>
      </c>
      <c r="I40" s="25"/>
      <c r="J40" s="24" t="str">
        <f t="shared" si="22"/>
        <v xml:space="preserve"> </v>
      </c>
      <c r="K40" s="24" t="str">
        <f t="shared" si="23"/>
        <v xml:space="preserve"> </v>
      </c>
      <c r="L40" s="24" t="str">
        <f t="shared" si="24"/>
        <v xml:space="preserve"> </v>
      </c>
      <c r="M40" s="24" t="str">
        <f t="shared" si="25"/>
        <v xml:space="preserve"> </v>
      </c>
      <c r="N40" s="24" t="str">
        <f t="shared" si="26"/>
        <v xml:space="preserve"> </v>
      </c>
      <c r="O40" s="26" t="str">
        <f t="shared" si="27"/>
        <v xml:space="preserve"> </v>
      </c>
      <c r="P40" s="26" t="str">
        <f t="shared" si="28"/>
        <v xml:space="preserve"> </v>
      </c>
      <c r="Q40" s="27" t="str">
        <f t="shared" si="29"/>
        <v xml:space="preserve"> </v>
      </c>
      <c r="R40" s="27" t="str">
        <f t="shared" si="30"/>
        <v xml:space="preserve"> </v>
      </c>
      <c r="S40" s="126" t="str">
        <f t="shared" si="31"/>
        <v xml:space="preserve"> </v>
      </c>
      <c r="T40" s="126"/>
      <c r="U40" s="27" t="str">
        <f t="shared" si="32"/>
        <v xml:space="preserve"> </v>
      </c>
      <c r="V40" s="24" t="str">
        <f t="shared" si="33"/>
        <v xml:space="preserve"> </v>
      </c>
      <c r="W40" s="24" t="str">
        <f t="shared" si="34"/>
        <v xml:space="preserve"> </v>
      </c>
      <c r="X40" s="3" t="str">
        <f t="shared" si="35"/>
        <v xml:space="preserve"> </v>
      </c>
      <c r="Y40" s="68" t="str">
        <f t="shared" si="36"/>
        <v xml:space="preserve"> </v>
      </c>
      <c r="AC40" s="3">
        <v>25</v>
      </c>
      <c r="AD40" s="78" t="str">
        <f t="shared" si="37"/>
        <v xml:space="preserve"> </v>
      </c>
      <c r="AE40" s="78" t="str">
        <f t="shared" si="0"/>
        <v xml:space="preserve"> </v>
      </c>
      <c r="AF40" s="3" t="e">
        <f t="shared" si="94"/>
        <v>#N/A</v>
      </c>
      <c r="AG40" s="3" t="str">
        <f t="shared" si="38"/>
        <v xml:space="preserve"> </v>
      </c>
      <c r="AI40" s="79" t="e">
        <f t="shared" si="39"/>
        <v>#VALUE!</v>
      </c>
      <c r="AJ40" s="80" t="str">
        <f t="shared" si="2"/>
        <v xml:space="preserve"> </v>
      </c>
      <c r="AK40" s="68" t="e">
        <f t="shared" si="95"/>
        <v>#VALUE!</v>
      </c>
      <c r="AL40" s="68" t="e">
        <f t="shared" si="40"/>
        <v>#N/A</v>
      </c>
      <c r="AN40" s="3">
        <f t="shared" si="4"/>
        <v>0</v>
      </c>
      <c r="AO40" s="78" t="str">
        <f t="shared" si="5"/>
        <v xml:space="preserve"> </v>
      </c>
      <c r="AP40" s="3" t="e">
        <f t="shared" si="41"/>
        <v>#N/A</v>
      </c>
      <c r="AQ40" s="3" t="e">
        <f t="shared" si="41"/>
        <v>#N/A</v>
      </c>
      <c r="AR40" s="3">
        <v>25</v>
      </c>
      <c r="AS40" s="80" t="str">
        <f t="shared" si="42"/>
        <v xml:space="preserve"> </v>
      </c>
      <c r="AT40" s="80" t="str">
        <f t="shared" si="43"/>
        <v xml:space="preserve"> </v>
      </c>
      <c r="AU40" s="80" t="str">
        <f t="shared" si="6"/>
        <v xml:space="preserve"> </v>
      </c>
      <c r="AV40" s="81" t="str">
        <f t="shared" si="7"/>
        <v xml:space="preserve"> </v>
      </c>
      <c r="AW40" s="80" t="str">
        <f t="shared" si="44"/>
        <v xml:space="preserve"> </v>
      </c>
      <c r="AX40" s="80" t="str">
        <f t="shared" si="8"/>
        <v xml:space="preserve"> </v>
      </c>
      <c r="AY40" s="3" t="str">
        <f t="shared" si="9"/>
        <v xml:space="preserve"> </v>
      </c>
      <c r="AZ40" s="80" t="str">
        <f t="shared" si="45"/>
        <v xml:space="preserve"> </v>
      </c>
      <c r="BA40" s="80" t="str">
        <f t="shared" si="46"/>
        <v xml:space="preserve"> </v>
      </c>
      <c r="BB40" s="78" t="str">
        <f t="shared" si="47"/>
        <v xml:space="preserve"> </v>
      </c>
      <c r="BC40" s="3" t="str">
        <f t="shared" si="48"/>
        <v xml:space="preserve"> </v>
      </c>
      <c r="BD40" s="3" t="str">
        <f t="shared" si="49"/>
        <v xml:space="preserve"> </v>
      </c>
      <c r="BE40" s="3" t="str">
        <f t="shared" si="50"/>
        <v xml:space="preserve"> </v>
      </c>
      <c r="BF40" s="3" t="str">
        <f t="shared" si="51"/>
        <v xml:space="preserve"> </v>
      </c>
      <c r="BG40" s="3" t="str">
        <f t="shared" si="52"/>
        <v xml:space="preserve"> </v>
      </c>
      <c r="BH40" s="3" t="str">
        <f t="shared" si="53"/>
        <v xml:space="preserve"> </v>
      </c>
      <c r="BI40" s="3" t="str">
        <f t="shared" si="54"/>
        <v xml:space="preserve"> </v>
      </c>
      <c r="BJ40" s="3" t="str">
        <f t="shared" si="55"/>
        <v xml:space="preserve"> </v>
      </c>
      <c r="BK40" s="3" t="str">
        <f t="shared" si="56"/>
        <v xml:space="preserve"> </v>
      </c>
      <c r="BL40" s="3" t="str">
        <f t="shared" si="57"/>
        <v xml:space="preserve"> </v>
      </c>
      <c r="BM40" s="3" t="str">
        <f t="shared" si="58"/>
        <v xml:space="preserve"> </v>
      </c>
      <c r="BN40" s="3" t="str">
        <f t="shared" si="10"/>
        <v xml:space="preserve"> </v>
      </c>
      <c r="BO40" s="3" t="str">
        <f t="shared" si="59"/>
        <v xml:space="preserve"> </v>
      </c>
      <c r="BP40" s="3" t="str">
        <f t="shared" si="60"/>
        <v xml:space="preserve"> </v>
      </c>
      <c r="BQ40" s="3" t="str">
        <f t="shared" si="61"/>
        <v xml:space="preserve"> </v>
      </c>
      <c r="BR40" s="3" t="str">
        <f t="shared" si="62"/>
        <v xml:space="preserve"> </v>
      </c>
      <c r="BS40" s="3" t="str">
        <f t="shared" si="63"/>
        <v xml:space="preserve"> </v>
      </c>
      <c r="BT40" s="3" t="str">
        <f t="shared" si="64"/>
        <v xml:space="preserve"> </v>
      </c>
      <c r="BU40" s="3" t="str">
        <f t="shared" si="65"/>
        <v xml:space="preserve"> </v>
      </c>
      <c r="BV40" s="3" t="str">
        <f t="shared" si="66"/>
        <v xml:space="preserve"> </v>
      </c>
      <c r="BW40" s="3" t="str">
        <f t="shared" si="67"/>
        <v xml:space="preserve"> </v>
      </c>
      <c r="BX40" s="3" t="str">
        <f t="shared" si="11"/>
        <v xml:space="preserve"> </v>
      </c>
      <c r="BY40" s="3" t="str">
        <f t="shared" si="68"/>
        <v xml:space="preserve"> </v>
      </c>
      <c r="BZ40" s="3" t="str">
        <f t="shared" si="69"/>
        <v xml:space="preserve"> </v>
      </c>
      <c r="CA40" s="3" t="str">
        <f t="shared" si="70"/>
        <v xml:space="preserve"> </v>
      </c>
      <c r="CB40" s="3" t="str">
        <f t="shared" si="71"/>
        <v xml:space="preserve"> </v>
      </c>
      <c r="CC40" s="3" t="str">
        <f t="shared" si="72"/>
        <v xml:space="preserve"> </v>
      </c>
      <c r="CD40" s="3" t="str">
        <f t="shared" si="73"/>
        <v xml:space="preserve"> </v>
      </c>
      <c r="CE40" s="3" t="str">
        <f t="shared" si="74"/>
        <v xml:space="preserve"> </v>
      </c>
      <c r="CF40" s="3" t="str">
        <f t="shared" si="75"/>
        <v xml:space="preserve"> </v>
      </c>
      <c r="CG40" s="3" t="str">
        <f t="shared" si="76"/>
        <v xml:space="preserve"> </v>
      </c>
      <c r="CH40" s="3" t="str">
        <f t="shared" si="12"/>
        <v xml:space="preserve"> </v>
      </c>
      <c r="CI40" s="3" t="str">
        <f t="shared" si="77"/>
        <v xml:space="preserve"> </v>
      </c>
      <c r="CJ40" s="3" t="str">
        <f t="shared" si="78"/>
        <v xml:space="preserve"> </v>
      </c>
      <c r="CK40" s="3" t="str">
        <f t="shared" si="79"/>
        <v xml:space="preserve"> </v>
      </c>
      <c r="CL40" s="3" t="str">
        <f t="shared" si="80"/>
        <v xml:space="preserve"> </v>
      </c>
      <c r="CM40" s="3" t="str">
        <f t="shared" si="81"/>
        <v xml:space="preserve"> </v>
      </c>
      <c r="CN40" s="3" t="str">
        <f t="shared" si="82"/>
        <v xml:space="preserve"> </v>
      </c>
      <c r="CO40" s="3" t="str">
        <f t="shared" si="83"/>
        <v xml:space="preserve"> </v>
      </c>
      <c r="CP40" s="3" t="str">
        <f t="shared" si="84"/>
        <v xml:space="preserve"> </v>
      </c>
      <c r="CQ40" s="3" t="str">
        <f t="shared" si="85"/>
        <v xml:space="preserve"> </v>
      </c>
      <c r="CR40" s="3" t="str">
        <f t="shared" si="13"/>
        <v xml:space="preserve"> </v>
      </c>
      <c r="CS40" s="3" t="str">
        <f t="shared" si="86"/>
        <v xml:space="preserve"> </v>
      </c>
      <c r="CT40" s="3" t="str">
        <f t="shared" si="87"/>
        <v xml:space="preserve"> </v>
      </c>
      <c r="CU40" s="3" t="str">
        <f t="shared" si="88"/>
        <v xml:space="preserve"> </v>
      </c>
      <c r="CV40" s="3" t="str">
        <f t="shared" si="89"/>
        <v xml:space="preserve"> </v>
      </c>
      <c r="CW40" s="3" t="str">
        <f t="shared" si="90"/>
        <v xml:space="preserve"> </v>
      </c>
      <c r="CX40" s="3" t="str">
        <f t="shared" si="91"/>
        <v xml:space="preserve"> </v>
      </c>
      <c r="CZ40" s="80">
        <f t="shared" si="92"/>
        <v>0</v>
      </c>
      <c r="DA40" s="80">
        <f t="shared" si="14"/>
        <v>86.775000000000006</v>
      </c>
      <c r="DB40" s="80">
        <f t="shared" si="15"/>
        <v>115.575</v>
      </c>
      <c r="DC40" s="80" t="e">
        <f t="shared" si="16"/>
        <v>#VALUE!</v>
      </c>
      <c r="DD40" s="80" t="e">
        <f t="shared" si="17"/>
        <v>#VALUE!</v>
      </c>
      <c r="DE40" s="80" t="e">
        <f t="shared" si="18"/>
        <v>#VALUE!</v>
      </c>
      <c r="DH40" s="3">
        <f>+IF(A40=1,'Hoja base'!$C$10,IF(A40=2,'Hoja base'!$D$10,IF(A40=3,'Hoja base'!$E$10,IF(A40=4,'Hoja base'!$F$10,IF(A40=5,'Hoja base'!$G$10,'Hoja base'!$H$10)))))</f>
        <v>0</v>
      </c>
      <c r="DI40" s="3">
        <f t="shared" si="93"/>
        <v>0</v>
      </c>
    </row>
    <row r="41" spans="1:113" ht="12" customHeight="1" x14ac:dyDescent="0.2">
      <c r="A41" s="21" t="str">
        <f t="shared" si="19"/>
        <v xml:space="preserve"> </v>
      </c>
      <c r="B41" s="129"/>
      <c r="C41" s="129"/>
      <c r="D41" s="129"/>
      <c r="E41" s="129"/>
      <c r="F41" s="22"/>
      <c r="G41" s="23" t="str">
        <f t="shared" si="20"/>
        <v xml:space="preserve"> </v>
      </c>
      <c r="H41" s="24" t="str">
        <f t="shared" si="21"/>
        <v xml:space="preserve"> </v>
      </c>
      <c r="I41" s="25"/>
      <c r="J41" s="24" t="str">
        <f t="shared" si="22"/>
        <v xml:space="preserve"> </v>
      </c>
      <c r="K41" s="24" t="str">
        <f t="shared" si="23"/>
        <v xml:space="preserve"> </v>
      </c>
      <c r="L41" s="24" t="str">
        <f t="shared" si="24"/>
        <v xml:space="preserve"> </v>
      </c>
      <c r="M41" s="24" t="str">
        <f t="shared" si="25"/>
        <v xml:space="preserve"> </v>
      </c>
      <c r="N41" s="24" t="str">
        <f t="shared" si="26"/>
        <v xml:space="preserve"> </v>
      </c>
      <c r="O41" s="26" t="str">
        <f t="shared" si="27"/>
        <v xml:space="preserve"> </v>
      </c>
      <c r="P41" s="26" t="str">
        <f t="shared" si="28"/>
        <v xml:space="preserve"> </v>
      </c>
      <c r="Q41" s="27" t="str">
        <f t="shared" si="29"/>
        <v xml:space="preserve"> </v>
      </c>
      <c r="R41" s="27" t="str">
        <f t="shared" si="30"/>
        <v xml:space="preserve"> </v>
      </c>
      <c r="S41" s="126" t="str">
        <f t="shared" si="31"/>
        <v xml:space="preserve"> </v>
      </c>
      <c r="T41" s="126"/>
      <c r="U41" s="27" t="str">
        <f t="shared" si="32"/>
        <v xml:space="preserve"> </v>
      </c>
      <c r="V41" s="24" t="str">
        <f t="shared" si="33"/>
        <v xml:space="preserve"> </v>
      </c>
      <c r="W41" s="24" t="str">
        <f t="shared" si="34"/>
        <v xml:space="preserve"> </v>
      </c>
      <c r="X41" s="3" t="str">
        <f t="shared" si="35"/>
        <v xml:space="preserve"> </v>
      </c>
      <c r="Y41" s="68" t="str">
        <f t="shared" si="36"/>
        <v xml:space="preserve"> </v>
      </c>
      <c r="AC41" s="3">
        <v>26</v>
      </c>
      <c r="AD41" s="78" t="str">
        <f t="shared" si="37"/>
        <v xml:space="preserve"> </v>
      </c>
      <c r="AE41" s="78" t="str">
        <f t="shared" si="0"/>
        <v xml:space="preserve"> </v>
      </c>
      <c r="AF41" s="3" t="e">
        <f t="shared" si="94"/>
        <v>#N/A</v>
      </c>
      <c r="AG41" s="3" t="str">
        <f t="shared" si="38"/>
        <v xml:space="preserve"> </v>
      </c>
      <c r="AI41" s="79" t="e">
        <f t="shared" si="39"/>
        <v>#VALUE!</v>
      </c>
      <c r="AJ41" s="80" t="str">
        <f t="shared" si="2"/>
        <v xml:space="preserve"> </v>
      </c>
      <c r="AK41" s="68" t="e">
        <f t="shared" si="95"/>
        <v>#VALUE!</v>
      </c>
      <c r="AL41" s="68" t="e">
        <f t="shared" si="40"/>
        <v>#N/A</v>
      </c>
      <c r="AN41" s="3">
        <f t="shared" si="4"/>
        <v>0</v>
      </c>
      <c r="AO41" s="78" t="str">
        <f t="shared" si="5"/>
        <v xml:space="preserve"> </v>
      </c>
      <c r="AP41" s="3" t="e">
        <f t="shared" si="41"/>
        <v>#N/A</v>
      </c>
      <c r="AQ41" s="3" t="e">
        <f t="shared" si="41"/>
        <v>#N/A</v>
      </c>
      <c r="AR41" s="3">
        <v>26</v>
      </c>
      <c r="AS41" s="80" t="str">
        <f t="shared" si="42"/>
        <v xml:space="preserve"> </v>
      </c>
      <c r="AT41" s="80" t="str">
        <f t="shared" si="43"/>
        <v xml:space="preserve"> </v>
      </c>
      <c r="AU41" s="80" t="str">
        <f t="shared" si="6"/>
        <v xml:space="preserve"> </v>
      </c>
      <c r="AV41" s="81" t="str">
        <f t="shared" si="7"/>
        <v xml:space="preserve"> </v>
      </c>
      <c r="AW41" s="80" t="str">
        <f t="shared" si="44"/>
        <v xml:space="preserve"> </v>
      </c>
      <c r="AX41" s="80" t="str">
        <f t="shared" si="8"/>
        <v xml:space="preserve"> </v>
      </c>
      <c r="AY41" s="3" t="str">
        <f t="shared" si="9"/>
        <v xml:space="preserve"> </v>
      </c>
      <c r="AZ41" s="80" t="str">
        <f t="shared" si="45"/>
        <v xml:space="preserve"> </v>
      </c>
      <c r="BA41" s="80" t="str">
        <f t="shared" si="46"/>
        <v xml:space="preserve"> </v>
      </c>
      <c r="BB41" s="78" t="str">
        <f t="shared" si="47"/>
        <v xml:space="preserve"> </v>
      </c>
      <c r="BC41" s="3" t="str">
        <f t="shared" si="48"/>
        <v xml:space="preserve"> </v>
      </c>
      <c r="BD41" s="3" t="str">
        <f t="shared" si="49"/>
        <v xml:space="preserve"> </v>
      </c>
      <c r="BE41" s="3" t="str">
        <f t="shared" si="50"/>
        <v xml:space="preserve"> </v>
      </c>
      <c r="BF41" s="3" t="str">
        <f t="shared" si="51"/>
        <v xml:space="preserve"> </v>
      </c>
      <c r="BG41" s="3" t="str">
        <f t="shared" si="52"/>
        <v xml:space="preserve"> </v>
      </c>
      <c r="BH41" s="3" t="str">
        <f t="shared" si="53"/>
        <v xml:space="preserve"> </v>
      </c>
      <c r="BI41" s="3" t="str">
        <f t="shared" si="54"/>
        <v xml:space="preserve"> </v>
      </c>
      <c r="BJ41" s="3" t="str">
        <f t="shared" si="55"/>
        <v xml:space="preserve"> </v>
      </c>
      <c r="BK41" s="3" t="str">
        <f t="shared" si="56"/>
        <v xml:space="preserve"> </v>
      </c>
      <c r="BL41" s="3" t="str">
        <f t="shared" si="57"/>
        <v xml:space="preserve"> </v>
      </c>
      <c r="BM41" s="3" t="str">
        <f t="shared" si="58"/>
        <v xml:space="preserve"> </v>
      </c>
      <c r="BN41" s="3" t="str">
        <f t="shared" si="10"/>
        <v xml:space="preserve"> </v>
      </c>
      <c r="BO41" s="3" t="str">
        <f t="shared" si="59"/>
        <v xml:space="preserve"> </v>
      </c>
      <c r="BP41" s="3" t="str">
        <f t="shared" si="60"/>
        <v xml:space="preserve"> </v>
      </c>
      <c r="BQ41" s="3" t="str">
        <f t="shared" si="61"/>
        <v xml:space="preserve"> </v>
      </c>
      <c r="BR41" s="3" t="str">
        <f t="shared" si="62"/>
        <v xml:space="preserve"> </v>
      </c>
      <c r="BS41" s="3" t="str">
        <f t="shared" si="63"/>
        <v xml:space="preserve"> </v>
      </c>
      <c r="BT41" s="3" t="str">
        <f t="shared" si="64"/>
        <v xml:space="preserve"> </v>
      </c>
      <c r="BU41" s="3" t="str">
        <f t="shared" si="65"/>
        <v xml:space="preserve"> </v>
      </c>
      <c r="BV41" s="3" t="str">
        <f t="shared" si="66"/>
        <v xml:space="preserve"> </v>
      </c>
      <c r="BW41" s="3" t="str">
        <f t="shared" si="67"/>
        <v xml:space="preserve"> </v>
      </c>
      <c r="BX41" s="3" t="str">
        <f t="shared" si="11"/>
        <v xml:space="preserve"> </v>
      </c>
      <c r="BY41" s="3" t="str">
        <f t="shared" si="68"/>
        <v xml:space="preserve"> </v>
      </c>
      <c r="BZ41" s="3" t="str">
        <f t="shared" si="69"/>
        <v xml:space="preserve"> </v>
      </c>
      <c r="CA41" s="3" t="str">
        <f t="shared" si="70"/>
        <v xml:space="preserve"> </v>
      </c>
      <c r="CB41" s="3" t="str">
        <f t="shared" si="71"/>
        <v xml:space="preserve"> </v>
      </c>
      <c r="CC41" s="3" t="str">
        <f t="shared" si="72"/>
        <v xml:space="preserve"> </v>
      </c>
      <c r="CD41" s="3" t="str">
        <f t="shared" si="73"/>
        <v xml:space="preserve"> </v>
      </c>
      <c r="CE41" s="3" t="str">
        <f t="shared" si="74"/>
        <v xml:space="preserve"> </v>
      </c>
      <c r="CF41" s="3" t="str">
        <f t="shared" si="75"/>
        <v xml:space="preserve"> </v>
      </c>
      <c r="CG41" s="3" t="str">
        <f t="shared" si="76"/>
        <v xml:space="preserve"> </v>
      </c>
      <c r="CH41" s="3" t="str">
        <f t="shared" si="12"/>
        <v xml:space="preserve"> </v>
      </c>
      <c r="CI41" s="3" t="str">
        <f t="shared" si="77"/>
        <v xml:space="preserve"> </v>
      </c>
      <c r="CJ41" s="3" t="str">
        <f t="shared" si="78"/>
        <v xml:space="preserve"> </v>
      </c>
      <c r="CK41" s="3" t="str">
        <f t="shared" si="79"/>
        <v xml:space="preserve"> </v>
      </c>
      <c r="CL41" s="3" t="str">
        <f t="shared" si="80"/>
        <v xml:space="preserve"> </v>
      </c>
      <c r="CM41" s="3" t="str">
        <f t="shared" si="81"/>
        <v xml:space="preserve"> </v>
      </c>
      <c r="CN41" s="3" t="str">
        <f t="shared" si="82"/>
        <v xml:space="preserve"> </v>
      </c>
      <c r="CO41" s="3" t="str">
        <f t="shared" si="83"/>
        <v xml:space="preserve"> </v>
      </c>
      <c r="CP41" s="3" t="str">
        <f t="shared" si="84"/>
        <v xml:space="preserve"> </v>
      </c>
      <c r="CQ41" s="3" t="str">
        <f t="shared" si="85"/>
        <v xml:space="preserve"> </v>
      </c>
      <c r="CR41" s="3" t="str">
        <f t="shared" si="13"/>
        <v xml:space="preserve"> </v>
      </c>
      <c r="CS41" s="3" t="str">
        <f t="shared" si="86"/>
        <v xml:space="preserve"> </v>
      </c>
      <c r="CT41" s="3" t="str">
        <f t="shared" si="87"/>
        <v xml:space="preserve"> </v>
      </c>
      <c r="CU41" s="3" t="str">
        <f t="shared" si="88"/>
        <v xml:space="preserve"> </v>
      </c>
      <c r="CV41" s="3" t="str">
        <f t="shared" si="89"/>
        <v xml:space="preserve"> </v>
      </c>
      <c r="CW41" s="3" t="str">
        <f t="shared" si="90"/>
        <v xml:space="preserve"> </v>
      </c>
      <c r="CX41" s="3" t="str">
        <f t="shared" si="91"/>
        <v xml:space="preserve"> </v>
      </c>
      <c r="CZ41" s="80">
        <f t="shared" si="92"/>
        <v>0</v>
      </c>
      <c r="DA41" s="80">
        <f t="shared" si="14"/>
        <v>86.775000000000006</v>
      </c>
      <c r="DB41" s="80">
        <f t="shared" si="15"/>
        <v>115.575</v>
      </c>
      <c r="DC41" s="80" t="e">
        <f t="shared" si="16"/>
        <v>#VALUE!</v>
      </c>
      <c r="DD41" s="80" t="e">
        <f t="shared" si="17"/>
        <v>#VALUE!</v>
      </c>
      <c r="DE41" s="80" t="e">
        <f t="shared" si="18"/>
        <v>#VALUE!</v>
      </c>
      <c r="DH41" s="3">
        <f>+IF(A41=1,'Hoja base'!$C$10,IF(A41=2,'Hoja base'!$D$10,IF(A41=3,'Hoja base'!$E$10,IF(A41=4,'Hoja base'!$F$10,IF(A41=5,'Hoja base'!$G$10,'Hoja base'!$H$10)))))</f>
        <v>0</v>
      </c>
      <c r="DI41" s="3">
        <f t="shared" si="93"/>
        <v>0</v>
      </c>
    </row>
    <row r="42" spans="1:113" ht="12" customHeight="1" x14ac:dyDescent="0.2">
      <c r="A42" s="21" t="str">
        <f t="shared" si="19"/>
        <v xml:space="preserve"> </v>
      </c>
      <c r="B42" s="129"/>
      <c r="C42" s="129"/>
      <c r="D42" s="129"/>
      <c r="E42" s="129"/>
      <c r="F42" s="22"/>
      <c r="G42" s="23" t="str">
        <f t="shared" si="20"/>
        <v xml:space="preserve"> </v>
      </c>
      <c r="H42" s="24" t="str">
        <f t="shared" si="21"/>
        <v xml:space="preserve"> </v>
      </c>
      <c r="I42" s="25"/>
      <c r="J42" s="24" t="str">
        <f t="shared" si="22"/>
        <v xml:space="preserve"> </v>
      </c>
      <c r="K42" s="24" t="str">
        <f t="shared" si="23"/>
        <v xml:space="preserve"> </v>
      </c>
      <c r="L42" s="24" t="str">
        <f t="shared" si="24"/>
        <v xml:space="preserve"> </v>
      </c>
      <c r="M42" s="24" t="str">
        <f t="shared" si="25"/>
        <v xml:space="preserve"> </v>
      </c>
      <c r="N42" s="24" t="str">
        <f t="shared" si="26"/>
        <v xml:space="preserve"> </v>
      </c>
      <c r="O42" s="26" t="str">
        <f t="shared" si="27"/>
        <v xml:space="preserve"> </v>
      </c>
      <c r="P42" s="26" t="str">
        <f t="shared" si="28"/>
        <v xml:space="preserve"> </v>
      </c>
      <c r="Q42" s="27" t="str">
        <f t="shared" si="29"/>
        <v xml:space="preserve"> </v>
      </c>
      <c r="R42" s="27" t="str">
        <f t="shared" si="30"/>
        <v xml:space="preserve"> </v>
      </c>
      <c r="S42" s="126" t="str">
        <f t="shared" si="31"/>
        <v xml:space="preserve"> </v>
      </c>
      <c r="T42" s="126"/>
      <c r="U42" s="27" t="str">
        <f t="shared" si="32"/>
        <v xml:space="preserve"> </v>
      </c>
      <c r="V42" s="24" t="str">
        <f t="shared" si="33"/>
        <v xml:space="preserve"> </v>
      </c>
      <c r="W42" s="24" t="str">
        <f t="shared" si="34"/>
        <v xml:space="preserve"> </v>
      </c>
      <c r="X42" s="3" t="str">
        <f t="shared" si="35"/>
        <v xml:space="preserve"> </v>
      </c>
      <c r="Y42" s="68" t="str">
        <f t="shared" si="36"/>
        <v xml:space="preserve"> </v>
      </c>
      <c r="AC42" s="3">
        <v>27</v>
      </c>
      <c r="AD42" s="78" t="str">
        <f t="shared" si="37"/>
        <v xml:space="preserve"> </v>
      </c>
      <c r="AE42" s="78" t="str">
        <f t="shared" si="0"/>
        <v xml:space="preserve"> </v>
      </c>
      <c r="AF42" s="3" t="e">
        <f t="shared" si="94"/>
        <v>#N/A</v>
      </c>
      <c r="AG42" s="3" t="str">
        <f t="shared" si="38"/>
        <v xml:space="preserve"> </v>
      </c>
      <c r="AI42" s="79" t="e">
        <f t="shared" si="39"/>
        <v>#VALUE!</v>
      </c>
      <c r="AJ42" s="80" t="str">
        <f t="shared" si="2"/>
        <v xml:space="preserve"> </v>
      </c>
      <c r="AK42" s="68" t="e">
        <f t="shared" si="95"/>
        <v>#VALUE!</v>
      </c>
      <c r="AL42" s="68" t="e">
        <f t="shared" si="40"/>
        <v>#N/A</v>
      </c>
      <c r="AN42" s="3">
        <f t="shared" si="4"/>
        <v>0</v>
      </c>
      <c r="AO42" s="78" t="str">
        <f t="shared" si="5"/>
        <v xml:space="preserve"> </v>
      </c>
      <c r="AP42" s="3" t="e">
        <f t="shared" si="41"/>
        <v>#N/A</v>
      </c>
      <c r="AQ42" s="3" t="e">
        <f t="shared" si="41"/>
        <v>#N/A</v>
      </c>
      <c r="AR42" s="3">
        <v>27</v>
      </c>
      <c r="AS42" s="80" t="str">
        <f t="shared" si="42"/>
        <v xml:space="preserve"> </v>
      </c>
      <c r="AT42" s="80" t="str">
        <f t="shared" si="43"/>
        <v xml:space="preserve"> </v>
      </c>
      <c r="AU42" s="80" t="str">
        <f t="shared" si="6"/>
        <v xml:space="preserve"> </v>
      </c>
      <c r="AV42" s="81" t="str">
        <f t="shared" si="7"/>
        <v xml:space="preserve"> </v>
      </c>
      <c r="AW42" s="80" t="str">
        <f t="shared" si="44"/>
        <v xml:space="preserve"> </v>
      </c>
      <c r="AX42" s="80" t="str">
        <f t="shared" si="8"/>
        <v xml:space="preserve"> </v>
      </c>
      <c r="AY42" s="3" t="str">
        <f t="shared" si="9"/>
        <v xml:space="preserve"> </v>
      </c>
      <c r="AZ42" s="80" t="str">
        <f t="shared" si="45"/>
        <v xml:space="preserve"> </v>
      </c>
      <c r="BA42" s="80" t="str">
        <f t="shared" si="46"/>
        <v xml:space="preserve"> </v>
      </c>
      <c r="BB42" s="78" t="str">
        <f t="shared" si="47"/>
        <v xml:space="preserve"> </v>
      </c>
      <c r="BC42" s="3" t="str">
        <f t="shared" si="48"/>
        <v xml:space="preserve"> </v>
      </c>
      <c r="BD42" s="3" t="str">
        <f t="shared" si="49"/>
        <v xml:space="preserve"> </v>
      </c>
      <c r="BE42" s="3" t="str">
        <f t="shared" si="50"/>
        <v xml:space="preserve"> </v>
      </c>
      <c r="BF42" s="3" t="str">
        <f t="shared" si="51"/>
        <v xml:space="preserve"> </v>
      </c>
      <c r="BG42" s="3" t="str">
        <f t="shared" si="52"/>
        <v xml:space="preserve"> </v>
      </c>
      <c r="BH42" s="3" t="str">
        <f t="shared" si="53"/>
        <v xml:space="preserve"> </v>
      </c>
      <c r="BI42" s="3" t="str">
        <f t="shared" si="54"/>
        <v xml:space="preserve"> </v>
      </c>
      <c r="BJ42" s="3" t="str">
        <f t="shared" si="55"/>
        <v xml:space="preserve"> </v>
      </c>
      <c r="BK42" s="3" t="str">
        <f t="shared" si="56"/>
        <v xml:space="preserve"> </v>
      </c>
      <c r="BL42" s="3" t="str">
        <f t="shared" si="57"/>
        <v xml:space="preserve"> </v>
      </c>
      <c r="BM42" s="3" t="str">
        <f t="shared" si="58"/>
        <v xml:space="preserve"> </v>
      </c>
      <c r="BN42" s="3" t="str">
        <f t="shared" si="10"/>
        <v xml:space="preserve"> </v>
      </c>
      <c r="BO42" s="3" t="str">
        <f t="shared" si="59"/>
        <v xml:space="preserve"> </v>
      </c>
      <c r="BP42" s="3" t="str">
        <f t="shared" si="60"/>
        <v xml:space="preserve"> </v>
      </c>
      <c r="BQ42" s="3" t="str">
        <f t="shared" si="61"/>
        <v xml:space="preserve"> </v>
      </c>
      <c r="BR42" s="3" t="str">
        <f t="shared" si="62"/>
        <v xml:space="preserve"> </v>
      </c>
      <c r="BS42" s="3" t="str">
        <f t="shared" si="63"/>
        <v xml:space="preserve"> </v>
      </c>
      <c r="BT42" s="3" t="str">
        <f t="shared" si="64"/>
        <v xml:space="preserve"> </v>
      </c>
      <c r="BU42" s="3" t="str">
        <f t="shared" si="65"/>
        <v xml:space="preserve"> </v>
      </c>
      <c r="BV42" s="3" t="str">
        <f t="shared" si="66"/>
        <v xml:space="preserve"> </v>
      </c>
      <c r="BW42" s="3" t="str">
        <f t="shared" si="67"/>
        <v xml:space="preserve"> </v>
      </c>
      <c r="BX42" s="3" t="str">
        <f t="shared" si="11"/>
        <v xml:space="preserve"> </v>
      </c>
      <c r="BY42" s="3" t="str">
        <f t="shared" si="68"/>
        <v xml:space="preserve"> </v>
      </c>
      <c r="BZ42" s="3" t="str">
        <f t="shared" si="69"/>
        <v xml:space="preserve"> </v>
      </c>
      <c r="CA42" s="3" t="str">
        <f t="shared" si="70"/>
        <v xml:space="preserve"> </v>
      </c>
      <c r="CB42" s="3" t="str">
        <f t="shared" si="71"/>
        <v xml:space="preserve"> </v>
      </c>
      <c r="CC42" s="3" t="str">
        <f t="shared" si="72"/>
        <v xml:space="preserve"> </v>
      </c>
      <c r="CD42" s="3" t="str">
        <f t="shared" si="73"/>
        <v xml:space="preserve"> </v>
      </c>
      <c r="CE42" s="3" t="str">
        <f t="shared" si="74"/>
        <v xml:space="preserve"> </v>
      </c>
      <c r="CF42" s="3" t="str">
        <f t="shared" si="75"/>
        <v xml:space="preserve"> </v>
      </c>
      <c r="CG42" s="3" t="str">
        <f t="shared" si="76"/>
        <v xml:space="preserve"> </v>
      </c>
      <c r="CH42" s="3" t="str">
        <f t="shared" si="12"/>
        <v xml:space="preserve"> </v>
      </c>
      <c r="CI42" s="3" t="str">
        <f t="shared" si="77"/>
        <v xml:space="preserve"> </v>
      </c>
      <c r="CJ42" s="3" t="str">
        <f t="shared" si="78"/>
        <v xml:space="preserve"> </v>
      </c>
      <c r="CK42" s="3" t="str">
        <f t="shared" si="79"/>
        <v xml:space="preserve"> </v>
      </c>
      <c r="CL42" s="3" t="str">
        <f t="shared" si="80"/>
        <v xml:space="preserve"> </v>
      </c>
      <c r="CM42" s="3" t="str">
        <f t="shared" si="81"/>
        <v xml:space="preserve"> </v>
      </c>
      <c r="CN42" s="3" t="str">
        <f t="shared" si="82"/>
        <v xml:space="preserve"> </v>
      </c>
      <c r="CO42" s="3" t="str">
        <f t="shared" si="83"/>
        <v xml:space="preserve"> </v>
      </c>
      <c r="CP42" s="3" t="str">
        <f t="shared" si="84"/>
        <v xml:space="preserve"> </v>
      </c>
      <c r="CQ42" s="3" t="str">
        <f t="shared" si="85"/>
        <v xml:space="preserve"> </v>
      </c>
      <c r="CR42" s="3" t="str">
        <f t="shared" si="13"/>
        <v xml:space="preserve"> </v>
      </c>
      <c r="CS42" s="3" t="str">
        <f t="shared" si="86"/>
        <v xml:space="preserve"> </v>
      </c>
      <c r="CT42" s="3" t="str">
        <f t="shared" si="87"/>
        <v xml:space="preserve"> </v>
      </c>
      <c r="CU42" s="3" t="str">
        <f t="shared" si="88"/>
        <v xml:space="preserve"> </v>
      </c>
      <c r="CV42" s="3" t="str">
        <f t="shared" si="89"/>
        <v xml:space="preserve"> </v>
      </c>
      <c r="CW42" s="3" t="str">
        <f t="shared" si="90"/>
        <v xml:space="preserve"> </v>
      </c>
      <c r="CX42" s="3" t="str">
        <f t="shared" si="91"/>
        <v xml:space="preserve"> </v>
      </c>
      <c r="CZ42" s="80">
        <f t="shared" si="92"/>
        <v>0</v>
      </c>
      <c r="DA42" s="80">
        <f t="shared" si="14"/>
        <v>86.775000000000006</v>
      </c>
      <c r="DB42" s="80">
        <f t="shared" si="15"/>
        <v>115.575</v>
      </c>
      <c r="DC42" s="80" t="e">
        <f t="shared" si="16"/>
        <v>#VALUE!</v>
      </c>
      <c r="DD42" s="80" t="e">
        <f t="shared" si="17"/>
        <v>#VALUE!</v>
      </c>
      <c r="DE42" s="80" t="e">
        <f t="shared" si="18"/>
        <v>#VALUE!</v>
      </c>
      <c r="DH42" s="3">
        <f>+IF(A42=1,'Hoja base'!$C$10,IF(A42=2,'Hoja base'!$D$10,IF(A42=3,'Hoja base'!$E$10,IF(A42=4,'Hoja base'!$F$10,IF(A42=5,'Hoja base'!$G$10,'Hoja base'!$H$10)))))</f>
        <v>0</v>
      </c>
      <c r="DI42" s="3">
        <f t="shared" si="93"/>
        <v>0</v>
      </c>
    </row>
    <row r="43" spans="1:113" ht="12" customHeight="1" x14ac:dyDescent="0.2">
      <c r="A43" s="21" t="str">
        <f t="shared" si="19"/>
        <v xml:space="preserve"> </v>
      </c>
      <c r="B43" s="129"/>
      <c r="C43" s="129"/>
      <c r="D43" s="129"/>
      <c r="E43" s="129"/>
      <c r="F43" s="22"/>
      <c r="G43" s="23" t="str">
        <f t="shared" si="20"/>
        <v xml:space="preserve"> </v>
      </c>
      <c r="H43" s="24" t="str">
        <f t="shared" si="21"/>
        <v xml:space="preserve"> </v>
      </c>
      <c r="I43" s="25"/>
      <c r="J43" s="24" t="str">
        <f t="shared" si="22"/>
        <v xml:space="preserve"> </v>
      </c>
      <c r="K43" s="24" t="str">
        <f t="shared" si="23"/>
        <v xml:space="preserve"> </v>
      </c>
      <c r="L43" s="24" t="str">
        <f t="shared" si="24"/>
        <v xml:space="preserve"> </v>
      </c>
      <c r="M43" s="24" t="str">
        <f t="shared" si="25"/>
        <v xml:space="preserve"> </v>
      </c>
      <c r="N43" s="24" t="str">
        <f t="shared" si="26"/>
        <v xml:space="preserve"> </v>
      </c>
      <c r="O43" s="26" t="str">
        <f t="shared" si="27"/>
        <v xml:space="preserve"> </v>
      </c>
      <c r="P43" s="26" t="str">
        <f t="shared" si="28"/>
        <v xml:space="preserve"> </v>
      </c>
      <c r="Q43" s="27" t="str">
        <f t="shared" si="29"/>
        <v xml:space="preserve"> </v>
      </c>
      <c r="R43" s="27" t="str">
        <f t="shared" si="30"/>
        <v xml:space="preserve"> </v>
      </c>
      <c r="S43" s="126" t="str">
        <f t="shared" si="31"/>
        <v xml:space="preserve"> </v>
      </c>
      <c r="T43" s="126"/>
      <c r="U43" s="27" t="str">
        <f t="shared" si="32"/>
        <v xml:space="preserve"> </v>
      </c>
      <c r="V43" s="24" t="str">
        <f t="shared" si="33"/>
        <v xml:space="preserve"> </v>
      </c>
      <c r="W43" s="24" t="str">
        <f t="shared" si="34"/>
        <v xml:space="preserve"> </v>
      </c>
      <c r="X43" s="3" t="str">
        <f t="shared" si="35"/>
        <v xml:space="preserve"> </v>
      </c>
      <c r="Y43" s="68" t="str">
        <f t="shared" si="36"/>
        <v xml:space="preserve"> </v>
      </c>
      <c r="AC43" s="3">
        <v>28</v>
      </c>
      <c r="AD43" s="78" t="str">
        <f t="shared" si="37"/>
        <v xml:space="preserve"> </v>
      </c>
      <c r="AE43" s="78" t="str">
        <f t="shared" si="0"/>
        <v xml:space="preserve"> </v>
      </c>
      <c r="AF43" s="3" t="e">
        <f t="shared" si="94"/>
        <v>#N/A</v>
      </c>
      <c r="AG43" s="3" t="str">
        <f t="shared" si="38"/>
        <v xml:space="preserve"> </v>
      </c>
      <c r="AI43" s="79" t="e">
        <f t="shared" si="39"/>
        <v>#VALUE!</v>
      </c>
      <c r="AJ43" s="80" t="str">
        <f t="shared" si="2"/>
        <v xml:space="preserve"> </v>
      </c>
      <c r="AK43" s="68" t="e">
        <f t="shared" si="95"/>
        <v>#VALUE!</v>
      </c>
      <c r="AL43" s="68" t="e">
        <f t="shared" si="40"/>
        <v>#N/A</v>
      </c>
      <c r="AN43" s="3">
        <f t="shared" si="4"/>
        <v>0</v>
      </c>
      <c r="AO43" s="78" t="str">
        <f t="shared" si="5"/>
        <v xml:space="preserve"> </v>
      </c>
      <c r="AP43" s="3" t="e">
        <f t="shared" si="41"/>
        <v>#N/A</v>
      </c>
      <c r="AQ43" s="3" t="e">
        <f t="shared" si="41"/>
        <v>#N/A</v>
      </c>
      <c r="AR43" s="3">
        <v>28</v>
      </c>
      <c r="AS43" s="80" t="str">
        <f t="shared" si="42"/>
        <v xml:space="preserve"> </v>
      </c>
      <c r="AT43" s="80" t="str">
        <f t="shared" si="43"/>
        <v xml:space="preserve"> </v>
      </c>
      <c r="AU43" s="80" t="str">
        <f t="shared" si="6"/>
        <v xml:space="preserve"> </v>
      </c>
      <c r="AV43" s="81" t="str">
        <f t="shared" si="7"/>
        <v xml:space="preserve"> </v>
      </c>
      <c r="AW43" s="80" t="str">
        <f t="shared" si="44"/>
        <v xml:space="preserve"> </v>
      </c>
      <c r="AX43" s="80" t="str">
        <f t="shared" si="8"/>
        <v xml:space="preserve"> </v>
      </c>
      <c r="AY43" s="3" t="str">
        <f t="shared" si="9"/>
        <v xml:space="preserve"> </v>
      </c>
      <c r="AZ43" s="80" t="str">
        <f t="shared" si="45"/>
        <v xml:space="preserve"> </v>
      </c>
      <c r="BA43" s="80" t="str">
        <f t="shared" si="46"/>
        <v xml:space="preserve"> </v>
      </c>
      <c r="BB43" s="78" t="str">
        <f t="shared" si="47"/>
        <v xml:space="preserve"> </v>
      </c>
      <c r="BC43" s="3" t="str">
        <f t="shared" si="48"/>
        <v xml:space="preserve"> </v>
      </c>
      <c r="BD43" s="3" t="str">
        <f t="shared" si="49"/>
        <v xml:space="preserve"> </v>
      </c>
      <c r="BE43" s="3" t="str">
        <f t="shared" si="50"/>
        <v xml:space="preserve"> </v>
      </c>
      <c r="BF43" s="3" t="str">
        <f t="shared" si="51"/>
        <v xml:space="preserve"> </v>
      </c>
      <c r="BG43" s="3" t="str">
        <f t="shared" si="52"/>
        <v xml:space="preserve"> </v>
      </c>
      <c r="BH43" s="3" t="str">
        <f t="shared" si="53"/>
        <v xml:space="preserve"> </v>
      </c>
      <c r="BI43" s="3" t="str">
        <f t="shared" si="54"/>
        <v xml:space="preserve"> </v>
      </c>
      <c r="BJ43" s="3" t="str">
        <f t="shared" si="55"/>
        <v xml:space="preserve"> </v>
      </c>
      <c r="BK43" s="3" t="str">
        <f t="shared" si="56"/>
        <v xml:space="preserve"> </v>
      </c>
      <c r="BL43" s="3" t="str">
        <f t="shared" si="57"/>
        <v xml:space="preserve"> </v>
      </c>
      <c r="BM43" s="3" t="str">
        <f t="shared" si="58"/>
        <v xml:space="preserve"> </v>
      </c>
      <c r="BN43" s="3" t="str">
        <f t="shared" si="10"/>
        <v xml:space="preserve"> </v>
      </c>
      <c r="BO43" s="3" t="str">
        <f t="shared" si="59"/>
        <v xml:space="preserve"> </v>
      </c>
      <c r="BP43" s="3" t="str">
        <f t="shared" si="60"/>
        <v xml:space="preserve"> </v>
      </c>
      <c r="BQ43" s="3" t="str">
        <f t="shared" si="61"/>
        <v xml:space="preserve"> </v>
      </c>
      <c r="BR43" s="3" t="str">
        <f t="shared" si="62"/>
        <v xml:space="preserve"> </v>
      </c>
      <c r="BS43" s="3" t="str">
        <f t="shared" si="63"/>
        <v xml:space="preserve"> </v>
      </c>
      <c r="BT43" s="3" t="str">
        <f t="shared" si="64"/>
        <v xml:space="preserve"> </v>
      </c>
      <c r="BU43" s="3" t="str">
        <f t="shared" si="65"/>
        <v xml:space="preserve"> </v>
      </c>
      <c r="BV43" s="3" t="str">
        <f t="shared" si="66"/>
        <v xml:space="preserve"> </v>
      </c>
      <c r="BW43" s="3" t="str">
        <f t="shared" si="67"/>
        <v xml:space="preserve"> </v>
      </c>
      <c r="BX43" s="3" t="str">
        <f t="shared" si="11"/>
        <v xml:space="preserve"> </v>
      </c>
      <c r="BY43" s="3" t="str">
        <f t="shared" si="68"/>
        <v xml:space="preserve"> </v>
      </c>
      <c r="BZ43" s="3" t="str">
        <f t="shared" si="69"/>
        <v xml:space="preserve"> </v>
      </c>
      <c r="CA43" s="3" t="str">
        <f t="shared" si="70"/>
        <v xml:space="preserve"> </v>
      </c>
      <c r="CB43" s="3" t="str">
        <f t="shared" si="71"/>
        <v xml:space="preserve"> </v>
      </c>
      <c r="CC43" s="3" t="str">
        <f t="shared" si="72"/>
        <v xml:space="preserve"> </v>
      </c>
      <c r="CD43" s="3" t="str">
        <f t="shared" si="73"/>
        <v xml:space="preserve"> </v>
      </c>
      <c r="CE43" s="3" t="str">
        <f t="shared" si="74"/>
        <v xml:space="preserve"> </v>
      </c>
      <c r="CF43" s="3" t="str">
        <f t="shared" si="75"/>
        <v xml:space="preserve"> </v>
      </c>
      <c r="CG43" s="3" t="str">
        <f t="shared" si="76"/>
        <v xml:space="preserve"> </v>
      </c>
      <c r="CH43" s="3" t="str">
        <f t="shared" si="12"/>
        <v xml:space="preserve"> </v>
      </c>
      <c r="CI43" s="3" t="str">
        <f t="shared" si="77"/>
        <v xml:space="preserve"> </v>
      </c>
      <c r="CJ43" s="3" t="str">
        <f t="shared" si="78"/>
        <v xml:space="preserve"> </v>
      </c>
      <c r="CK43" s="3" t="str">
        <f t="shared" si="79"/>
        <v xml:space="preserve"> </v>
      </c>
      <c r="CL43" s="3" t="str">
        <f t="shared" si="80"/>
        <v xml:space="preserve"> </v>
      </c>
      <c r="CM43" s="3" t="str">
        <f t="shared" si="81"/>
        <v xml:space="preserve"> </v>
      </c>
      <c r="CN43" s="3" t="str">
        <f t="shared" si="82"/>
        <v xml:space="preserve"> </v>
      </c>
      <c r="CO43" s="3" t="str">
        <f t="shared" si="83"/>
        <v xml:space="preserve"> </v>
      </c>
      <c r="CP43" s="3" t="str">
        <f t="shared" si="84"/>
        <v xml:space="preserve"> </v>
      </c>
      <c r="CQ43" s="3" t="str">
        <f t="shared" si="85"/>
        <v xml:space="preserve"> </v>
      </c>
      <c r="CR43" s="3" t="str">
        <f t="shared" si="13"/>
        <v xml:space="preserve"> </v>
      </c>
      <c r="CS43" s="3" t="str">
        <f t="shared" si="86"/>
        <v xml:space="preserve"> </v>
      </c>
      <c r="CT43" s="3" t="str">
        <f t="shared" si="87"/>
        <v xml:space="preserve"> </v>
      </c>
      <c r="CU43" s="3" t="str">
        <f t="shared" si="88"/>
        <v xml:space="preserve"> </v>
      </c>
      <c r="CV43" s="3" t="str">
        <f t="shared" si="89"/>
        <v xml:space="preserve"> </v>
      </c>
      <c r="CW43" s="3" t="str">
        <f t="shared" si="90"/>
        <v xml:space="preserve"> </v>
      </c>
      <c r="CX43" s="3" t="str">
        <f t="shared" si="91"/>
        <v xml:space="preserve"> </v>
      </c>
      <c r="CZ43" s="80">
        <f t="shared" si="92"/>
        <v>0</v>
      </c>
      <c r="DA43" s="80">
        <f t="shared" si="14"/>
        <v>86.775000000000006</v>
      </c>
      <c r="DB43" s="80">
        <f t="shared" si="15"/>
        <v>115.575</v>
      </c>
      <c r="DC43" s="80" t="e">
        <f t="shared" si="16"/>
        <v>#VALUE!</v>
      </c>
      <c r="DD43" s="80" t="e">
        <f t="shared" si="17"/>
        <v>#VALUE!</v>
      </c>
      <c r="DE43" s="80" t="e">
        <f t="shared" si="18"/>
        <v>#VALUE!</v>
      </c>
      <c r="DH43" s="3">
        <f>+IF(A43=1,'Hoja base'!$C$10,IF(A43=2,'Hoja base'!$D$10,IF(A43=3,'Hoja base'!$E$10,IF(A43=4,'Hoja base'!$F$10,IF(A43=5,'Hoja base'!$G$10,'Hoja base'!$H$10)))))</f>
        <v>0</v>
      </c>
      <c r="DI43" s="3">
        <f t="shared" si="93"/>
        <v>0</v>
      </c>
    </row>
    <row r="44" spans="1:113" ht="12" customHeight="1" x14ac:dyDescent="0.2">
      <c r="A44" s="21" t="str">
        <f t="shared" si="19"/>
        <v xml:space="preserve"> </v>
      </c>
      <c r="B44" s="129"/>
      <c r="C44" s="129"/>
      <c r="D44" s="129"/>
      <c r="E44" s="129"/>
      <c r="F44" s="22"/>
      <c r="G44" s="23" t="str">
        <f t="shared" si="20"/>
        <v xml:space="preserve"> </v>
      </c>
      <c r="H44" s="24" t="str">
        <f t="shared" si="21"/>
        <v xml:space="preserve"> </v>
      </c>
      <c r="I44" s="25"/>
      <c r="J44" s="24" t="str">
        <f t="shared" si="22"/>
        <v xml:space="preserve"> </v>
      </c>
      <c r="K44" s="24" t="str">
        <f t="shared" si="23"/>
        <v xml:space="preserve"> </v>
      </c>
      <c r="L44" s="24" t="str">
        <f t="shared" si="24"/>
        <v xml:space="preserve"> </v>
      </c>
      <c r="M44" s="24" t="str">
        <f t="shared" si="25"/>
        <v xml:space="preserve"> </v>
      </c>
      <c r="N44" s="24" t="str">
        <f t="shared" si="26"/>
        <v xml:space="preserve"> </v>
      </c>
      <c r="O44" s="26" t="str">
        <f t="shared" si="27"/>
        <v xml:space="preserve"> </v>
      </c>
      <c r="P44" s="26" t="str">
        <f t="shared" si="28"/>
        <v xml:space="preserve"> </v>
      </c>
      <c r="Q44" s="27" t="str">
        <f t="shared" si="29"/>
        <v xml:space="preserve"> </v>
      </c>
      <c r="R44" s="27" t="str">
        <f t="shared" si="30"/>
        <v xml:space="preserve"> </v>
      </c>
      <c r="S44" s="126" t="str">
        <f t="shared" si="31"/>
        <v xml:space="preserve"> </v>
      </c>
      <c r="T44" s="126"/>
      <c r="U44" s="27" t="str">
        <f t="shared" si="32"/>
        <v xml:space="preserve"> </v>
      </c>
      <c r="V44" s="24" t="str">
        <f t="shared" si="33"/>
        <v xml:space="preserve"> </v>
      </c>
      <c r="W44" s="24" t="str">
        <f t="shared" si="34"/>
        <v xml:space="preserve"> </v>
      </c>
      <c r="X44" s="3" t="str">
        <f t="shared" si="35"/>
        <v xml:space="preserve"> </v>
      </c>
      <c r="Y44" s="68" t="str">
        <f t="shared" si="36"/>
        <v xml:space="preserve"> </v>
      </c>
      <c r="AC44" s="3">
        <v>29</v>
      </c>
      <c r="AD44" s="78" t="str">
        <f t="shared" si="37"/>
        <v xml:space="preserve"> </v>
      </c>
      <c r="AE44" s="78" t="str">
        <f t="shared" si="0"/>
        <v xml:space="preserve"> </v>
      </c>
      <c r="AF44" s="3" t="e">
        <f t="shared" si="94"/>
        <v>#N/A</v>
      </c>
      <c r="AG44" s="3" t="str">
        <f t="shared" si="38"/>
        <v xml:space="preserve"> </v>
      </c>
      <c r="AI44" s="79" t="e">
        <f t="shared" si="39"/>
        <v>#VALUE!</v>
      </c>
      <c r="AJ44" s="80" t="str">
        <f t="shared" si="2"/>
        <v xml:space="preserve"> </v>
      </c>
      <c r="AK44" s="68" t="e">
        <f t="shared" si="95"/>
        <v>#VALUE!</v>
      </c>
      <c r="AL44" s="68" t="e">
        <f t="shared" si="40"/>
        <v>#N/A</v>
      </c>
      <c r="AN44" s="3">
        <f t="shared" si="4"/>
        <v>0</v>
      </c>
      <c r="AO44" s="78" t="str">
        <f t="shared" si="5"/>
        <v xml:space="preserve"> </v>
      </c>
      <c r="AP44" s="3" t="e">
        <f t="shared" si="41"/>
        <v>#N/A</v>
      </c>
      <c r="AQ44" s="3" t="e">
        <f t="shared" si="41"/>
        <v>#N/A</v>
      </c>
      <c r="AR44" s="3">
        <v>29</v>
      </c>
      <c r="AS44" s="80" t="str">
        <f t="shared" si="42"/>
        <v xml:space="preserve"> </v>
      </c>
      <c r="AT44" s="80" t="str">
        <f t="shared" si="43"/>
        <v xml:space="preserve"> </v>
      </c>
      <c r="AU44" s="80" t="str">
        <f t="shared" si="6"/>
        <v xml:space="preserve"> </v>
      </c>
      <c r="AV44" s="81" t="str">
        <f t="shared" si="7"/>
        <v xml:space="preserve"> </v>
      </c>
      <c r="AW44" s="80" t="str">
        <f t="shared" si="44"/>
        <v xml:space="preserve"> </v>
      </c>
      <c r="AX44" s="80" t="str">
        <f t="shared" si="8"/>
        <v xml:space="preserve"> </v>
      </c>
      <c r="AY44" s="3" t="str">
        <f t="shared" si="9"/>
        <v xml:space="preserve"> </v>
      </c>
      <c r="AZ44" s="80" t="str">
        <f t="shared" si="45"/>
        <v xml:space="preserve"> </v>
      </c>
      <c r="BA44" s="80" t="str">
        <f t="shared" si="46"/>
        <v xml:space="preserve"> </v>
      </c>
      <c r="BB44" s="78" t="str">
        <f t="shared" si="47"/>
        <v xml:space="preserve"> </v>
      </c>
      <c r="BC44" s="3" t="str">
        <f t="shared" si="48"/>
        <v xml:space="preserve"> </v>
      </c>
      <c r="BD44" s="3" t="str">
        <f t="shared" si="49"/>
        <v xml:space="preserve"> </v>
      </c>
      <c r="BE44" s="3" t="str">
        <f t="shared" si="50"/>
        <v xml:space="preserve"> </v>
      </c>
      <c r="BF44" s="3" t="str">
        <f t="shared" si="51"/>
        <v xml:space="preserve"> </v>
      </c>
      <c r="BG44" s="3" t="str">
        <f t="shared" si="52"/>
        <v xml:space="preserve"> </v>
      </c>
      <c r="BH44" s="3" t="str">
        <f t="shared" si="53"/>
        <v xml:space="preserve"> </v>
      </c>
      <c r="BI44" s="3" t="str">
        <f t="shared" si="54"/>
        <v xml:space="preserve"> </v>
      </c>
      <c r="BJ44" s="3" t="str">
        <f t="shared" si="55"/>
        <v xml:space="preserve"> </v>
      </c>
      <c r="BK44" s="3" t="str">
        <f t="shared" si="56"/>
        <v xml:space="preserve"> </v>
      </c>
      <c r="BL44" s="3" t="str">
        <f t="shared" si="57"/>
        <v xml:space="preserve"> </v>
      </c>
      <c r="BM44" s="3" t="str">
        <f t="shared" si="58"/>
        <v xml:space="preserve"> </v>
      </c>
      <c r="BN44" s="3" t="str">
        <f t="shared" si="10"/>
        <v xml:space="preserve"> </v>
      </c>
      <c r="BO44" s="3" t="str">
        <f t="shared" si="59"/>
        <v xml:space="preserve"> </v>
      </c>
      <c r="BP44" s="3" t="str">
        <f t="shared" si="60"/>
        <v xml:space="preserve"> </v>
      </c>
      <c r="BQ44" s="3" t="str">
        <f t="shared" si="61"/>
        <v xml:space="preserve"> </v>
      </c>
      <c r="BR44" s="3" t="str">
        <f t="shared" si="62"/>
        <v xml:space="preserve"> </v>
      </c>
      <c r="BS44" s="3" t="str">
        <f t="shared" si="63"/>
        <v xml:space="preserve"> </v>
      </c>
      <c r="BT44" s="3" t="str">
        <f t="shared" si="64"/>
        <v xml:space="preserve"> </v>
      </c>
      <c r="BU44" s="3" t="str">
        <f t="shared" si="65"/>
        <v xml:space="preserve"> </v>
      </c>
      <c r="BV44" s="3" t="str">
        <f t="shared" si="66"/>
        <v xml:space="preserve"> </v>
      </c>
      <c r="BW44" s="3" t="str">
        <f t="shared" si="67"/>
        <v xml:space="preserve"> </v>
      </c>
      <c r="BX44" s="3" t="str">
        <f t="shared" si="11"/>
        <v xml:space="preserve"> </v>
      </c>
      <c r="BY44" s="3" t="str">
        <f t="shared" si="68"/>
        <v xml:space="preserve"> </v>
      </c>
      <c r="BZ44" s="3" t="str">
        <f t="shared" si="69"/>
        <v xml:space="preserve"> </v>
      </c>
      <c r="CA44" s="3" t="str">
        <f t="shared" si="70"/>
        <v xml:space="preserve"> </v>
      </c>
      <c r="CB44" s="3" t="str">
        <f t="shared" si="71"/>
        <v xml:space="preserve"> </v>
      </c>
      <c r="CC44" s="3" t="str">
        <f t="shared" si="72"/>
        <v xml:space="preserve"> </v>
      </c>
      <c r="CD44" s="3" t="str">
        <f t="shared" si="73"/>
        <v xml:space="preserve"> </v>
      </c>
      <c r="CE44" s="3" t="str">
        <f t="shared" si="74"/>
        <v xml:space="preserve"> </v>
      </c>
      <c r="CF44" s="3" t="str">
        <f t="shared" si="75"/>
        <v xml:space="preserve"> </v>
      </c>
      <c r="CG44" s="3" t="str">
        <f t="shared" si="76"/>
        <v xml:space="preserve"> </v>
      </c>
      <c r="CH44" s="3" t="str">
        <f t="shared" si="12"/>
        <v xml:space="preserve"> </v>
      </c>
      <c r="CI44" s="3" t="str">
        <f t="shared" si="77"/>
        <v xml:space="preserve"> </v>
      </c>
      <c r="CJ44" s="3" t="str">
        <f t="shared" si="78"/>
        <v xml:space="preserve"> </v>
      </c>
      <c r="CK44" s="3" t="str">
        <f t="shared" si="79"/>
        <v xml:space="preserve"> </v>
      </c>
      <c r="CL44" s="3" t="str">
        <f t="shared" si="80"/>
        <v xml:space="preserve"> </v>
      </c>
      <c r="CM44" s="3" t="str">
        <f t="shared" si="81"/>
        <v xml:space="preserve"> </v>
      </c>
      <c r="CN44" s="3" t="str">
        <f t="shared" si="82"/>
        <v xml:space="preserve"> </v>
      </c>
      <c r="CO44" s="3" t="str">
        <f t="shared" si="83"/>
        <v xml:space="preserve"> </v>
      </c>
      <c r="CP44" s="3" t="str">
        <f t="shared" si="84"/>
        <v xml:space="preserve"> </v>
      </c>
      <c r="CQ44" s="3" t="str">
        <f t="shared" si="85"/>
        <v xml:space="preserve"> </v>
      </c>
      <c r="CR44" s="3" t="str">
        <f t="shared" si="13"/>
        <v xml:space="preserve"> </v>
      </c>
      <c r="CS44" s="3" t="str">
        <f t="shared" si="86"/>
        <v xml:space="preserve"> </v>
      </c>
      <c r="CT44" s="3" t="str">
        <f t="shared" si="87"/>
        <v xml:space="preserve"> </v>
      </c>
      <c r="CU44" s="3" t="str">
        <f t="shared" si="88"/>
        <v xml:space="preserve"> </v>
      </c>
      <c r="CV44" s="3" t="str">
        <f t="shared" si="89"/>
        <v xml:space="preserve"> </v>
      </c>
      <c r="CW44" s="3" t="str">
        <f t="shared" si="90"/>
        <v xml:space="preserve"> </v>
      </c>
      <c r="CX44" s="3" t="str">
        <f t="shared" si="91"/>
        <v xml:space="preserve"> </v>
      </c>
      <c r="CZ44" s="80">
        <f t="shared" si="92"/>
        <v>0</v>
      </c>
      <c r="DA44" s="80">
        <f t="shared" si="14"/>
        <v>86.775000000000006</v>
      </c>
      <c r="DB44" s="80">
        <f t="shared" si="15"/>
        <v>115.575</v>
      </c>
      <c r="DC44" s="80" t="e">
        <f t="shared" si="16"/>
        <v>#VALUE!</v>
      </c>
      <c r="DD44" s="80" t="e">
        <f t="shared" si="17"/>
        <v>#VALUE!</v>
      </c>
      <c r="DE44" s="80" t="e">
        <f t="shared" si="18"/>
        <v>#VALUE!</v>
      </c>
      <c r="DH44" s="3">
        <f>+IF(A44=1,'Hoja base'!$C$10,IF(A44=2,'Hoja base'!$D$10,IF(A44=3,'Hoja base'!$E$10,IF(A44=4,'Hoja base'!$F$10,IF(A44=5,'Hoja base'!$G$10,'Hoja base'!$H$10)))))</f>
        <v>0</v>
      </c>
      <c r="DI44" s="3">
        <f t="shared" si="93"/>
        <v>0</v>
      </c>
    </row>
    <row r="45" spans="1:113" ht="12" customHeight="1" x14ac:dyDescent="0.2">
      <c r="A45" s="21" t="str">
        <f t="shared" si="19"/>
        <v xml:space="preserve"> </v>
      </c>
      <c r="B45" s="129"/>
      <c r="C45" s="129"/>
      <c r="D45" s="129"/>
      <c r="E45" s="129"/>
      <c r="F45" s="22"/>
      <c r="G45" s="23" t="str">
        <f t="shared" si="20"/>
        <v xml:space="preserve"> </v>
      </c>
      <c r="H45" s="24" t="str">
        <f t="shared" si="21"/>
        <v xml:space="preserve"> </v>
      </c>
      <c r="I45" s="25"/>
      <c r="J45" s="24" t="str">
        <f t="shared" si="22"/>
        <v xml:space="preserve"> </v>
      </c>
      <c r="K45" s="24" t="str">
        <f t="shared" si="23"/>
        <v xml:space="preserve"> </v>
      </c>
      <c r="L45" s="24" t="str">
        <f t="shared" si="24"/>
        <v xml:space="preserve"> </v>
      </c>
      <c r="M45" s="24" t="str">
        <f t="shared" si="25"/>
        <v xml:space="preserve"> </v>
      </c>
      <c r="N45" s="24" t="str">
        <f t="shared" si="26"/>
        <v xml:space="preserve"> </v>
      </c>
      <c r="O45" s="26" t="str">
        <f t="shared" si="27"/>
        <v xml:space="preserve"> </v>
      </c>
      <c r="P45" s="26" t="str">
        <f t="shared" si="28"/>
        <v xml:space="preserve"> </v>
      </c>
      <c r="Q45" s="27" t="str">
        <f t="shared" si="29"/>
        <v xml:space="preserve"> </v>
      </c>
      <c r="R45" s="27" t="str">
        <f t="shared" si="30"/>
        <v xml:space="preserve"> </v>
      </c>
      <c r="S45" s="126" t="str">
        <f t="shared" si="31"/>
        <v xml:space="preserve"> </v>
      </c>
      <c r="T45" s="126"/>
      <c r="U45" s="27" t="str">
        <f t="shared" si="32"/>
        <v xml:space="preserve"> </v>
      </c>
      <c r="V45" s="24" t="str">
        <f t="shared" si="33"/>
        <v xml:space="preserve"> </v>
      </c>
      <c r="W45" s="24" t="str">
        <f t="shared" si="34"/>
        <v xml:space="preserve"> </v>
      </c>
      <c r="X45" s="3" t="str">
        <f t="shared" si="35"/>
        <v xml:space="preserve"> </v>
      </c>
      <c r="Y45" s="68" t="str">
        <f t="shared" si="36"/>
        <v xml:space="preserve"> </v>
      </c>
      <c r="AC45" s="3">
        <v>30</v>
      </c>
      <c r="AD45" s="78" t="str">
        <f t="shared" si="37"/>
        <v xml:space="preserve"> </v>
      </c>
      <c r="AE45" s="78" t="str">
        <f t="shared" si="0"/>
        <v xml:space="preserve"> </v>
      </c>
      <c r="AF45" s="3" t="e">
        <f t="shared" si="94"/>
        <v>#N/A</v>
      </c>
      <c r="AG45" s="3" t="str">
        <f t="shared" si="38"/>
        <v xml:space="preserve"> </v>
      </c>
      <c r="AI45" s="79" t="e">
        <f t="shared" si="39"/>
        <v>#VALUE!</v>
      </c>
      <c r="AJ45" s="80" t="str">
        <f t="shared" si="2"/>
        <v xml:space="preserve"> </v>
      </c>
      <c r="AK45" s="68" t="e">
        <f t="shared" si="95"/>
        <v>#VALUE!</v>
      </c>
      <c r="AL45" s="68" t="e">
        <f t="shared" si="40"/>
        <v>#N/A</v>
      </c>
      <c r="AN45" s="3">
        <f t="shared" si="4"/>
        <v>0</v>
      </c>
      <c r="AO45" s="78" t="str">
        <f t="shared" si="5"/>
        <v xml:space="preserve"> </v>
      </c>
      <c r="AP45" s="3" t="e">
        <f t="shared" si="41"/>
        <v>#N/A</v>
      </c>
      <c r="AQ45" s="3" t="e">
        <f t="shared" si="41"/>
        <v>#N/A</v>
      </c>
      <c r="AR45" s="3">
        <v>30</v>
      </c>
      <c r="AS45" s="80" t="str">
        <f t="shared" si="42"/>
        <v xml:space="preserve"> </v>
      </c>
      <c r="AT45" s="80" t="str">
        <f t="shared" si="43"/>
        <v xml:space="preserve"> </v>
      </c>
      <c r="AU45" s="80" t="str">
        <f t="shared" si="6"/>
        <v xml:space="preserve"> </v>
      </c>
      <c r="AV45" s="81" t="str">
        <f t="shared" si="7"/>
        <v xml:space="preserve"> </v>
      </c>
      <c r="AW45" s="80" t="str">
        <f t="shared" si="44"/>
        <v xml:space="preserve"> </v>
      </c>
      <c r="AX45" s="80" t="str">
        <f t="shared" si="8"/>
        <v xml:space="preserve"> </v>
      </c>
      <c r="AY45" s="3" t="str">
        <f t="shared" si="9"/>
        <v xml:space="preserve"> </v>
      </c>
      <c r="AZ45" s="80" t="str">
        <f t="shared" si="45"/>
        <v xml:space="preserve"> </v>
      </c>
      <c r="BA45" s="80" t="str">
        <f t="shared" si="46"/>
        <v xml:space="preserve"> </v>
      </c>
      <c r="BB45" s="78" t="str">
        <f t="shared" si="47"/>
        <v xml:space="preserve"> </v>
      </c>
      <c r="BC45" s="3" t="str">
        <f t="shared" si="48"/>
        <v xml:space="preserve"> </v>
      </c>
      <c r="BD45" s="3" t="str">
        <f t="shared" si="49"/>
        <v xml:space="preserve"> </v>
      </c>
      <c r="BE45" s="3" t="str">
        <f t="shared" si="50"/>
        <v xml:space="preserve"> </v>
      </c>
      <c r="BF45" s="3" t="str">
        <f t="shared" si="51"/>
        <v xml:space="preserve"> </v>
      </c>
      <c r="BG45" s="3" t="str">
        <f t="shared" si="52"/>
        <v xml:space="preserve"> </v>
      </c>
      <c r="BH45" s="3" t="str">
        <f t="shared" si="53"/>
        <v xml:space="preserve"> </v>
      </c>
      <c r="BI45" s="3" t="str">
        <f t="shared" si="54"/>
        <v xml:space="preserve"> </v>
      </c>
      <c r="BJ45" s="3" t="str">
        <f t="shared" si="55"/>
        <v xml:space="preserve"> </v>
      </c>
      <c r="BK45" s="3" t="str">
        <f t="shared" si="56"/>
        <v xml:space="preserve"> </v>
      </c>
      <c r="BL45" s="3" t="str">
        <f t="shared" si="57"/>
        <v xml:space="preserve"> </v>
      </c>
      <c r="BM45" s="3" t="str">
        <f t="shared" si="58"/>
        <v xml:space="preserve"> </v>
      </c>
      <c r="BN45" s="3" t="str">
        <f t="shared" si="10"/>
        <v xml:space="preserve"> </v>
      </c>
      <c r="BO45" s="3" t="str">
        <f t="shared" si="59"/>
        <v xml:space="preserve"> </v>
      </c>
      <c r="BP45" s="3" t="str">
        <f t="shared" si="60"/>
        <v xml:space="preserve"> </v>
      </c>
      <c r="BQ45" s="3" t="str">
        <f t="shared" si="61"/>
        <v xml:space="preserve"> </v>
      </c>
      <c r="BR45" s="3" t="str">
        <f t="shared" si="62"/>
        <v xml:space="preserve"> </v>
      </c>
      <c r="BS45" s="3" t="str">
        <f t="shared" si="63"/>
        <v xml:space="preserve"> </v>
      </c>
      <c r="BT45" s="3" t="str">
        <f t="shared" si="64"/>
        <v xml:space="preserve"> </v>
      </c>
      <c r="BU45" s="3" t="str">
        <f t="shared" si="65"/>
        <v xml:space="preserve"> </v>
      </c>
      <c r="BV45" s="3" t="str">
        <f t="shared" si="66"/>
        <v xml:space="preserve"> </v>
      </c>
      <c r="BW45" s="3" t="str">
        <f t="shared" si="67"/>
        <v xml:space="preserve"> </v>
      </c>
      <c r="BX45" s="3" t="str">
        <f t="shared" si="11"/>
        <v xml:space="preserve"> </v>
      </c>
      <c r="BY45" s="3" t="str">
        <f t="shared" si="68"/>
        <v xml:space="preserve"> </v>
      </c>
      <c r="BZ45" s="3" t="str">
        <f t="shared" si="69"/>
        <v xml:space="preserve"> </v>
      </c>
      <c r="CA45" s="3" t="str">
        <f t="shared" si="70"/>
        <v xml:space="preserve"> </v>
      </c>
      <c r="CB45" s="3" t="str">
        <f t="shared" si="71"/>
        <v xml:space="preserve"> </v>
      </c>
      <c r="CC45" s="3" t="str">
        <f t="shared" si="72"/>
        <v xml:space="preserve"> </v>
      </c>
      <c r="CD45" s="3" t="str">
        <f t="shared" si="73"/>
        <v xml:space="preserve"> </v>
      </c>
      <c r="CE45" s="3" t="str">
        <f t="shared" si="74"/>
        <v xml:space="preserve"> </v>
      </c>
      <c r="CF45" s="3" t="str">
        <f t="shared" si="75"/>
        <v xml:space="preserve"> </v>
      </c>
      <c r="CG45" s="3" t="str">
        <f t="shared" si="76"/>
        <v xml:space="preserve"> </v>
      </c>
      <c r="CH45" s="3" t="str">
        <f t="shared" si="12"/>
        <v xml:space="preserve"> </v>
      </c>
      <c r="CI45" s="3" t="str">
        <f t="shared" si="77"/>
        <v xml:space="preserve"> </v>
      </c>
      <c r="CJ45" s="3" t="str">
        <f t="shared" si="78"/>
        <v xml:space="preserve"> </v>
      </c>
      <c r="CK45" s="3" t="str">
        <f t="shared" si="79"/>
        <v xml:space="preserve"> </v>
      </c>
      <c r="CL45" s="3" t="str">
        <f t="shared" si="80"/>
        <v xml:space="preserve"> </v>
      </c>
      <c r="CM45" s="3" t="str">
        <f t="shared" si="81"/>
        <v xml:space="preserve"> </v>
      </c>
      <c r="CN45" s="3" t="str">
        <f t="shared" si="82"/>
        <v xml:space="preserve"> </v>
      </c>
      <c r="CO45" s="3" t="str">
        <f t="shared" si="83"/>
        <v xml:space="preserve"> </v>
      </c>
      <c r="CP45" s="3" t="str">
        <f t="shared" si="84"/>
        <v xml:space="preserve"> </v>
      </c>
      <c r="CQ45" s="3" t="str">
        <f t="shared" si="85"/>
        <v xml:space="preserve"> </v>
      </c>
      <c r="CR45" s="3" t="str">
        <f t="shared" si="13"/>
        <v xml:space="preserve"> </v>
      </c>
      <c r="CS45" s="3" t="str">
        <f t="shared" si="86"/>
        <v xml:space="preserve"> </v>
      </c>
      <c r="CT45" s="3" t="str">
        <f t="shared" si="87"/>
        <v xml:space="preserve"> </v>
      </c>
      <c r="CU45" s="3" t="str">
        <f t="shared" si="88"/>
        <v xml:space="preserve"> </v>
      </c>
      <c r="CV45" s="3" t="str">
        <f t="shared" si="89"/>
        <v xml:space="preserve"> </v>
      </c>
      <c r="CW45" s="3" t="str">
        <f t="shared" si="90"/>
        <v xml:space="preserve"> </v>
      </c>
      <c r="CX45" s="3" t="str">
        <f t="shared" si="91"/>
        <v xml:space="preserve"> </v>
      </c>
      <c r="CZ45" s="80">
        <f t="shared" si="92"/>
        <v>0</v>
      </c>
      <c r="DA45" s="80">
        <f t="shared" si="14"/>
        <v>86.775000000000006</v>
      </c>
      <c r="DB45" s="80">
        <f t="shared" si="15"/>
        <v>115.575</v>
      </c>
      <c r="DC45" s="80" t="e">
        <f t="shared" si="16"/>
        <v>#VALUE!</v>
      </c>
      <c r="DD45" s="80" t="e">
        <f t="shared" si="17"/>
        <v>#VALUE!</v>
      </c>
      <c r="DE45" s="80" t="e">
        <f t="shared" si="18"/>
        <v>#VALUE!</v>
      </c>
      <c r="DH45" s="3">
        <f>+IF(A45=1,'Hoja base'!$C$10,IF(A45=2,'Hoja base'!$D$10,IF(A45=3,'Hoja base'!$E$10,IF(A45=4,'Hoja base'!$F$10,IF(A45=5,'Hoja base'!$G$10,'Hoja base'!$H$10)))))</f>
        <v>0</v>
      </c>
      <c r="DI45" s="3">
        <f t="shared" si="93"/>
        <v>0</v>
      </c>
    </row>
    <row r="46" spans="1:113" ht="11.25" customHeight="1" x14ac:dyDescent="0.2">
      <c r="B46" s="134"/>
      <c r="C46" s="134"/>
      <c r="D46" s="134"/>
      <c r="E46" s="134"/>
      <c r="G46" s="28"/>
      <c r="H46" s="28"/>
      <c r="I46" s="28"/>
      <c r="J46" s="28"/>
      <c r="AS46" s="78">
        <f>D10-D9</f>
        <v>3</v>
      </c>
      <c r="AT46" s="78">
        <f>IFERROR(IF(AND($B$5&gt;$D$9,$B$5&lt;$D$10),$D$11*$B$5+$D$12*(D10-$B$5),$D$11*D10)," ")</f>
        <v>86.775000000000006</v>
      </c>
      <c r="AU46" s="3" t="str">
        <f>IFERROR(IF($B$5=0,$D$12*D10," ")," ")</f>
        <v xml:space="preserve"> </v>
      </c>
      <c r="AV46" s="3">
        <f>IF($B$5&gt;0,AT46,AU46)</f>
        <v>86.775000000000006</v>
      </c>
      <c r="AW46" s="3">
        <f>IFERROR(IF(AND($B$5&lt;MAX($AS$16:$AS$45),$B$5&gt;0),9.81*(D10-$B$5),0)," ")</f>
        <v>0</v>
      </c>
      <c r="AX46" s="3" t="str">
        <f>IFERROR(IF($B$5=0,9.81*D10," ")," ")</f>
        <v xml:space="preserve"> </v>
      </c>
      <c r="AY46" s="3">
        <f>IF($B$5&gt;0,AW46,AX46)</f>
        <v>0</v>
      </c>
      <c r="AZ46" s="3">
        <f>IFERROR(AV46-AY46," ")</f>
        <v>86.775000000000006</v>
      </c>
      <c r="BB46" s="78">
        <f>F10-F9</f>
        <v>1.7999999999999998</v>
      </c>
      <c r="BC46" s="78">
        <f>B5-D10</f>
        <v>15.55</v>
      </c>
      <c r="BD46" s="3">
        <f>IFERROR(IF(BC46&lt;BB46,$F$11*BC46+$F$12*(BB46-BC46),$F$11*BB46)," ")</f>
        <v>28.799999999999997</v>
      </c>
      <c r="BE46" s="3" t="str">
        <f>IF(BC46&lt;=0,$F$12*BB46," ")</f>
        <v xml:space="preserve"> </v>
      </c>
      <c r="BF46" s="3">
        <f>IF(BC46&gt;=0,BD46,BE46)</f>
        <v>28.799999999999997</v>
      </c>
      <c r="BG46" s="3">
        <f>IF(BC46&lt;BB46,9.81*(BB46-BC46),0)</f>
        <v>0</v>
      </c>
      <c r="BH46" s="3" t="str">
        <f>IF(BC46&lt;=0,9.81*BB46," ")</f>
        <v xml:space="preserve"> </v>
      </c>
      <c r="BI46" s="3">
        <f>IF(BC46&gt;0,BG46,BH46)</f>
        <v>0</v>
      </c>
      <c r="BJ46" s="3">
        <f>IFERROR(BF46-BI46," ")</f>
        <v>28.799999999999997</v>
      </c>
      <c r="BL46" s="78">
        <f>H10-H9</f>
        <v>0</v>
      </c>
      <c r="BM46" s="78">
        <f>B5-F10</f>
        <v>13.75</v>
      </c>
      <c r="BN46" s="3" t="str">
        <f>IFERROR(IF(BM46&lt;BL46,$H$11*BM46+$H$12*(BL46-BM46),$H$11*BL46)," ")</f>
        <v xml:space="preserve"> </v>
      </c>
      <c r="BO46" s="3" t="str">
        <f>IF(BM46&lt;=0,$H$12*BL46," ")</f>
        <v xml:space="preserve"> </v>
      </c>
      <c r="BP46" s="3" t="str">
        <f>IF(BM46&gt;=0,BN46,BO46)</f>
        <v xml:space="preserve"> </v>
      </c>
      <c r="BQ46" s="3">
        <f>IF(BM46&lt;BL46,9.81*(BL46-BM46),0)</f>
        <v>0</v>
      </c>
      <c r="BR46" s="3" t="str">
        <f>IF(BM46&lt;=0,9.81*BL46," ")</f>
        <v xml:space="preserve"> </v>
      </c>
      <c r="BS46" s="3">
        <f>IF(BM46&gt;0,BQ46,BR46)</f>
        <v>0</v>
      </c>
      <c r="BT46" s="3" t="str">
        <f>IFERROR(BP46-BS46," ")</f>
        <v xml:space="preserve"> </v>
      </c>
      <c r="BV46" s="78">
        <f>J10-J9</f>
        <v>0</v>
      </c>
      <c r="BW46" s="78">
        <f>B5-H10</f>
        <v>20</v>
      </c>
      <c r="BX46" s="3" t="str">
        <f>IFERROR(IF(BW46&lt;BV46,$J$11*BW46+$J$12*(BV46-BW46),$J$11*BV46)," ")</f>
        <v xml:space="preserve"> </v>
      </c>
      <c r="BY46" s="3" t="str">
        <f>IF(BW46&lt;=0,$J$12*BV46," ")</f>
        <v xml:space="preserve"> </v>
      </c>
      <c r="BZ46" s="3" t="str">
        <f>IF(BW46&gt;=0,BX46,BY46)</f>
        <v xml:space="preserve"> </v>
      </c>
      <c r="CA46" s="3">
        <f>IF(BW46&lt;BV46,9.81*(BV46-BW46),0)</f>
        <v>0</v>
      </c>
      <c r="CB46" s="3" t="str">
        <f>IF(BW46&lt;=0,9.81*BV46," ")</f>
        <v xml:space="preserve"> </v>
      </c>
      <c r="CC46" s="3">
        <f>IF(BW46&gt;0,CA46,CB46)</f>
        <v>0</v>
      </c>
      <c r="CD46" s="3" t="str">
        <f>IFERROR(BZ46-CC46," ")</f>
        <v xml:space="preserve"> </v>
      </c>
      <c r="CF46" s="78">
        <f>L10-L9</f>
        <v>0</v>
      </c>
      <c r="CG46" s="78">
        <f>B5-J10</f>
        <v>20</v>
      </c>
      <c r="CH46" s="3" t="str">
        <f>IFERROR(IF(CG46&lt;CF46,$L$11*CG46+$L$12*(CF46-CG46),$L$11*CF46)," ")</f>
        <v xml:space="preserve"> </v>
      </c>
      <c r="CI46" s="3" t="str">
        <f>IF(CG46&lt;=0,$L$12*CF46," ")</f>
        <v xml:space="preserve"> </v>
      </c>
      <c r="CJ46" s="3" t="str">
        <f>IF(CG46&gt;=0,CH46,CI46)</f>
        <v xml:space="preserve"> </v>
      </c>
      <c r="CK46" s="3">
        <f>IF(CG46&lt;CF46,9.81*(CF46-CG46),0)</f>
        <v>0</v>
      </c>
      <c r="CL46" s="3" t="str">
        <f>IF(CG46&lt;=0,9.81*CF46," ")</f>
        <v xml:space="preserve"> </v>
      </c>
      <c r="CM46" s="3">
        <f>IF(CG46&gt;0,CK46,CL46)</f>
        <v>0</v>
      </c>
      <c r="CN46" s="3" t="str">
        <f>IFERROR(CJ46-CM46," ")</f>
        <v xml:space="preserve"> </v>
      </c>
    </row>
    <row r="47" spans="1:113" ht="11.25" customHeight="1" x14ac:dyDescent="0.2">
      <c r="A47" s="138" t="s">
        <v>34</v>
      </c>
      <c r="B47" s="139"/>
      <c r="C47" s="139"/>
      <c r="D47" s="139"/>
      <c r="E47" s="139"/>
      <c r="F47" s="138" t="s">
        <v>53</v>
      </c>
      <c r="G47" s="139"/>
      <c r="H47" s="139"/>
      <c r="I47" s="139"/>
      <c r="J47" s="139"/>
      <c r="K47" s="139"/>
      <c r="L47" s="139"/>
      <c r="M47" s="140"/>
      <c r="N47" s="138" t="s">
        <v>52</v>
      </c>
      <c r="O47" s="139"/>
      <c r="P47" s="139"/>
      <c r="Q47" s="139"/>
      <c r="R47" s="139"/>
      <c r="S47" s="139"/>
      <c r="T47" s="139"/>
      <c r="U47" s="140"/>
    </row>
    <row r="48" spans="1:113" ht="10.5" customHeight="1" x14ac:dyDescent="0.2">
      <c r="A48" s="133" t="s">
        <v>6</v>
      </c>
      <c r="B48" s="133"/>
      <c r="C48" s="133"/>
      <c r="D48" s="29" t="s">
        <v>48</v>
      </c>
      <c r="E48" s="18" t="s">
        <v>68</v>
      </c>
      <c r="F48" s="133" t="s">
        <v>120</v>
      </c>
      <c r="G48" s="133"/>
      <c r="H48" s="122" t="s">
        <v>51</v>
      </c>
      <c r="I48" s="123"/>
      <c r="J48" s="133" t="s">
        <v>121</v>
      </c>
      <c r="K48" s="133"/>
      <c r="L48" s="133" t="s">
        <v>119</v>
      </c>
      <c r="M48" s="133"/>
      <c r="N48" s="133" t="s">
        <v>120</v>
      </c>
      <c r="O48" s="133"/>
      <c r="P48" s="122" t="s">
        <v>51</v>
      </c>
      <c r="Q48" s="123"/>
      <c r="R48" s="133" t="s">
        <v>121</v>
      </c>
      <c r="S48" s="133"/>
      <c r="T48" s="143" t="s">
        <v>50</v>
      </c>
      <c r="U48" s="143"/>
      <c r="V48" s="2"/>
      <c r="X48" s="67"/>
    </row>
    <row r="49" spans="1:55" ht="12" customHeight="1" x14ac:dyDescent="0.2">
      <c r="A49" s="30">
        <f>+D7</f>
        <v>2</v>
      </c>
      <c r="B49" s="136" t="str">
        <f>IF(X49&lt;=G5,D8," ")</f>
        <v>H-VI Migmatita Puente P</v>
      </c>
      <c r="C49" s="137"/>
      <c r="D49" s="24">
        <f>IF(X49=D6,IF(AC89&gt;0,AA88,AA156)," ")</f>
        <v>29.764129128013064</v>
      </c>
      <c r="E49" s="24">
        <f>IF(A49=0," ",IF(X49=D6,IF(AC89&gt;0,AC89,0)," "))</f>
        <v>0</v>
      </c>
      <c r="F49" s="127">
        <f>+H49-L49</f>
        <v>26.994946203390484</v>
      </c>
      <c r="G49" s="128"/>
      <c r="H49" s="127">
        <f>AVERAGE(Z202:Z224)</f>
        <v>29.296231184911342</v>
      </c>
      <c r="I49" s="128"/>
      <c r="J49" s="127">
        <f>+H49+L49</f>
        <v>31.5975161664322</v>
      </c>
      <c r="K49" s="128"/>
      <c r="L49" s="127">
        <f>IF(A49=0," ",IFERROR(_xlfn.STDEV.S(Z202:Z224),"N/A"))</f>
        <v>2.3012849815208596</v>
      </c>
      <c r="M49" s="128"/>
      <c r="N49" s="127">
        <f>+P49-T49</f>
        <v>3411.8011263412091</v>
      </c>
      <c r="O49" s="128"/>
      <c r="P49" s="127">
        <f>AVERAGE(AA202:AA224)</f>
        <v>4950.583333333333</v>
      </c>
      <c r="Q49" s="128"/>
      <c r="R49" s="127">
        <f>+P49+T49</f>
        <v>6489.365540325457</v>
      </c>
      <c r="S49" s="128"/>
      <c r="T49" s="127">
        <f>IF(A49=0," ",IFERROR(_xlfn.STDEV.S(AA202:AA224),"N/A"))</f>
        <v>1538.7822069921242</v>
      </c>
      <c r="U49" s="128"/>
      <c r="V49" s="2"/>
      <c r="X49" s="3">
        <f>+D6</f>
        <v>1</v>
      </c>
    </row>
    <row r="50" spans="1:55" ht="12" customHeight="1" x14ac:dyDescent="0.2">
      <c r="A50" s="30">
        <f>+F7</f>
        <v>3</v>
      </c>
      <c r="B50" s="136" t="str">
        <f>IF(X50&lt;=G5,F8," ")</f>
        <v>H-V Migmatita de Puente P</v>
      </c>
      <c r="C50" s="137"/>
      <c r="D50" s="24">
        <f>IF(X50=F6,IF(AH89&gt;0,AF88,AF156)," ")</f>
        <v>43.138871243153226</v>
      </c>
      <c r="E50" s="24">
        <f>IF(A50=0," ",IF(X50=2,IF(AH89&gt;0,AH89,0)," "))</f>
        <v>0</v>
      </c>
      <c r="F50" s="127">
        <f t="shared" ref="F50:F54" si="96">+H50-L50</f>
        <v>43.138871243153204</v>
      </c>
      <c r="G50" s="128"/>
      <c r="H50" s="127">
        <f>AVERAGE(AC202:AC224)</f>
        <v>43.138871243153204</v>
      </c>
      <c r="I50" s="128"/>
      <c r="J50" s="127">
        <f t="shared" ref="J50:J54" si="97">+H50+L50</f>
        <v>43.138871243153204</v>
      </c>
      <c r="K50" s="128"/>
      <c r="L50" s="127">
        <f>IF(A50=0," ",IFERROR(_xlfn.STDEV.S(AC202:AC224),0))</f>
        <v>0</v>
      </c>
      <c r="M50" s="128"/>
      <c r="N50" s="127">
        <f t="shared" ref="N50:N54" si="98">+P50-T50</f>
        <v>19338.583333333332</v>
      </c>
      <c r="O50" s="128"/>
      <c r="P50" s="127">
        <f>AVERAGE(AD202:AD224)</f>
        <v>19338.583333333332</v>
      </c>
      <c r="Q50" s="128"/>
      <c r="R50" s="127">
        <f t="shared" ref="R50:R54" si="99">+P50+T50</f>
        <v>19338.583333333332</v>
      </c>
      <c r="S50" s="128"/>
      <c r="T50" s="127">
        <f>IF(A50=0," ",IFERROR(_xlfn.STDEV.S(AD202:AD224),0))</f>
        <v>0</v>
      </c>
      <c r="U50" s="128"/>
      <c r="V50" s="2"/>
      <c r="X50" s="3">
        <f>+F6</f>
        <v>2</v>
      </c>
    </row>
    <row r="51" spans="1:55" ht="12" customHeight="1" x14ac:dyDescent="0.2">
      <c r="A51" s="30">
        <f>+H7</f>
        <v>0</v>
      </c>
      <c r="B51" s="136" t="str">
        <f>IF(X51&lt;=G5,H8," ")</f>
        <v xml:space="preserve"> </v>
      </c>
      <c r="C51" s="137"/>
      <c r="D51" s="24" t="e">
        <f>IF(X51=H6,IF(AM89&gt;0,AK88,AK156)," ")</f>
        <v>#DIV/0!</v>
      </c>
      <c r="E51" s="24" t="str">
        <f>IF(A51=0," ",IF(X51=3,IF(AM89&gt;0,AM89,0)," "))</f>
        <v xml:space="preserve"> </v>
      </c>
      <c r="F51" s="127" t="e">
        <f t="shared" si="96"/>
        <v>#DIV/0!</v>
      </c>
      <c r="G51" s="128"/>
      <c r="H51" s="127" t="e">
        <f>AVERAGE(AF202:AF224)</f>
        <v>#DIV/0!</v>
      </c>
      <c r="I51" s="128"/>
      <c r="J51" s="127" t="e">
        <f t="shared" si="97"/>
        <v>#DIV/0!</v>
      </c>
      <c r="K51" s="128"/>
      <c r="L51" s="127" t="str">
        <f>IF(A51=0," ",IFERROR(_xlfn.STDEV.S(AF202:AF224),0))</f>
        <v xml:space="preserve"> </v>
      </c>
      <c r="M51" s="128"/>
      <c r="N51" s="127" t="e">
        <f t="shared" si="98"/>
        <v>#DIV/0!</v>
      </c>
      <c r="O51" s="128"/>
      <c r="P51" s="127" t="e">
        <f>AVERAGE(AG202:AG224)</f>
        <v>#DIV/0!</v>
      </c>
      <c r="Q51" s="128"/>
      <c r="R51" s="127" t="e">
        <f t="shared" si="99"/>
        <v>#DIV/0!</v>
      </c>
      <c r="S51" s="128"/>
      <c r="T51" s="127" t="str">
        <f>IF(A51=0," ",IFERROR(_xlfn.STDEV.S(AG202:AG224),0))</f>
        <v xml:space="preserve"> </v>
      </c>
      <c r="U51" s="128"/>
      <c r="X51" s="3">
        <f>+H6</f>
        <v>3</v>
      </c>
    </row>
    <row r="52" spans="1:55" ht="12" customHeight="1" x14ac:dyDescent="0.2">
      <c r="A52" s="30">
        <f>+J7</f>
        <v>0</v>
      </c>
      <c r="B52" s="136" t="str">
        <f>IF(X52&lt;=G5,J8," ")</f>
        <v xml:space="preserve"> </v>
      </c>
      <c r="C52" s="137"/>
      <c r="D52" s="24" t="e">
        <f>IF(X52=J6,IF(AR89&gt;0,AP88,AP156)," ")</f>
        <v>#DIV/0!</v>
      </c>
      <c r="E52" s="24" t="str">
        <f>IF(A52=0," ",IF(X52=4,IF(AR89&gt;0,AR89,0)," "))</f>
        <v xml:space="preserve"> </v>
      </c>
      <c r="F52" s="127" t="e">
        <f t="shared" si="96"/>
        <v>#DIV/0!</v>
      </c>
      <c r="G52" s="128"/>
      <c r="H52" s="127" t="e">
        <f>AVERAGE(AI202:AI224)</f>
        <v>#DIV/0!</v>
      </c>
      <c r="I52" s="128"/>
      <c r="J52" s="127" t="e">
        <f t="shared" si="97"/>
        <v>#DIV/0!</v>
      </c>
      <c r="K52" s="128"/>
      <c r="L52" s="127" t="str">
        <f>IF(A52=0," ",IFERROR(_xlfn.STDEV.S(AI202:AI224),0))</f>
        <v xml:space="preserve"> </v>
      </c>
      <c r="M52" s="128"/>
      <c r="N52" s="127" t="e">
        <f t="shared" si="98"/>
        <v>#DIV/0!</v>
      </c>
      <c r="O52" s="128"/>
      <c r="P52" s="127" t="e">
        <f>AVERAGE(AJ202:AJ224)</f>
        <v>#DIV/0!</v>
      </c>
      <c r="Q52" s="128"/>
      <c r="R52" s="127" t="e">
        <f t="shared" si="99"/>
        <v>#DIV/0!</v>
      </c>
      <c r="S52" s="128"/>
      <c r="T52" s="127" t="str">
        <f>IF(A52=0," ",IFERROR(_xlfn.STDEV.S(AJ202:AJ224),0))</f>
        <v xml:space="preserve"> </v>
      </c>
      <c r="U52" s="128"/>
      <c r="X52" s="3">
        <f>+J6</f>
        <v>4</v>
      </c>
    </row>
    <row r="53" spans="1:55" ht="12" customHeight="1" x14ac:dyDescent="0.2">
      <c r="A53" s="30">
        <f>+L7</f>
        <v>0</v>
      </c>
      <c r="B53" s="136" t="str">
        <f>IF(X53&lt;=G5,L8," ")</f>
        <v xml:space="preserve"> </v>
      </c>
      <c r="C53" s="137"/>
      <c r="D53" s="24" t="e">
        <f>IF(X53=L6,IF(AW89&gt;0,AU88,AU156)," ")</f>
        <v>#DIV/0!</v>
      </c>
      <c r="E53" s="24" t="str">
        <f>IF(A53=0," ",IF(X53=5,IF(AW89&gt;0,AW89,0)," "))</f>
        <v xml:space="preserve"> </v>
      </c>
      <c r="F53" s="127" t="e">
        <f t="shared" si="96"/>
        <v>#DIV/0!</v>
      </c>
      <c r="G53" s="128"/>
      <c r="H53" s="127" t="e">
        <f>AVERAGE(AL202:AL224)</f>
        <v>#DIV/0!</v>
      </c>
      <c r="I53" s="128"/>
      <c r="J53" s="127" t="e">
        <f t="shared" si="97"/>
        <v>#DIV/0!</v>
      </c>
      <c r="K53" s="128"/>
      <c r="L53" s="127" t="str">
        <f>IF(A53=0," ",IFERROR(_xlfn.STDEV.S(AL202:AL224),0))</f>
        <v xml:space="preserve"> </v>
      </c>
      <c r="M53" s="128"/>
      <c r="N53" s="127" t="e">
        <f t="shared" si="98"/>
        <v>#DIV/0!</v>
      </c>
      <c r="O53" s="128"/>
      <c r="P53" s="127" t="e">
        <f>AVERAGE(AM202:AM224)</f>
        <v>#DIV/0!</v>
      </c>
      <c r="Q53" s="128"/>
      <c r="R53" s="127" t="e">
        <f t="shared" si="99"/>
        <v>#DIV/0!</v>
      </c>
      <c r="S53" s="128"/>
      <c r="T53" s="127" t="str">
        <f>IF(A53=0," ",IFERROR(_xlfn.STDEV.S(AM202:AM224),0))</f>
        <v xml:space="preserve"> </v>
      </c>
      <c r="U53" s="128"/>
      <c r="X53" s="3">
        <f>+L6</f>
        <v>5</v>
      </c>
      <c r="Z53" s="3" t="s">
        <v>15</v>
      </c>
      <c r="AA53" s="3" t="s">
        <v>16</v>
      </c>
      <c r="AB53" s="3" t="s">
        <v>17</v>
      </c>
      <c r="AC53" s="3" t="s">
        <v>18</v>
      </c>
      <c r="AE53" s="3" t="s">
        <v>15</v>
      </c>
      <c r="AF53" s="3" t="s">
        <v>16</v>
      </c>
      <c r="AG53" s="3" t="s">
        <v>17</v>
      </c>
      <c r="AH53" s="3" t="s">
        <v>18</v>
      </c>
      <c r="AJ53" s="3" t="s">
        <v>15</v>
      </c>
      <c r="AK53" s="3" t="s">
        <v>16</v>
      </c>
      <c r="AL53" s="3" t="s">
        <v>17</v>
      </c>
      <c r="AM53" s="3" t="s">
        <v>18</v>
      </c>
      <c r="AO53" s="3" t="s">
        <v>15</v>
      </c>
      <c r="AP53" s="3" t="s">
        <v>16</v>
      </c>
      <c r="AQ53" s="3" t="s">
        <v>17</v>
      </c>
      <c r="AR53" s="3" t="s">
        <v>18</v>
      </c>
      <c r="AT53" s="3" t="s">
        <v>15</v>
      </c>
      <c r="AU53" s="3" t="s">
        <v>16</v>
      </c>
      <c r="AV53" s="3" t="s">
        <v>17</v>
      </c>
      <c r="AW53" s="3" t="s">
        <v>18</v>
      </c>
      <c r="AZ53" s="3" t="s">
        <v>15</v>
      </c>
      <c r="BA53" s="3" t="s">
        <v>16</v>
      </c>
      <c r="BB53" s="3" t="s">
        <v>17</v>
      </c>
      <c r="BC53" s="3" t="s">
        <v>18</v>
      </c>
    </row>
    <row r="54" spans="1:55" ht="12" customHeight="1" x14ac:dyDescent="0.2">
      <c r="A54" s="30">
        <f>+N7</f>
        <v>0</v>
      </c>
      <c r="B54" s="136" t="str">
        <f>IF(X54&lt;=G5,N8," ")</f>
        <v xml:space="preserve"> </v>
      </c>
      <c r="C54" s="137"/>
      <c r="D54" s="32" t="e">
        <f>IF(X54=N6,IF(BC89&gt;0,BA88,BA156)," ")</f>
        <v>#DIV/0!</v>
      </c>
      <c r="E54" s="24" t="str">
        <f>IF(A54=0," ",IF(X54=6,IF(BC89&gt;0,BC89,0)," "))</f>
        <v xml:space="preserve"> </v>
      </c>
      <c r="F54" s="127" t="e">
        <f t="shared" si="96"/>
        <v>#DIV/0!</v>
      </c>
      <c r="G54" s="128"/>
      <c r="H54" s="127" t="e">
        <f>AVERAGE(AO202:AO224)</f>
        <v>#DIV/0!</v>
      </c>
      <c r="I54" s="128"/>
      <c r="J54" s="127" t="e">
        <f t="shared" si="97"/>
        <v>#DIV/0!</v>
      </c>
      <c r="K54" s="128"/>
      <c r="L54" s="127" t="str">
        <f>IF(A55=0," ",IFERROR(_xlfn.STDEV.S(AO202:AO224),0))</f>
        <v xml:space="preserve"> </v>
      </c>
      <c r="M54" s="128"/>
      <c r="N54" s="127" t="e">
        <f t="shared" si="98"/>
        <v>#DIV/0!</v>
      </c>
      <c r="O54" s="128"/>
      <c r="P54" s="127" t="e">
        <f>AVERAGE(AP202:AP224)</f>
        <v>#DIV/0!</v>
      </c>
      <c r="Q54" s="128"/>
      <c r="R54" s="127" t="e">
        <f t="shared" si="99"/>
        <v>#DIV/0!</v>
      </c>
      <c r="S54" s="128"/>
      <c r="T54" s="127" t="str">
        <f>IF(A54=0," ",IFERROR(_xlfn.STDEV.S(AP202:AP224),0))</f>
        <v xml:space="preserve"> </v>
      </c>
      <c r="U54" s="128"/>
      <c r="X54" s="3">
        <f>+N6</f>
        <v>6</v>
      </c>
      <c r="Y54" s="3">
        <v>1</v>
      </c>
      <c r="Z54" s="3">
        <f>IF(X16=$D$6,J16,0)</f>
        <v>62.887548750000001</v>
      </c>
      <c r="AA54" s="3">
        <f>IF(X16=$D$6,V16,0)</f>
        <v>32.973277203351429</v>
      </c>
      <c r="AB54" s="3">
        <f>Z54*AA54</f>
        <v>2073.6085775730267</v>
      </c>
      <c r="AC54" s="3">
        <f>Z54^2</f>
        <v>3954.8437877836268</v>
      </c>
      <c r="AD54" s="3" t="str">
        <f>IF(X16=$F$6,J16," ")</f>
        <v xml:space="preserve"> </v>
      </c>
      <c r="AE54" s="3">
        <f>IF(X16=$F$6,J16,0)</f>
        <v>0</v>
      </c>
      <c r="AF54" s="3">
        <f>IF(X16=$F$6,V16,0)</f>
        <v>0</v>
      </c>
      <c r="AG54" s="3">
        <f>AE54*AF54</f>
        <v>0</v>
      </c>
      <c r="AH54" s="3">
        <f>AE54^2</f>
        <v>0</v>
      </c>
      <c r="AJ54" s="3">
        <f>IF(X16=$H$6,J16,0)</f>
        <v>0</v>
      </c>
      <c r="AK54" s="3">
        <f>IF(X16=$H$6,V16,0)</f>
        <v>0</v>
      </c>
      <c r="AL54" s="3">
        <f>AJ54*AK54</f>
        <v>0</v>
      </c>
      <c r="AM54" s="3">
        <f>AJ54^2</f>
        <v>0</v>
      </c>
      <c r="AO54" s="3">
        <f>IF(X16=$J$6,J16,0)</f>
        <v>0</v>
      </c>
      <c r="AP54" s="3">
        <f>IF(X16=$J$6,V16,0)</f>
        <v>0</v>
      </c>
      <c r="AQ54" s="3">
        <f>AO54*AP54</f>
        <v>0</v>
      </c>
      <c r="AR54" s="3">
        <f>AO54^2</f>
        <v>0</v>
      </c>
      <c r="AT54" s="3">
        <f>IF(X16=$L$6,J16,0)</f>
        <v>0</v>
      </c>
      <c r="AU54" s="3">
        <f>IF(X16=$L$6,V16,0)</f>
        <v>0</v>
      </c>
      <c r="AV54" s="3">
        <f>AT54*AU54</f>
        <v>0</v>
      </c>
      <c r="AW54" s="3">
        <f>AT54^2</f>
        <v>0</v>
      </c>
      <c r="AZ54" s="3">
        <f>IF(X16=$N$6,J16,0)</f>
        <v>0</v>
      </c>
      <c r="BA54" s="3">
        <f>IF(X16=$N$6,V16,0)</f>
        <v>0</v>
      </c>
      <c r="BB54" s="3">
        <f>AZ54*BA54</f>
        <v>0</v>
      </c>
      <c r="BC54" s="3">
        <f>AZ54^2</f>
        <v>0</v>
      </c>
    </row>
    <row r="55" spans="1:55" ht="12" customHeight="1" x14ac:dyDescent="0.2">
      <c r="B55" s="31"/>
      <c r="C55" s="1"/>
      <c r="D55" s="31"/>
      <c r="F55" s="31"/>
      <c r="H55" s="31"/>
      <c r="J55" s="31"/>
      <c r="L55" s="31"/>
      <c r="N55" s="31"/>
      <c r="P55" s="31"/>
      <c r="R55" s="31"/>
      <c r="T55" s="31"/>
      <c r="V55" s="31"/>
      <c r="Y55" s="3">
        <v>2</v>
      </c>
      <c r="Z55" s="3">
        <f t="shared" ref="Z55:Z83" si="100">IF(X17=$D$6,J17,0)</f>
        <v>82.387499999999989</v>
      </c>
      <c r="AA55" s="3">
        <f t="shared" ref="AA55:AA83" si="101">IF(X17=$D$6,V17,0)</f>
        <v>49.353779400896194</v>
      </c>
      <c r="AB55" s="3">
        <f t="shared" ref="AB55:AB83" si="102">Z55*AA55</f>
        <v>4066.1345003913348</v>
      </c>
      <c r="AC55" s="3">
        <f t="shared" ref="AC55:AC83" si="103">Z55^2</f>
        <v>6787.7001562499981</v>
      </c>
      <c r="AD55" s="3" t="str">
        <f t="shared" ref="AD55:AD83" si="104">IF(X17=$F$6,J17," ")</f>
        <v xml:space="preserve"> </v>
      </c>
      <c r="AE55" s="3">
        <f t="shared" ref="AE55:AE83" si="105">IF(X17=$F$6,J17,0)</f>
        <v>0</v>
      </c>
      <c r="AF55" s="3">
        <f t="shared" ref="AF55:AF83" si="106">IF(X17=$F$6,V17,0)</f>
        <v>0</v>
      </c>
      <c r="AG55" s="3">
        <f t="shared" ref="AG55:AG83" si="107">AE55*AF55</f>
        <v>0</v>
      </c>
      <c r="AH55" s="3">
        <f t="shared" ref="AH55:AH83" si="108">AE55^2</f>
        <v>0</v>
      </c>
      <c r="AJ55" s="3">
        <f t="shared" ref="AJ55:AJ83" si="109">IF(X17=$H$6,J17,0)</f>
        <v>0</v>
      </c>
      <c r="AK55" s="3">
        <f t="shared" ref="AK55:AK83" si="110">IF(X17=$H$6,V17,0)</f>
        <v>0</v>
      </c>
      <c r="AL55" s="3">
        <f t="shared" ref="AL55:AL83" si="111">AJ55*AK55</f>
        <v>0</v>
      </c>
      <c r="AM55" s="3">
        <f t="shared" ref="AM55:AM83" si="112">AJ55^2</f>
        <v>0</v>
      </c>
      <c r="AO55" s="3">
        <f t="shared" ref="AO55:AO83" si="113">IF(X17=$J$6,J17,0)</f>
        <v>0</v>
      </c>
      <c r="AP55" s="3">
        <f t="shared" ref="AP55:AP83" si="114">IF(X17=$J$6,V17,0)</f>
        <v>0</v>
      </c>
      <c r="AQ55" s="3">
        <f t="shared" ref="AQ55:AQ83" si="115">AO55*AP55</f>
        <v>0</v>
      </c>
      <c r="AR55" s="3">
        <f t="shared" ref="AR55:AR83" si="116">AO55^2</f>
        <v>0</v>
      </c>
      <c r="AT55" s="3">
        <f t="shared" ref="AT55:AT83" si="117">IF(X17=$L$6,J17,0)</f>
        <v>0</v>
      </c>
      <c r="AU55" s="3">
        <f t="shared" ref="AU55:AU83" si="118">IF(X17=$L$6,V17,0)</f>
        <v>0</v>
      </c>
      <c r="AV55" s="3">
        <f t="shared" ref="AV55:AV83" si="119">AT55*AU55</f>
        <v>0</v>
      </c>
      <c r="AW55" s="3">
        <f t="shared" ref="AW55:AW83" si="120">AT55^2</f>
        <v>0</v>
      </c>
      <c r="AZ55" s="3">
        <f t="shared" ref="AZ55:AZ76" si="121">IF(X17=$N$6,J17,0)</f>
        <v>0</v>
      </c>
      <c r="BA55" s="3">
        <f t="shared" ref="BA55:BA76" si="122">IF(X17=$N$6,V17,0)</f>
        <v>0</v>
      </c>
      <c r="BB55" s="3">
        <f t="shared" ref="BB55:BB76" si="123">AZ55*BA55</f>
        <v>0</v>
      </c>
      <c r="BC55" s="3">
        <f t="shared" ref="BC55:BC76" si="124">AZ55^2</f>
        <v>0</v>
      </c>
    </row>
    <row r="56" spans="1:55" ht="12" customHeight="1" x14ac:dyDescent="0.2">
      <c r="C56" s="1"/>
      <c r="Y56" s="3">
        <v>3</v>
      </c>
      <c r="Z56" s="3">
        <f t="shared" si="100"/>
        <v>0</v>
      </c>
      <c r="AA56" s="3">
        <f t="shared" si="101"/>
        <v>0</v>
      </c>
      <c r="AB56" s="3">
        <f t="shared" si="102"/>
        <v>0</v>
      </c>
      <c r="AC56" s="3">
        <f t="shared" si="103"/>
        <v>0</v>
      </c>
      <c r="AD56" s="3">
        <f t="shared" si="104"/>
        <v>115.175</v>
      </c>
      <c r="AE56" s="3">
        <f t="shared" si="105"/>
        <v>115.175</v>
      </c>
      <c r="AF56" s="3">
        <f t="shared" si="106"/>
        <v>107.92551518949604</v>
      </c>
      <c r="AG56" s="3">
        <f t="shared" si="107"/>
        <v>12430.321211950206</v>
      </c>
      <c r="AH56" s="3">
        <f t="shared" si="108"/>
        <v>13265.280624999999</v>
      </c>
      <c r="AJ56" s="3">
        <f t="shared" si="109"/>
        <v>0</v>
      </c>
      <c r="AK56" s="3">
        <f t="shared" si="110"/>
        <v>0</v>
      </c>
      <c r="AL56" s="3">
        <f t="shared" si="111"/>
        <v>0</v>
      </c>
      <c r="AM56" s="3">
        <f t="shared" si="112"/>
        <v>0</v>
      </c>
      <c r="AO56" s="3">
        <f t="shared" si="113"/>
        <v>0</v>
      </c>
      <c r="AP56" s="3">
        <f t="shared" si="114"/>
        <v>0</v>
      </c>
      <c r="AQ56" s="3">
        <f t="shared" si="115"/>
        <v>0</v>
      </c>
      <c r="AR56" s="3">
        <f t="shared" si="116"/>
        <v>0</v>
      </c>
      <c r="AT56" s="3">
        <f t="shared" si="117"/>
        <v>0</v>
      </c>
      <c r="AU56" s="3">
        <f t="shared" si="118"/>
        <v>0</v>
      </c>
      <c r="AV56" s="3">
        <f t="shared" si="119"/>
        <v>0</v>
      </c>
      <c r="AW56" s="3">
        <f t="shared" si="120"/>
        <v>0</v>
      </c>
      <c r="AZ56" s="3">
        <f t="shared" si="121"/>
        <v>0</v>
      </c>
      <c r="BA56" s="3">
        <f t="shared" si="122"/>
        <v>0</v>
      </c>
      <c r="BB56" s="3">
        <f t="shared" si="123"/>
        <v>0</v>
      </c>
      <c r="BC56" s="3">
        <f t="shared" si="124"/>
        <v>0</v>
      </c>
    </row>
    <row r="57" spans="1:55" ht="12" customHeight="1" x14ac:dyDescent="0.2">
      <c r="C57" s="1"/>
      <c r="Y57" s="3">
        <v>4</v>
      </c>
      <c r="Z57" s="3">
        <f t="shared" si="100"/>
        <v>0</v>
      </c>
      <c r="AA57" s="3">
        <f t="shared" si="101"/>
        <v>0</v>
      </c>
      <c r="AB57" s="3">
        <f t="shared" si="102"/>
        <v>0</v>
      </c>
      <c r="AC57" s="3">
        <f t="shared" si="103"/>
        <v>0</v>
      </c>
      <c r="AD57" s="3" t="str">
        <f t="shared" si="104"/>
        <v xml:space="preserve"> </v>
      </c>
      <c r="AE57" s="3">
        <f t="shared" si="105"/>
        <v>0</v>
      </c>
      <c r="AF57" s="3">
        <f t="shared" si="106"/>
        <v>0</v>
      </c>
      <c r="AG57" s="3">
        <f t="shared" si="107"/>
        <v>0</v>
      </c>
      <c r="AH57" s="3">
        <f t="shared" si="108"/>
        <v>0</v>
      </c>
      <c r="AJ57" s="3">
        <f t="shared" si="109"/>
        <v>0</v>
      </c>
      <c r="AK57" s="3">
        <f t="shared" si="110"/>
        <v>0</v>
      </c>
      <c r="AL57" s="3">
        <f t="shared" si="111"/>
        <v>0</v>
      </c>
      <c r="AM57" s="3">
        <f t="shared" si="112"/>
        <v>0</v>
      </c>
      <c r="AO57" s="3">
        <f t="shared" si="113"/>
        <v>0</v>
      </c>
      <c r="AP57" s="3">
        <f t="shared" si="114"/>
        <v>0</v>
      </c>
      <c r="AQ57" s="3">
        <f t="shared" si="115"/>
        <v>0</v>
      </c>
      <c r="AR57" s="3">
        <f t="shared" si="116"/>
        <v>0</v>
      </c>
      <c r="AT57" s="3">
        <f t="shared" si="117"/>
        <v>0</v>
      </c>
      <c r="AU57" s="3">
        <f t="shared" si="118"/>
        <v>0</v>
      </c>
      <c r="AV57" s="3">
        <f t="shared" si="119"/>
        <v>0</v>
      </c>
      <c r="AW57" s="3">
        <f t="shared" si="120"/>
        <v>0</v>
      </c>
      <c r="AZ57" s="3">
        <f t="shared" si="121"/>
        <v>0</v>
      </c>
      <c r="BA57" s="3">
        <f t="shared" si="122"/>
        <v>0</v>
      </c>
      <c r="BB57" s="3">
        <f t="shared" si="123"/>
        <v>0</v>
      </c>
      <c r="BC57" s="3">
        <f t="shared" si="124"/>
        <v>0</v>
      </c>
    </row>
    <row r="58" spans="1:55" ht="12" customHeight="1" x14ac:dyDescent="0.2">
      <c r="C58" s="1"/>
      <c r="Y58" s="3">
        <v>5</v>
      </c>
      <c r="Z58" s="3">
        <f t="shared" si="100"/>
        <v>0</v>
      </c>
      <c r="AA58" s="3">
        <f t="shared" si="101"/>
        <v>0</v>
      </c>
      <c r="AB58" s="3">
        <f t="shared" si="102"/>
        <v>0</v>
      </c>
      <c r="AC58" s="3">
        <f t="shared" si="103"/>
        <v>0</v>
      </c>
      <c r="AD58" s="3" t="str">
        <f t="shared" si="104"/>
        <v xml:space="preserve"> </v>
      </c>
      <c r="AE58" s="3">
        <f t="shared" si="105"/>
        <v>0</v>
      </c>
      <c r="AF58" s="3">
        <f t="shared" si="106"/>
        <v>0</v>
      </c>
      <c r="AG58" s="3">
        <f t="shared" si="107"/>
        <v>0</v>
      </c>
      <c r="AH58" s="3">
        <f t="shared" si="108"/>
        <v>0</v>
      </c>
      <c r="AJ58" s="3">
        <f t="shared" si="109"/>
        <v>0</v>
      </c>
      <c r="AK58" s="3">
        <f t="shared" si="110"/>
        <v>0</v>
      </c>
      <c r="AL58" s="3">
        <f t="shared" si="111"/>
        <v>0</v>
      </c>
      <c r="AM58" s="3">
        <f t="shared" si="112"/>
        <v>0</v>
      </c>
      <c r="AO58" s="3">
        <f t="shared" si="113"/>
        <v>0</v>
      </c>
      <c r="AP58" s="3">
        <f t="shared" si="114"/>
        <v>0</v>
      </c>
      <c r="AQ58" s="3">
        <f t="shared" si="115"/>
        <v>0</v>
      </c>
      <c r="AR58" s="3">
        <f t="shared" si="116"/>
        <v>0</v>
      </c>
      <c r="AT58" s="3">
        <f t="shared" si="117"/>
        <v>0</v>
      </c>
      <c r="AU58" s="3">
        <f t="shared" si="118"/>
        <v>0</v>
      </c>
      <c r="AV58" s="3">
        <f t="shared" si="119"/>
        <v>0</v>
      </c>
      <c r="AW58" s="3">
        <f t="shared" si="120"/>
        <v>0</v>
      </c>
      <c r="AZ58" s="3">
        <f t="shared" si="121"/>
        <v>0</v>
      </c>
      <c r="BA58" s="3">
        <f t="shared" si="122"/>
        <v>0</v>
      </c>
      <c r="BB58" s="3">
        <f t="shared" si="123"/>
        <v>0</v>
      </c>
      <c r="BC58" s="3">
        <f t="shared" si="124"/>
        <v>0</v>
      </c>
    </row>
    <row r="59" spans="1:55" ht="12" customHeight="1" x14ac:dyDescent="0.2">
      <c r="C59" s="1"/>
      <c r="Y59" s="3">
        <v>6</v>
      </c>
      <c r="Z59" s="3">
        <f t="shared" si="100"/>
        <v>0</v>
      </c>
      <c r="AA59" s="3">
        <f t="shared" si="101"/>
        <v>0</v>
      </c>
      <c r="AB59" s="3">
        <f t="shared" si="102"/>
        <v>0</v>
      </c>
      <c r="AC59" s="3">
        <f t="shared" si="103"/>
        <v>0</v>
      </c>
      <c r="AD59" s="3" t="str">
        <f t="shared" si="104"/>
        <v xml:space="preserve"> </v>
      </c>
      <c r="AE59" s="3">
        <f t="shared" si="105"/>
        <v>0</v>
      </c>
      <c r="AF59" s="3">
        <f t="shared" si="106"/>
        <v>0</v>
      </c>
      <c r="AG59" s="3">
        <f t="shared" si="107"/>
        <v>0</v>
      </c>
      <c r="AH59" s="3">
        <f t="shared" si="108"/>
        <v>0</v>
      </c>
      <c r="AJ59" s="3">
        <f t="shared" si="109"/>
        <v>0</v>
      </c>
      <c r="AK59" s="3">
        <f t="shared" si="110"/>
        <v>0</v>
      </c>
      <c r="AL59" s="3">
        <f t="shared" si="111"/>
        <v>0</v>
      </c>
      <c r="AM59" s="3">
        <f t="shared" si="112"/>
        <v>0</v>
      </c>
      <c r="AO59" s="3">
        <f t="shared" si="113"/>
        <v>0</v>
      </c>
      <c r="AP59" s="3">
        <f t="shared" si="114"/>
        <v>0</v>
      </c>
      <c r="AQ59" s="3">
        <f t="shared" si="115"/>
        <v>0</v>
      </c>
      <c r="AR59" s="3">
        <f t="shared" si="116"/>
        <v>0</v>
      </c>
      <c r="AT59" s="3">
        <f t="shared" si="117"/>
        <v>0</v>
      </c>
      <c r="AU59" s="3">
        <f t="shared" si="118"/>
        <v>0</v>
      </c>
      <c r="AV59" s="3">
        <f t="shared" si="119"/>
        <v>0</v>
      </c>
      <c r="AW59" s="3">
        <f t="shared" si="120"/>
        <v>0</v>
      </c>
      <c r="AZ59" s="3">
        <f t="shared" si="121"/>
        <v>0</v>
      </c>
      <c r="BA59" s="3">
        <f t="shared" si="122"/>
        <v>0</v>
      </c>
      <c r="BB59" s="3">
        <f t="shared" si="123"/>
        <v>0</v>
      </c>
      <c r="BC59" s="3">
        <f t="shared" si="124"/>
        <v>0</v>
      </c>
    </row>
    <row r="60" spans="1:55" ht="12" customHeight="1" x14ac:dyDescent="0.2">
      <c r="C60" s="1"/>
      <c r="Y60" s="3">
        <v>7</v>
      </c>
      <c r="Z60" s="3">
        <f t="shared" si="100"/>
        <v>0</v>
      </c>
      <c r="AA60" s="3">
        <f t="shared" si="101"/>
        <v>0</v>
      </c>
      <c r="AB60" s="3">
        <f t="shared" si="102"/>
        <v>0</v>
      </c>
      <c r="AC60" s="3">
        <f t="shared" si="103"/>
        <v>0</v>
      </c>
      <c r="AD60" s="3" t="str">
        <f t="shared" si="104"/>
        <v xml:space="preserve"> </v>
      </c>
      <c r="AE60" s="3">
        <f t="shared" si="105"/>
        <v>0</v>
      </c>
      <c r="AF60" s="3">
        <f t="shared" si="106"/>
        <v>0</v>
      </c>
      <c r="AG60" s="3">
        <f t="shared" si="107"/>
        <v>0</v>
      </c>
      <c r="AH60" s="3">
        <f t="shared" si="108"/>
        <v>0</v>
      </c>
      <c r="AJ60" s="3">
        <f t="shared" si="109"/>
        <v>0</v>
      </c>
      <c r="AK60" s="3">
        <f t="shared" si="110"/>
        <v>0</v>
      </c>
      <c r="AL60" s="3">
        <f t="shared" si="111"/>
        <v>0</v>
      </c>
      <c r="AM60" s="3">
        <f t="shared" si="112"/>
        <v>0</v>
      </c>
      <c r="AO60" s="3">
        <f t="shared" si="113"/>
        <v>0</v>
      </c>
      <c r="AP60" s="3">
        <f t="shared" si="114"/>
        <v>0</v>
      </c>
      <c r="AQ60" s="3">
        <f t="shared" si="115"/>
        <v>0</v>
      </c>
      <c r="AR60" s="3">
        <f t="shared" si="116"/>
        <v>0</v>
      </c>
      <c r="AT60" s="3">
        <f t="shared" si="117"/>
        <v>0</v>
      </c>
      <c r="AU60" s="3">
        <f t="shared" si="118"/>
        <v>0</v>
      </c>
      <c r="AV60" s="3">
        <f t="shared" si="119"/>
        <v>0</v>
      </c>
      <c r="AW60" s="3">
        <f t="shared" si="120"/>
        <v>0</v>
      </c>
      <c r="AZ60" s="3">
        <f t="shared" si="121"/>
        <v>0</v>
      </c>
      <c r="BA60" s="3">
        <f t="shared" si="122"/>
        <v>0</v>
      </c>
      <c r="BB60" s="3">
        <f t="shared" si="123"/>
        <v>0</v>
      </c>
      <c r="BC60" s="3">
        <f t="shared" si="124"/>
        <v>0</v>
      </c>
    </row>
    <row r="61" spans="1:55" ht="12" customHeight="1" x14ac:dyDescent="0.2">
      <c r="C61" s="1"/>
      <c r="Y61" s="3">
        <v>8</v>
      </c>
      <c r="Z61" s="3">
        <f t="shared" si="100"/>
        <v>0</v>
      </c>
      <c r="AA61" s="3">
        <f t="shared" si="101"/>
        <v>0</v>
      </c>
      <c r="AB61" s="3">
        <f t="shared" si="102"/>
        <v>0</v>
      </c>
      <c r="AC61" s="3">
        <f t="shared" si="103"/>
        <v>0</v>
      </c>
      <c r="AD61" s="3" t="str">
        <f t="shared" si="104"/>
        <v xml:space="preserve"> </v>
      </c>
      <c r="AE61" s="3">
        <f t="shared" si="105"/>
        <v>0</v>
      </c>
      <c r="AF61" s="3">
        <f t="shared" si="106"/>
        <v>0</v>
      </c>
      <c r="AG61" s="3">
        <f t="shared" si="107"/>
        <v>0</v>
      </c>
      <c r="AH61" s="3">
        <f t="shared" si="108"/>
        <v>0</v>
      </c>
      <c r="AJ61" s="3">
        <f t="shared" si="109"/>
        <v>0</v>
      </c>
      <c r="AK61" s="3">
        <f t="shared" si="110"/>
        <v>0</v>
      </c>
      <c r="AL61" s="3">
        <f t="shared" si="111"/>
        <v>0</v>
      </c>
      <c r="AM61" s="3">
        <f t="shared" si="112"/>
        <v>0</v>
      </c>
      <c r="AO61" s="3">
        <f t="shared" si="113"/>
        <v>0</v>
      </c>
      <c r="AP61" s="3">
        <f t="shared" si="114"/>
        <v>0</v>
      </c>
      <c r="AQ61" s="3">
        <f t="shared" si="115"/>
        <v>0</v>
      </c>
      <c r="AR61" s="3">
        <f t="shared" si="116"/>
        <v>0</v>
      </c>
      <c r="AT61" s="3">
        <f t="shared" si="117"/>
        <v>0</v>
      </c>
      <c r="AU61" s="3">
        <f t="shared" si="118"/>
        <v>0</v>
      </c>
      <c r="AV61" s="3">
        <f t="shared" si="119"/>
        <v>0</v>
      </c>
      <c r="AW61" s="3">
        <f t="shared" si="120"/>
        <v>0</v>
      </c>
      <c r="AZ61" s="3">
        <f t="shared" si="121"/>
        <v>0</v>
      </c>
      <c r="BA61" s="3">
        <f t="shared" si="122"/>
        <v>0</v>
      </c>
      <c r="BB61" s="3">
        <f t="shared" si="123"/>
        <v>0</v>
      </c>
      <c r="BC61" s="3">
        <f t="shared" si="124"/>
        <v>0</v>
      </c>
    </row>
    <row r="62" spans="1:55" ht="12" customHeight="1" x14ac:dyDescent="0.2">
      <c r="C62" s="1"/>
      <c r="Y62" s="3">
        <v>9</v>
      </c>
      <c r="Z62" s="3">
        <f t="shared" si="100"/>
        <v>0</v>
      </c>
      <c r="AA62" s="3">
        <f t="shared" si="101"/>
        <v>0</v>
      </c>
      <c r="AB62" s="3">
        <f t="shared" si="102"/>
        <v>0</v>
      </c>
      <c r="AC62" s="3">
        <f t="shared" si="103"/>
        <v>0</v>
      </c>
      <c r="AD62" s="3" t="str">
        <f t="shared" si="104"/>
        <v xml:space="preserve"> </v>
      </c>
      <c r="AE62" s="3">
        <f t="shared" si="105"/>
        <v>0</v>
      </c>
      <c r="AF62" s="3">
        <f t="shared" si="106"/>
        <v>0</v>
      </c>
      <c r="AG62" s="3">
        <f t="shared" si="107"/>
        <v>0</v>
      </c>
      <c r="AH62" s="3">
        <f t="shared" si="108"/>
        <v>0</v>
      </c>
      <c r="AJ62" s="3">
        <f t="shared" si="109"/>
        <v>0</v>
      </c>
      <c r="AK62" s="3">
        <f t="shared" si="110"/>
        <v>0</v>
      </c>
      <c r="AL62" s="3">
        <f t="shared" si="111"/>
        <v>0</v>
      </c>
      <c r="AM62" s="3">
        <f t="shared" si="112"/>
        <v>0</v>
      </c>
      <c r="AO62" s="3">
        <f t="shared" si="113"/>
        <v>0</v>
      </c>
      <c r="AP62" s="3">
        <f t="shared" si="114"/>
        <v>0</v>
      </c>
      <c r="AQ62" s="3">
        <f t="shared" si="115"/>
        <v>0</v>
      </c>
      <c r="AR62" s="3">
        <f t="shared" si="116"/>
        <v>0</v>
      </c>
      <c r="AT62" s="3">
        <f t="shared" si="117"/>
        <v>0</v>
      </c>
      <c r="AU62" s="3">
        <f t="shared" si="118"/>
        <v>0</v>
      </c>
      <c r="AV62" s="3">
        <f t="shared" si="119"/>
        <v>0</v>
      </c>
      <c r="AW62" s="3">
        <f t="shared" si="120"/>
        <v>0</v>
      </c>
      <c r="AZ62" s="3">
        <f t="shared" si="121"/>
        <v>0</v>
      </c>
      <c r="BA62" s="3">
        <f t="shared" si="122"/>
        <v>0</v>
      </c>
      <c r="BB62" s="3">
        <f t="shared" si="123"/>
        <v>0</v>
      </c>
      <c r="BC62" s="3">
        <f t="shared" si="124"/>
        <v>0</v>
      </c>
    </row>
    <row r="63" spans="1:55" ht="12" customHeight="1" x14ac:dyDescent="0.2">
      <c r="C63" s="1"/>
      <c r="Y63" s="3">
        <v>10</v>
      </c>
      <c r="Z63" s="3">
        <f t="shared" si="100"/>
        <v>0</v>
      </c>
      <c r="AA63" s="3">
        <f t="shared" si="101"/>
        <v>0</v>
      </c>
      <c r="AB63" s="3">
        <f t="shared" si="102"/>
        <v>0</v>
      </c>
      <c r="AC63" s="3">
        <f t="shared" si="103"/>
        <v>0</v>
      </c>
      <c r="AD63" s="3" t="str">
        <f t="shared" si="104"/>
        <v xml:space="preserve"> </v>
      </c>
      <c r="AE63" s="3">
        <f t="shared" si="105"/>
        <v>0</v>
      </c>
      <c r="AF63" s="3">
        <f t="shared" si="106"/>
        <v>0</v>
      </c>
      <c r="AG63" s="3">
        <f t="shared" si="107"/>
        <v>0</v>
      </c>
      <c r="AH63" s="3">
        <f t="shared" si="108"/>
        <v>0</v>
      </c>
      <c r="AJ63" s="3">
        <f t="shared" si="109"/>
        <v>0</v>
      </c>
      <c r="AK63" s="3">
        <f t="shared" si="110"/>
        <v>0</v>
      </c>
      <c r="AL63" s="3">
        <f t="shared" si="111"/>
        <v>0</v>
      </c>
      <c r="AM63" s="3">
        <f t="shared" si="112"/>
        <v>0</v>
      </c>
      <c r="AO63" s="3">
        <f t="shared" si="113"/>
        <v>0</v>
      </c>
      <c r="AP63" s="3">
        <f t="shared" si="114"/>
        <v>0</v>
      </c>
      <c r="AQ63" s="3">
        <f t="shared" si="115"/>
        <v>0</v>
      </c>
      <c r="AR63" s="3">
        <f t="shared" si="116"/>
        <v>0</v>
      </c>
      <c r="AT63" s="3">
        <f t="shared" si="117"/>
        <v>0</v>
      </c>
      <c r="AU63" s="3">
        <f t="shared" si="118"/>
        <v>0</v>
      </c>
      <c r="AV63" s="3">
        <f t="shared" si="119"/>
        <v>0</v>
      </c>
      <c r="AW63" s="3">
        <f t="shared" si="120"/>
        <v>0</v>
      </c>
      <c r="AZ63" s="3">
        <f t="shared" si="121"/>
        <v>0</v>
      </c>
      <c r="BA63" s="3">
        <f t="shared" si="122"/>
        <v>0</v>
      </c>
      <c r="BB63" s="3">
        <f t="shared" si="123"/>
        <v>0</v>
      </c>
      <c r="BC63" s="3">
        <f t="shared" si="124"/>
        <v>0</v>
      </c>
    </row>
    <row r="64" spans="1:55" ht="12" customHeight="1" x14ac:dyDescent="0.2">
      <c r="C64" s="1"/>
      <c r="Y64" s="3">
        <v>11</v>
      </c>
      <c r="Z64" s="3">
        <f t="shared" si="100"/>
        <v>0</v>
      </c>
      <c r="AA64" s="3">
        <f t="shared" si="101"/>
        <v>0</v>
      </c>
      <c r="AB64" s="3">
        <f t="shared" si="102"/>
        <v>0</v>
      </c>
      <c r="AC64" s="3">
        <f t="shared" si="103"/>
        <v>0</v>
      </c>
      <c r="AD64" s="3" t="str">
        <f t="shared" si="104"/>
        <v xml:space="preserve"> </v>
      </c>
      <c r="AE64" s="3">
        <f t="shared" si="105"/>
        <v>0</v>
      </c>
      <c r="AF64" s="3">
        <f t="shared" si="106"/>
        <v>0</v>
      </c>
      <c r="AG64" s="3">
        <f t="shared" si="107"/>
        <v>0</v>
      </c>
      <c r="AH64" s="3">
        <f t="shared" si="108"/>
        <v>0</v>
      </c>
      <c r="AJ64" s="3">
        <f t="shared" si="109"/>
        <v>0</v>
      </c>
      <c r="AK64" s="3">
        <f t="shared" si="110"/>
        <v>0</v>
      </c>
      <c r="AL64" s="3">
        <f t="shared" si="111"/>
        <v>0</v>
      </c>
      <c r="AM64" s="3">
        <f t="shared" si="112"/>
        <v>0</v>
      </c>
      <c r="AO64" s="3">
        <f t="shared" si="113"/>
        <v>0</v>
      </c>
      <c r="AP64" s="3">
        <f t="shared" si="114"/>
        <v>0</v>
      </c>
      <c r="AQ64" s="3">
        <f t="shared" si="115"/>
        <v>0</v>
      </c>
      <c r="AR64" s="3">
        <f t="shared" si="116"/>
        <v>0</v>
      </c>
      <c r="AT64" s="3">
        <f t="shared" si="117"/>
        <v>0</v>
      </c>
      <c r="AU64" s="3">
        <f t="shared" si="118"/>
        <v>0</v>
      </c>
      <c r="AV64" s="3">
        <f t="shared" si="119"/>
        <v>0</v>
      </c>
      <c r="AW64" s="3">
        <f t="shared" si="120"/>
        <v>0</v>
      </c>
      <c r="AZ64" s="3">
        <f t="shared" si="121"/>
        <v>0</v>
      </c>
      <c r="BA64" s="3">
        <f t="shared" si="122"/>
        <v>0</v>
      </c>
      <c r="BB64" s="3">
        <f t="shared" si="123"/>
        <v>0</v>
      </c>
      <c r="BC64" s="3">
        <f t="shared" si="124"/>
        <v>0</v>
      </c>
    </row>
    <row r="65" spans="3:55" ht="12" customHeight="1" x14ac:dyDescent="0.2">
      <c r="C65" s="1"/>
      <c r="Y65" s="3">
        <v>12</v>
      </c>
      <c r="Z65" s="3">
        <f t="shared" si="100"/>
        <v>0</v>
      </c>
      <c r="AA65" s="3">
        <f t="shared" si="101"/>
        <v>0</v>
      </c>
      <c r="AB65" s="3">
        <f t="shared" si="102"/>
        <v>0</v>
      </c>
      <c r="AC65" s="3">
        <f t="shared" si="103"/>
        <v>0</v>
      </c>
      <c r="AD65" s="3" t="str">
        <f t="shared" si="104"/>
        <v xml:space="preserve"> </v>
      </c>
      <c r="AE65" s="3">
        <f t="shared" si="105"/>
        <v>0</v>
      </c>
      <c r="AF65" s="3">
        <f t="shared" si="106"/>
        <v>0</v>
      </c>
      <c r="AG65" s="3">
        <f t="shared" si="107"/>
        <v>0</v>
      </c>
      <c r="AH65" s="3">
        <f t="shared" si="108"/>
        <v>0</v>
      </c>
      <c r="AJ65" s="3">
        <f t="shared" si="109"/>
        <v>0</v>
      </c>
      <c r="AK65" s="3">
        <f t="shared" si="110"/>
        <v>0</v>
      </c>
      <c r="AL65" s="3">
        <f t="shared" si="111"/>
        <v>0</v>
      </c>
      <c r="AM65" s="3">
        <f t="shared" si="112"/>
        <v>0</v>
      </c>
      <c r="AO65" s="3">
        <f t="shared" si="113"/>
        <v>0</v>
      </c>
      <c r="AP65" s="3">
        <f t="shared" si="114"/>
        <v>0</v>
      </c>
      <c r="AQ65" s="3">
        <f t="shared" si="115"/>
        <v>0</v>
      </c>
      <c r="AR65" s="3">
        <f t="shared" si="116"/>
        <v>0</v>
      </c>
      <c r="AT65" s="3">
        <f t="shared" si="117"/>
        <v>0</v>
      </c>
      <c r="AU65" s="3">
        <f t="shared" si="118"/>
        <v>0</v>
      </c>
      <c r="AV65" s="3">
        <f t="shared" si="119"/>
        <v>0</v>
      </c>
      <c r="AW65" s="3">
        <f t="shared" si="120"/>
        <v>0</v>
      </c>
      <c r="AZ65" s="3">
        <f t="shared" si="121"/>
        <v>0</v>
      </c>
      <c r="BA65" s="3">
        <f t="shared" si="122"/>
        <v>0</v>
      </c>
      <c r="BB65" s="3">
        <f t="shared" si="123"/>
        <v>0</v>
      </c>
      <c r="BC65" s="3">
        <f t="shared" si="124"/>
        <v>0</v>
      </c>
    </row>
    <row r="66" spans="3:55" ht="12" customHeight="1" x14ac:dyDescent="0.2">
      <c r="C66" s="1"/>
      <c r="Y66" s="3">
        <v>13</v>
      </c>
      <c r="Z66" s="3">
        <f t="shared" si="100"/>
        <v>0</v>
      </c>
      <c r="AA66" s="3">
        <f t="shared" si="101"/>
        <v>0</v>
      </c>
      <c r="AB66" s="3">
        <f t="shared" si="102"/>
        <v>0</v>
      </c>
      <c r="AC66" s="3">
        <f t="shared" si="103"/>
        <v>0</v>
      </c>
      <c r="AD66" s="3" t="str">
        <f t="shared" si="104"/>
        <v xml:space="preserve"> </v>
      </c>
      <c r="AE66" s="3">
        <f t="shared" si="105"/>
        <v>0</v>
      </c>
      <c r="AF66" s="3">
        <f t="shared" si="106"/>
        <v>0</v>
      </c>
      <c r="AG66" s="3">
        <f t="shared" si="107"/>
        <v>0</v>
      </c>
      <c r="AH66" s="3">
        <f t="shared" si="108"/>
        <v>0</v>
      </c>
      <c r="AJ66" s="3">
        <f t="shared" si="109"/>
        <v>0</v>
      </c>
      <c r="AK66" s="3">
        <f t="shared" si="110"/>
        <v>0</v>
      </c>
      <c r="AL66" s="3">
        <f t="shared" si="111"/>
        <v>0</v>
      </c>
      <c r="AM66" s="3">
        <f t="shared" si="112"/>
        <v>0</v>
      </c>
      <c r="AO66" s="3">
        <f t="shared" si="113"/>
        <v>0</v>
      </c>
      <c r="AP66" s="3">
        <f t="shared" si="114"/>
        <v>0</v>
      </c>
      <c r="AQ66" s="3">
        <f t="shared" si="115"/>
        <v>0</v>
      </c>
      <c r="AR66" s="3">
        <f t="shared" si="116"/>
        <v>0</v>
      </c>
      <c r="AT66" s="3">
        <f t="shared" si="117"/>
        <v>0</v>
      </c>
      <c r="AU66" s="3">
        <f t="shared" si="118"/>
        <v>0</v>
      </c>
      <c r="AV66" s="3">
        <f t="shared" si="119"/>
        <v>0</v>
      </c>
      <c r="AW66" s="3">
        <f t="shared" si="120"/>
        <v>0</v>
      </c>
      <c r="AZ66" s="3">
        <f t="shared" si="121"/>
        <v>0</v>
      </c>
      <c r="BA66" s="3">
        <f t="shared" si="122"/>
        <v>0</v>
      </c>
      <c r="BB66" s="3">
        <f t="shared" si="123"/>
        <v>0</v>
      </c>
      <c r="BC66" s="3">
        <f t="shared" si="124"/>
        <v>0</v>
      </c>
    </row>
    <row r="67" spans="3:55" ht="12" customHeight="1" x14ac:dyDescent="0.2">
      <c r="C67" s="1"/>
      <c r="Y67" s="3">
        <v>14</v>
      </c>
      <c r="Z67" s="3">
        <f t="shared" si="100"/>
        <v>0</v>
      </c>
      <c r="AA67" s="3">
        <f t="shared" si="101"/>
        <v>0</v>
      </c>
      <c r="AB67" s="3">
        <f t="shared" si="102"/>
        <v>0</v>
      </c>
      <c r="AC67" s="3">
        <f t="shared" si="103"/>
        <v>0</v>
      </c>
      <c r="AD67" s="3" t="str">
        <f t="shared" si="104"/>
        <v xml:space="preserve"> </v>
      </c>
      <c r="AE67" s="3">
        <f t="shared" si="105"/>
        <v>0</v>
      </c>
      <c r="AF67" s="3">
        <f t="shared" si="106"/>
        <v>0</v>
      </c>
      <c r="AG67" s="3">
        <f t="shared" si="107"/>
        <v>0</v>
      </c>
      <c r="AH67" s="3">
        <f t="shared" si="108"/>
        <v>0</v>
      </c>
      <c r="AJ67" s="3">
        <f t="shared" si="109"/>
        <v>0</v>
      </c>
      <c r="AK67" s="3">
        <f t="shared" si="110"/>
        <v>0</v>
      </c>
      <c r="AL67" s="3">
        <f t="shared" si="111"/>
        <v>0</v>
      </c>
      <c r="AM67" s="3">
        <f t="shared" si="112"/>
        <v>0</v>
      </c>
      <c r="AO67" s="3">
        <f t="shared" si="113"/>
        <v>0</v>
      </c>
      <c r="AP67" s="3">
        <f t="shared" si="114"/>
        <v>0</v>
      </c>
      <c r="AQ67" s="3">
        <f t="shared" si="115"/>
        <v>0</v>
      </c>
      <c r="AR67" s="3">
        <f t="shared" si="116"/>
        <v>0</v>
      </c>
      <c r="AT67" s="3">
        <f t="shared" si="117"/>
        <v>0</v>
      </c>
      <c r="AU67" s="3">
        <f t="shared" si="118"/>
        <v>0</v>
      </c>
      <c r="AV67" s="3">
        <f t="shared" si="119"/>
        <v>0</v>
      </c>
      <c r="AW67" s="3">
        <f t="shared" si="120"/>
        <v>0</v>
      </c>
      <c r="AZ67" s="3">
        <f t="shared" si="121"/>
        <v>0</v>
      </c>
      <c r="BA67" s="3">
        <f t="shared" si="122"/>
        <v>0</v>
      </c>
      <c r="BB67" s="3">
        <f t="shared" si="123"/>
        <v>0</v>
      </c>
      <c r="BC67" s="3">
        <f t="shared" si="124"/>
        <v>0</v>
      </c>
    </row>
    <row r="68" spans="3:55" ht="12" customHeight="1" x14ac:dyDescent="0.2">
      <c r="C68" s="1"/>
      <c r="Y68" s="3">
        <v>15</v>
      </c>
      <c r="Z68" s="3">
        <f t="shared" si="100"/>
        <v>0</v>
      </c>
      <c r="AA68" s="3">
        <f t="shared" si="101"/>
        <v>0</v>
      </c>
      <c r="AB68" s="3">
        <f t="shared" si="102"/>
        <v>0</v>
      </c>
      <c r="AC68" s="3">
        <f t="shared" si="103"/>
        <v>0</v>
      </c>
      <c r="AD68" s="3" t="str">
        <f t="shared" si="104"/>
        <v xml:space="preserve"> </v>
      </c>
      <c r="AE68" s="3">
        <f t="shared" si="105"/>
        <v>0</v>
      </c>
      <c r="AF68" s="3">
        <f t="shared" si="106"/>
        <v>0</v>
      </c>
      <c r="AG68" s="3">
        <f t="shared" si="107"/>
        <v>0</v>
      </c>
      <c r="AH68" s="3">
        <f t="shared" si="108"/>
        <v>0</v>
      </c>
      <c r="AJ68" s="3">
        <f t="shared" si="109"/>
        <v>0</v>
      </c>
      <c r="AK68" s="3">
        <f t="shared" si="110"/>
        <v>0</v>
      </c>
      <c r="AL68" s="3">
        <f t="shared" si="111"/>
        <v>0</v>
      </c>
      <c r="AM68" s="3">
        <f t="shared" si="112"/>
        <v>0</v>
      </c>
      <c r="AO68" s="3">
        <f t="shared" si="113"/>
        <v>0</v>
      </c>
      <c r="AP68" s="3">
        <f t="shared" si="114"/>
        <v>0</v>
      </c>
      <c r="AQ68" s="3">
        <f t="shared" si="115"/>
        <v>0</v>
      </c>
      <c r="AR68" s="3">
        <f t="shared" si="116"/>
        <v>0</v>
      </c>
      <c r="AT68" s="3">
        <f t="shared" si="117"/>
        <v>0</v>
      </c>
      <c r="AU68" s="3">
        <f t="shared" si="118"/>
        <v>0</v>
      </c>
      <c r="AV68" s="3">
        <f t="shared" si="119"/>
        <v>0</v>
      </c>
      <c r="AW68" s="3">
        <f t="shared" si="120"/>
        <v>0</v>
      </c>
      <c r="AZ68" s="3">
        <f t="shared" si="121"/>
        <v>0</v>
      </c>
      <c r="BA68" s="3">
        <f t="shared" si="122"/>
        <v>0</v>
      </c>
      <c r="BB68" s="3">
        <f t="shared" si="123"/>
        <v>0</v>
      </c>
      <c r="BC68" s="3">
        <f t="shared" si="124"/>
        <v>0</v>
      </c>
    </row>
    <row r="69" spans="3:55" ht="12" customHeight="1" x14ac:dyDescent="0.2">
      <c r="C69" s="1"/>
      <c r="Y69" s="3">
        <v>16</v>
      </c>
      <c r="Z69" s="3">
        <f t="shared" si="100"/>
        <v>0</v>
      </c>
      <c r="AA69" s="3">
        <f t="shared" si="101"/>
        <v>0</v>
      </c>
      <c r="AB69" s="3">
        <f t="shared" si="102"/>
        <v>0</v>
      </c>
      <c r="AC69" s="3">
        <f t="shared" si="103"/>
        <v>0</v>
      </c>
      <c r="AD69" s="3" t="str">
        <f t="shared" si="104"/>
        <v xml:space="preserve"> </v>
      </c>
      <c r="AE69" s="3">
        <f t="shared" si="105"/>
        <v>0</v>
      </c>
      <c r="AF69" s="3">
        <f t="shared" si="106"/>
        <v>0</v>
      </c>
      <c r="AG69" s="3">
        <f t="shared" si="107"/>
        <v>0</v>
      </c>
      <c r="AH69" s="3">
        <f t="shared" si="108"/>
        <v>0</v>
      </c>
      <c r="AJ69" s="3">
        <f t="shared" si="109"/>
        <v>0</v>
      </c>
      <c r="AK69" s="3">
        <f t="shared" si="110"/>
        <v>0</v>
      </c>
      <c r="AL69" s="3">
        <f t="shared" si="111"/>
        <v>0</v>
      </c>
      <c r="AM69" s="3">
        <f t="shared" si="112"/>
        <v>0</v>
      </c>
      <c r="AO69" s="3">
        <f t="shared" si="113"/>
        <v>0</v>
      </c>
      <c r="AP69" s="3">
        <f t="shared" si="114"/>
        <v>0</v>
      </c>
      <c r="AQ69" s="3">
        <f t="shared" si="115"/>
        <v>0</v>
      </c>
      <c r="AR69" s="3">
        <f t="shared" si="116"/>
        <v>0</v>
      </c>
      <c r="AT69" s="3">
        <f t="shared" si="117"/>
        <v>0</v>
      </c>
      <c r="AU69" s="3">
        <f t="shared" si="118"/>
        <v>0</v>
      </c>
      <c r="AV69" s="3">
        <f t="shared" si="119"/>
        <v>0</v>
      </c>
      <c r="AW69" s="3">
        <f t="shared" si="120"/>
        <v>0</v>
      </c>
      <c r="AZ69" s="3">
        <f t="shared" si="121"/>
        <v>0</v>
      </c>
      <c r="BA69" s="3">
        <f t="shared" si="122"/>
        <v>0</v>
      </c>
      <c r="BB69" s="3">
        <f t="shared" si="123"/>
        <v>0</v>
      </c>
      <c r="BC69" s="3">
        <f t="shared" si="124"/>
        <v>0</v>
      </c>
    </row>
    <row r="70" spans="3:55" ht="12" customHeight="1" x14ac:dyDescent="0.2">
      <c r="C70" s="1"/>
      <c r="Y70" s="3">
        <v>17</v>
      </c>
      <c r="Z70" s="3">
        <f t="shared" si="100"/>
        <v>0</v>
      </c>
      <c r="AA70" s="3">
        <f t="shared" si="101"/>
        <v>0</v>
      </c>
      <c r="AB70" s="3">
        <f t="shared" si="102"/>
        <v>0</v>
      </c>
      <c r="AC70" s="3">
        <f t="shared" si="103"/>
        <v>0</v>
      </c>
      <c r="AD70" s="3" t="str">
        <f t="shared" si="104"/>
        <v xml:space="preserve"> </v>
      </c>
      <c r="AE70" s="3">
        <f t="shared" si="105"/>
        <v>0</v>
      </c>
      <c r="AF70" s="3">
        <f t="shared" si="106"/>
        <v>0</v>
      </c>
      <c r="AG70" s="3">
        <f t="shared" si="107"/>
        <v>0</v>
      </c>
      <c r="AH70" s="3">
        <f t="shared" si="108"/>
        <v>0</v>
      </c>
      <c r="AJ70" s="3">
        <f t="shared" si="109"/>
        <v>0</v>
      </c>
      <c r="AK70" s="3">
        <f t="shared" si="110"/>
        <v>0</v>
      </c>
      <c r="AL70" s="3">
        <f t="shared" si="111"/>
        <v>0</v>
      </c>
      <c r="AM70" s="3">
        <f t="shared" si="112"/>
        <v>0</v>
      </c>
      <c r="AO70" s="3">
        <f t="shared" si="113"/>
        <v>0</v>
      </c>
      <c r="AP70" s="3">
        <f t="shared" si="114"/>
        <v>0</v>
      </c>
      <c r="AQ70" s="3">
        <f t="shared" si="115"/>
        <v>0</v>
      </c>
      <c r="AR70" s="3">
        <f t="shared" si="116"/>
        <v>0</v>
      </c>
      <c r="AT70" s="3">
        <f t="shared" si="117"/>
        <v>0</v>
      </c>
      <c r="AU70" s="3">
        <f t="shared" si="118"/>
        <v>0</v>
      </c>
      <c r="AV70" s="3">
        <f t="shared" si="119"/>
        <v>0</v>
      </c>
      <c r="AW70" s="3">
        <f t="shared" si="120"/>
        <v>0</v>
      </c>
      <c r="AZ70" s="3">
        <f t="shared" si="121"/>
        <v>0</v>
      </c>
      <c r="BA70" s="3">
        <f t="shared" si="122"/>
        <v>0</v>
      </c>
      <c r="BB70" s="3">
        <f t="shared" si="123"/>
        <v>0</v>
      </c>
      <c r="BC70" s="3">
        <f t="shared" si="124"/>
        <v>0</v>
      </c>
    </row>
    <row r="71" spans="3:55" ht="12" customHeight="1" x14ac:dyDescent="0.2">
      <c r="C71" s="1"/>
      <c r="Y71" s="3">
        <v>18</v>
      </c>
      <c r="Z71" s="3">
        <f t="shared" si="100"/>
        <v>0</v>
      </c>
      <c r="AA71" s="3">
        <f t="shared" si="101"/>
        <v>0</v>
      </c>
      <c r="AB71" s="3">
        <f t="shared" si="102"/>
        <v>0</v>
      </c>
      <c r="AC71" s="3">
        <f t="shared" si="103"/>
        <v>0</v>
      </c>
      <c r="AD71" s="3" t="str">
        <f t="shared" si="104"/>
        <v xml:space="preserve"> </v>
      </c>
      <c r="AE71" s="3">
        <f t="shared" si="105"/>
        <v>0</v>
      </c>
      <c r="AF71" s="3">
        <f t="shared" si="106"/>
        <v>0</v>
      </c>
      <c r="AG71" s="3">
        <f t="shared" si="107"/>
        <v>0</v>
      </c>
      <c r="AH71" s="3">
        <f t="shared" si="108"/>
        <v>0</v>
      </c>
      <c r="AJ71" s="3">
        <f t="shared" si="109"/>
        <v>0</v>
      </c>
      <c r="AK71" s="3">
        <f t="shared" si="110"/>
        <v>0</v>
      </c>
      <c r="AL71" s="3">
        <f t="shared" si="111"/>
        <v>0</v>
      </c>
      <c r="AM71" s="3">
        <f t="shared" si="112"/>
        <v>0</v>
      </c>
      <c r="AO71" s="3">
        <f t="shared" si="113"/>
        <v>0</v>
      </c>
      <c r="AP71" s="3">
        <f t="shared" si="114"/>
        <v>0</v>
      </c>
      <c r="AQ71" s="3">
        <f t="shared" si="115"/>
        <v>0</v>
      </c>
      <c r="AR71" s="3">
        <f t="shared" si="116"/>
        <v>0</v>
      </c>
      <c r="AT71" s="3">
        <f t="shared" si="117"/>
        <v>0</v>
      </c>
      <c r="AU71" s="3">
        <f t="shared" si="118"/>
        <v>0</v>
      </c>
      <c r="AV71" s="3">
        <f t="shared" si="119"/>
        <v>0</v>
      </c>
      <c r="AW71" s="3">
        <f t="shared" si="120"/>
        <v>0</v>
      </c>
      <c r="AZ71" s="3">
        <f t="shared" si="121"/>
        <v>0</v>
      </c>
      <c r="BA71" s="3">
        <f t="shared" si="122"/>
        <v>0</v>
      </c>
      <c r="BB71" s="3">
        <f t="shared" si="123"/>
        <v>0</v>
      </c>
      <c r="BC71" s="3">
        <f t="shared" si="124"/>
        <v>0</v>
      </c>
    </row>
    <row r="72" spans="3:55" ht="12" customHeight="1" x14ac:dyDescent="0.2">
      <c r="Y72" s="3">
        <v>19</v>
      </c>
      <c r="Z72" s="3">
        <f t="shared" si="100"/>
        <v>0</v>
      </c>
      <c r="AA72" s="3">
        <f t="shared" si="101"/>
        <v>0</v>
      </c>
      <c r="AB72" s="3">
        <f t="shared" si="102"/>
        <v>0</v>
      </c>
      <c r="AC72" s="3">
        <f t="shared" si="103"/>
        <v>0</v>
      </c>
      <c r="AD72" s="3" t="str">
        <f t="shared" si="104"/>
        <v xml:space="preserve"> </v>
      </c>
      <c r="AE72" s="3">
        <f t="shared" si="105"/>
        <v>0</v>
      </c>
      <c r="AF72" s="3">
        <f t="shared" si="106"/>
        <v>0</v>
      </c>
      <c r="AG72" s="3">
        <f t="shared" si="107"/>
        <v>0</v>
      </c>
      <c r="AH72" s="3">
        <f t="shared" si="108"/>
        <v>0</v>
      </c>
      <c r="AJ72" s="3">
        <f t="shared" si="109"/>
        <v>0</v>
      </c>
      <c r="AK72" s="3">
        <f t="shared" si="110"/>
        <v>0</v>
      </c>
      <c r="AL72" s="3">
        <f t="shared" si="111"/>
        <v>0</v>
      </c>
      <c r="AM72" s="3">
        <f t="shared" si="112"/>
        <v>0</v>
      </c>
      <c r="AO72" s="3">
        <f t="shared" si="113"/>
        <v>0</v>
      </c>
      <c r="AP72" s="3">
        <f t="shared" si="114"/>
        <v>0</v>
      </c>
      <c r="AQ72" s="3">
        <f t="shared" si="115"/>
        <v>0</v>
      </c>
      <c r="AR72" s="3">
        <f t="shared" si="116"/>
        <v>0</v>
      </c>
      <c r="AT72" s="3">
        <f t="shared" si="117"/>
        <v>0</v>
      </c>
      <c r="AU72" s="3">
        <f t="shared" si="118"/>
        <v>0</v>
      </c>
      <c r="AV72" s="3">
        <f t="shared" si="119"/>
        <v>0</v>
      </c>
      <c r="AW72" s="3">
        <f t="shared" si="120"/>
        <v>0</v>
      </c>
      <c r="AZ72" s="3">
        <f t="shared" si="121"/>
        <v>0</v>
      </c>
      <c r="BA72" s="3">
        <f t="shared" si="122"/>
        <v>0</v>
      </c>
      <c r="BB72" s="3">
        <f t="shared" si="123"/>
        <v>0</v>
      </c>
      <c r="BC72" s="3">
        <f t="shared" si="124"/>
        <v>0</v>
      </c>
    </row>
    <row r="73" spans="3:55" ht="12" customHeight="1" x14ac:dyDescent="0.2">
      <c r="C73" s="1"/>
      <c r="W73" s="1"/>
      <c r="Y73" s="3">
        <v>20</v>
      </c>
      <c r="Z73" s="3">
        <f t="shared" si="100"/>
        <v>0</v>
      </c>
      <c r="AA73" s="3">
        <f t="shared" si="101"/>
        <v>0</v>
      </c>
      <c r="AB73" s="3">
        <f t="shared" si="102"/>
        <v>0</v>
      </c>
      <c r="AC73" s="3">
        <f t="shared" si="103"/>
        <v>0</v>
      </c>
      <c r="AD73" s="3" t="str">
        <f t="shared" si="104"/>
        <v xml:space="preserve"> </v>
      </c>
      <c r="AE73" s="3">
        <f t="shared" si="105"/>
        <v>0</v>
      </c>
      <c r="AF73" s="3">
        <f t="shared" si="106"/>
        <v>0</v>
      </c>
      <c r="AG73" s="3">
        <f t="shared" si="107"/>
        <v>0</v>
      </c>
      <c r="AH73" s="3">
        <f t="shared" si="108"/>
        <v>0</v>
      </c>
      <c r="AJ73" s="3">
        <f t="shared" si="109"/>
        <v>0</v>
      </c>
      <c r="AK73" s="3">
        <f t="shared" si="110"/>
        <v>0</v>
      </c>
      <c r="AL73" s="3">
        <f t="shared" si="111"/>
        <v>0</v>
      </c>
      <c r="AM73" s="3">
        <f t="shared" si="112"/>
        <v>0</v>
      </c>
      <c r="AO73" s="3">
        <f t="shared" si="113"/>
        <v>0</v>
      </c>
      <c r="AP73" s="3">
        <f t="shared" si="114"/>
        <v>0</v>
      </c>
      <c r="AQ73" s="3">
        <f t="shared" si="115"/>
        <v>0</v>
      </c>
      <c r="AR73" s="3">
        <f t="shared" si="116"/>
        <v>0</v>
      </c>
      <c r="AT73" s="3">
        <f t="shared" si="117"/>
        <v>0</v>
      </c>
      <c r="AU73" s="3">
        <f t="shared" si="118"/>
        <v>0</v>
      </c>
      <c r="AV73" s="3">
        <f t="shared" si="119"/>
        <v>0</v>
      </c>
      <c r="AW73" s="3">
        <f t="shared" si="120"/>
        <v>0</v>
      </c>
      <c r="AZ73" s="3">
        <f t="shared" si="121"/>
        <v>0</v>
      </c>
      <c r="BA73" s="3">
        <f t="shared" si="122"/>
        <v>0</v>
      </c>
      <c r="BB73" s="3">
        <f t="shared" si="123"/>
        <v>0</v>
      </c>
      <c r="BC73" s="3">
        <f t="shared" si="124"/>
        <v>0</v>
      </c>
    </row>
    <row r="74" spans="3:55" ht="12" customHeight="1" x14ac:dyDescent="0.2">
      <c r="C74" s="1"/>
      <c r="W74" s="1"/>
      <c r="Y74" s="3">
        <v>21</v>
      </c>
      <c r="Z74" s="3">
        <f t="shared" si="100"/>
        <v>0</v>
      </c>
      <c r="AA74" s="3">
        <f t="shared" si="101"/>
        <v>0</v>
      </c>
      <c r="AB74" s="3">
        <f t="shared" si="102"/>
        <v>0</v>
      </c>
      <c r="AC74" s="3">
        <f t="shared" si="103"/>
        <v>0</v>
      </c>
      <c r="AD74" s="3" t="str">
        <f t="shared" si="104"/>
        <v xml:space="preserve"> </v>
      </c>
      <c r="AE74" s="3">
        <f t="shared" si="105"/>
        <v>0</v>
      </c>
      <c r="AF74" s="3">
        <f t="shared" si="106"/>
        <v>0</v>
      </c>
      <c r="AG74" s="3">
        <f t="shared" si="107"/>
        <v>0</v>
      </c>
      <c r="AH74" s="3">
        <f t="shared" si="108"/>
        <v>0</v>
      </c>
      <c r="AJ74" s="3">
        <f t="shared" si="109"/>
        <v>0</v>
      </c>
      <c r="AK74" s="3">
        <f t="shared" si="110"/>
        <v>0</v>
      </c>
      <c r="AL74" s="3">
        <f t="shared" si="111"/>
        <v>0</v>
      </c>
      <c r="AM74" s="3">
        <f t="shared" si="112"/>
        <v>0</v>
      </c>
      <c r="AO74" s="3">
        <f t="shared" si="113"/>
        <v>0</v>
      </c>
      <c r="AP74" s="3">
        <f t="shared" si="114"/>
        <v>0</v>
      </c>
      <c r="AQ74" s="3">
        <f t="shared" si="115"/>
        <v>0</v>
      </c>
      <c r="AR74" s="3">
        <f t="shared" si="116"/>
        <v>0</v>
      </c>
      <c r="AT74" s="3">
        <f t="shared" si="117"/>
        <v>0</v>
      </c>
      <c r="AU74" s="3">
        <f t="shared" si="118"/>
        <v>0</v>
      </c>
      <c r="AV74" s="3">
        <f t="shared" si="119"/>
        <v>0</v>
      </c>
      <c r="AW74" s="3">
        <f t="shared" si="120"/>
        <v>0</v>
      </c>
      <c r="AZ74" s="3">
        <f t="shared" si="121"/>
        <v>0</v>
      </c>
      <c r="BA74" s="3">
        <f t="shared" si="122"/>
        <v>0</v>
      </c>
      <c r="BB74" s="3">
        <f t="shared" si="123"/>
        <v>0</v>
      </c>
      <c r="BC74" s="3">
        <f t="shared" si="124"/>
        <v>0</v>
      </c>
    </row>
    <row r="75" spans="3:55" ht="12" customHeight="1" x14ac:dyDescent="0.2">
      <c r="C75" s="1"/>
      <c r="W75" s="1"/>
      <c r="Y75" s="3">
        <v>22</v>
      </c>
      <c r="Z75" s="3">
        <f t="shared" si="100"/>
        <v>0</v>
      </c>
      <c r="AA75" s="3">
        <f t="shared" si="101"/>
        <v>0</v>
      </c>
      <c r="AB75" s="3">
        <f t="shared" si="102"/>
        <v>0</v>
      </c>
      <c r="AC75" s="3">
        <f t="shared" si="103"/>
        <v>0</v>
      </c>
      <c r="AD75" s="3" t="str">
        <f t="shared" si="104"/>
        <v xml:space="preserve"> </v>
      </c>
      <c r="AE75" s="3">
        <f t="shared" si="105"/>
        <v>0</v>
      </c>
      <c r="AF75" s="3">
        <f t="shared" si="106"/>
        <v>0</v>
      </c>
      <c r="AG75" s="3">
        <f t="shared" si="107"/>
        <v>0</v>
      </c>
      <c r="AH75" s="3">
        <f t="shared" si="108"/>
        <v>0</v>
      </c>
      <c r="AJ75" s="3">
        <f t="shared" si="109"/>
        <v>0</v>
      </c>
      <c r="AK75" s="3">
        <f t="shared" si="110"/>
        <v>0</v>
      </c>
      <c r="AL75" s="3">
        <f t="shared" si="111"/>
        <v>0</v>
      </c>
      <c r="AM75" s="3">
        <f t="shared" si="112"/>
        <v>0</v>
      </c>
      <c r="AO75" s="3">
        <f t="shared" si="113"/>
        <v>0</v>
      </c>
      <c r="AP75" s="3">
        <f t="shared" si="114"/>
        <v>0</v>
      </c>
      <c r="AQ75" s="3">
        <f t="shared" si="115"/>
        <v>0</v>
      </c>
      <c r="AR75" s="3">
        <f t="shared" si="116"/>
        <v>0</v>
      </c>
      <c r="AT75" s="3">
        <f t="shared" si="117"/>
        <v>0</v>
      </c>
      <c r="AU75" s="3">
        <f t="shared" si="118"/>
        <v>0</v>
      </c>
      <c r="AV75" s="3">
        <f t="shared" si="119"/>
        <v>0</v>
      </c>
      <c r="AW75" s="3">
        <f t="shared" si="120"/>
        <v>0</v>
      </c>
      <c r="AZ75" s="3">
        <f t="shared" si="121"/>
        <v>0</v>
      </c>
      <c r="BA75" s="3">
        <f t="shared" si="122"/>
        <v>0</v>
      </c>
      <c r="BB75" s="3">
        <f t="shared" si="123"/>
        <v>0</v>
      </c>
      <c r="BC75" s="3">
        <f t="shared" si="124"/>
        <v>0</v>
      </c>
    </row>
    <row r="76" spans="3:55" ht="12" customHeight="1" x14ac:dyDescent="0.2">
      <c r="C76" s="1"/>
      <c r="W76" s="1"/>
      <c r="Y76" s="3">
        <v>23</v>
      </c>
      <c r="Z76" s="3">
        <f t="shared" si="100"/>
        <v>0</v>
      </c>
      <c r="AA76" s="3">
        <f t="shared" si="101"/>
        <v>0</v>
      </c>
      <c r="AB76" s="3">
        <f t="shared" si="102"/>
        <v>0</v>
      </c>
      <c r="AC76" s="3">
        <f t="shared" si="103"/>
        <v>0</v>
      </c>
      <c r="AD76" s="3" t="str">
        <f t="shared" si="104"/>
        <v xml:space="preserve"> </v>
      </c>
      <c r="AE76" s="3">
        <f t="shared" si="105"/>
        <v>0</v>
      </c>
      <c r="AF76" s="3">
        <f t="shared" si="106"/>
        <v>0</v>
      </c>
      <c r="AG76" s="3">
        <f t="shared" si="107"/>
        <v>0</v>
      </c>
      <c r="AH76" s="3">
        <f t="shared" si="108"/>
        <v>0</v>
      </c>
      <c r="AJ76" s="3">
        <f t="shared" si="109"/>
        <v>0</v>
      </c>
      <c r="AK76" s="3">
        <f t="shared" si="110"/>
        <v>0</v>
      </c>
      <c r="AL76" s="3">
        <f t="shared" si="111"/>
        <v>0</v>
      </c>
      <c r="AM76" s="3">
        <f t="shared" si="112"/>
        <v>0</v>
      </c>
      <c r="AO76" s="3">
        <f t="shared" si="113"/>
        <v>0</v>
      </c>
      <c r="AP76" s="3">
        <f t="shared" si="114"/>
        <v>0</v>
      </c>
      <c r="AQ76" s="3">
        <f t="shared" si="115"/>
        <v>0</v>
      </c>
      <c r="AR76" s="3">
        <f t="shared" si="116"/>
        <v>0</v>
      </c>
      <c r="AT76" s="3">
        <f t="shared" si="117"/>
        <v>0</v>
      </c>
      <c r="AU76" s="3">
        <f t="shared" si="118"/>
        <v>0</v>
      </c>
      <c r="AV76" s="3">
        <f t="shared" si="119"/>
        <v>0</v>
      </c>
      <c r="AW76" s="3">
        <f t="shared" si="120"/>
        <v>0</v>
      </c>
      <c r="AZ76" s="3">
        <f t="shared" si="121"/>
        <v>0</v>
      </c>
      <c r="BA76" s="3">
        <f t="shared" si="122"/>
        <v>0</v>
      </c>
      <c r="BB76" s="3">
        <f t="shared" si="123"/>
        <v>0</v>
      </c>
      <c r="BC76" s="3">
        <f t="shared" si="124"/>
        <v>0</v>
      </c>
    </row>
    <row r="77" spans="3:55" ht="12" customHeight="1" x14ac:dyDescent="0.2">
      <c r="C77" s="1"/>
      <c r="W77" s="1"/>
      <c r="Y77" s="3">
        <v>24</v>
      </c>
      <c r="Z77" s="3">
        <f t="shared" si="100"/>
        <v>0</v>
      </c>
      <c r="AA77" s="3">
        <f t="shared" si="101"/>
        <v>0</v>
      </c>
      <c r="AB77" s="3">
        <f t="shared" si="102"/>
        <v>0</v>
      </c>
      <c r="AC77" s="3">
        <f t="shared" si="103"/>
        <v>0</v>
      </c>
      <c r="AD77" s="3" t="str">
        <f t="shared" si="104"/>
        <v xml:space="preserve"> </v>
      </c>
      <c r="AE77" s="3">
        <f t="shared" si="105"/>
        <v>0</v>
      </c>
      <c r="AF77" s="3">
        <f t="shared" si="106"/>
        <v>0</v>
      </c>
      <c r="AG77" s="3">
        <f t="shared" si="107"/>
        <v>0</v>
      </c>
      <c r="AH77" s="3">
        <f t="shared" si="108"/>
        <v>0</v>
      </c>
      <c r="AJ77" s="3">
        <f t="shared" si="109"/>
        <v>0</v>
      </c>
      <c r="AK77" s="3">
        <f t="shared" si="110"/>
        <v>0</v>
      </c>
      <c r="AL77" s="3">
        <f t="shared" si="111"/>
        <v>0</v>
      </c>
      <c r="AM77" s="3">
        <f t="shared" si="112"/>
        <v>0</v>
      </c>
      <c r="AO77" s="3">
        <f t="shared" si="113"/>
        <v>0</v>
      </c>
      <c r="AP77" s="3">
        <f t="shared" si="114"/>
        <v>0</v>
      </c>
      <c r="AQ77" s="3">
        <f t="shared" si="115"/>
        <v>0</v>
      </c>
      <c r="AR77" s="3">
        <f t="shared" si="116"/>
        <v>0</v>
      </c>
      <c r="AT77" s="3">
        <f t="shared" si="117"/>
        <v>0</v>
      </c>
      <c r="AU77" s="3">
        <f t="shared" si="118"/>
        <v>0</v>
      </c>
      <c r="AV77" s="3">
        <f t="shared" si="119"/>
        <v>0</v>
      </c>
      <c r="AW77" s="3">
        <f t="shared" si="120"/>
        <v>0</v>
      </c>
      <c r="AZ77" s="3">
        <f>SUM(AZ54:AZ76)</f>
        <v>0</v>
      </c>
      <c r="BA77" s="3">
        <f>SUM(BA54:BA76)</f>
        <v>0</v>
      </c>
      <c r="BB77" s="3">
        <f>SUM(BB54:BB76)</f>
        <v>0</v>
      </c>
      <c r="BC77" s="3">
        <f>SUM(BC54:BC76)</f>
        <v>0</v>
      </c>
    </row>
    <row r="78" spans="3:55" ht="12" customHeight="1" x14ac:dyDescent="0.2">
      <c r="C78" s="1"/>
      <c r="W78" s="1"/>
      <c r="Y78" s="3">
        <v>25</v>
      </c>
      <c r="Z78" s="3">
        <f t="shared" si="100"/>
        <v>0</v>
      </c>
      <c r="AA78" s="3">
        <f t="shared" si="101"/>
        <v>0</v>
      </c>
      <c r="AB78" s="3">
        <f t="shared" si="102"/>
        <v>0</v>
      </c>
      <c r="AC78" s="3">
        <f t="shared" si="103"/>
        <v>0</v>
      </c>
      <c r="AD78" s="3" t="str">
        <f t="shared" si="104"/>
        <v xml:space="preserve"> </v>
      </c>
      <c r="AE78" s="3">
        <f t="shared" si="105"/>
        <v>0</v>
      </c>
      <c r="AF78" s="3">
        <f t="shared" si="106"/>
        <v>0</v>
      </c>
      <c r="AG78" s="3">
        <f t="shared" si="107"/>
        <v>0</v>
      </c>
      <c r="AH78" s="3">
        <f t="shared" si="108"/>
        <v>0</v>
      </c>
      <c r="AJ78" s="3">
        <f t="shared" si="109"/>
        <v>0</v>
      </c>
      <c r="AK78" s="3">
        <f t="shared" si="110"/>
        <v>0</v>
      </c>
      <c r="AL78" s="3">
        <f t="shared" si="111"/>
        <v>0</v>
      </c>
      <c r="AM78" s="3">
        <f t="shared" si="112"/>
        <v>0</v>
      </c>
      <c r="AO78" s="3">
        <f t="shared" si="113"/>
        <v>0</v>
      </c>
      <c r="AP78" s="3">
        <f t="shared" si="114"/>
        <v>0</v>
      </c>
      <c r="AQ78" s="3">
        <f t="shared" si="115"/>
        <v>0</v>
      </c>
      <c r="AR78" s="3">
        <f t="shared" si="116"/>
        <v>0</v>
      </c>
      <c r="AT78" s="3">
        <f t="shared" si="117"/>
        <v>0</v>
      </c>
      <c r="AU78" s="3">
        <f t="shared" si="118"/>
        <v>0</v>
      </c>
      <c r="AV78" s="3">
        <f t="shared" si="119"/>
        <v>0</v>
      </c>
      <c r="AW78" s="3">
        <f t="shared" si="120"/>
        <v>0</v>
      </c>
      <c r="AZ78" s="3">
        <f t="shared" ref="AZ78:BC83" si="125">SUM(AZ55:AZ77)</f>
        <v>0</v>
      </c>
      <c r="BA78" s="3">
        <f t="shared" si="125"/>
        <v>0</v>
      </c>
      <c r="BB78" s="3">
        <f t="shared" si="125"/>
        <v>0</v>
      </c>
      <c r="BC78" s="3">
        <f t="shared" si="125"/>
        <v>0</v>
      </c>
    </row>
    <row r="79" spans="3:55" ht="12" customHeight="1" x14ac:dyDescent="0.2">
      <c r="C79" s="1"/>
      <c r="W79" s="1"/>
      <c r="Y79" s="3">
        <v>26</v>
      </c>
      <c r="Z79" s="3">
        <f t="shared" si="100"/>
        <v>0</v>
      </c>
      <c r="AA79" s="3">
        <f t="shared" si="101"/>
        <v>0</v>
      </c>
      <c r="AB79" s="3">
        <f t="shared" si="102"/>
        <v>0</v>
      </c>
      <c r="AC79" s="3">
        <f t="shared" si="103"/>
        <v>0</v>
      </c>
      <c r="AD79" s="3" t="str">
        <f t="shared" si="104"/>
        <v xml:space="preserve"> </v>
      </c>
      <c r="AE79" s="3">
        <f t="shared" si="105"/>
        <v>0</v>
      </c>
      <c r="AF79" s="3">
        <f t="shared" si="106"/>
        <v>0</v>
      </c>
      <c r="AG79" s="3">
        <f t="shared" si="107"/>
        <v>0</v>
      </c>
      <c r="AH79" s="3">
        <f t="shared" si="108"/>
        <v>0</v>
      </c>
      <c r="AJ79" s="3">
        <f t="shared" si="109"/>
        <v>0</v>
      </c>
      <c r="AK79" s="3">
        <f t="shared" si="110"/>
        <v>0</v>
      </c>
      <c r="AL79" s="3">
        <f t="shared" si="111"/>
        <v>0</v>
      </c>
      <c r="AM79" s="3">
        <f t="shared" si="112"/>
        <v>0</v>
      </c>
      <c r="AO79" s="3">
        <f t="shared" si="113"/>
        <v>0</v>
      </c>
      <c r="AP79" s="3">
        <f t="shared" si="114"/>
        <v>0</v>
      </c>
      <c r="AQ79" s="3">
        <f t="shared" si="115"/>
        <v>0</v>
      </c>
      <c r="AR79" s="3">
        <f t="shared" si="116"/>
        <v>0</v>
      </c>
      <c r="AT79" s="3">
        <f t="shared" si="117"/>
        <v>0</v>
      </c>
      <c r="AU79" s="3">
        <f t="shared" si="118"/>
        <v>0</v>
      </c>
      <c r="AV79" s="3">
        <f t="shared" si="119"/>
        <v>0</v>
      </c>
      <c r="AW79" s="3">
        <f t="shared" si="120"/>
        <v>0</v>
      </c>
      <c r="AZ79" s="3">
        <f t="shared" si="125"/>
        <v>0</v>
      </c>
      <c r="BA79" s="3">
        <f t="shared" si="125"/>
        <v>0</v>
      </c>
      <c r="BB79" s="3">
        <f t="shared" si="125"/>
        <v>0</v>
      </c>
      <c r="BC79" s="3">
        <f t="shared" si="125"/>
        <v>0</v>
      </c>
    </row>
    <row r="80" spans="3:55" x14ac:dyDescent="0.2">
      <c r="C80" s="1"/>
      <c r="W80" s="1"/>
      <c r="Y80" s="3">
        <v>27</v>
      </c>
      <c r="Z80" s="3">
        <f t="shared" si="100"/>
        <v>0</v>
      </c>
      <c r="AA80" s="3">
        <f t="shared" si="101"/>
        <v>0</v>
      </c>
      <c r="AB80" s="3">
        <f t="shared" si="102"/>
        <v>0</v>
      </c>
      <c r="AC80" s="3">
        <f t="shared" si="103"/>
        <v>0</v>
      </c>
      <c r="AD80" s="3" t="str">
        <f t="shared" si="104"/>
        <v xml:space="preserve"> </v>
      </c>
      <c r="AE80" s="3">
        <f t="shared" si="105"/>
        <v>0</v>
      </c>
      <c r="AF80" s="3">
        <f t="shared" si="106"/>
        <v>0</v>
      </c>
      <c r="AG80" s="3">
        <f t="shared" si="107"/>
        <v>0</v>
      </c>
      <c r="AH80" s="3">
        <f t="shared" si="108"/>
        <v>0</v>
      </c>
      <c r="AJ80" s="3">
        <f t="shared" si="109"/>
        <v>0</v>
      </c>
      <c r="AK80" s="3">
        <f t="shared" si="110"/>
        <v>0</v>
      </c>
      <c r="AL80" s="3">
        <f t="shared" si="111"/>
        <v>0</v>
      </c>
      <c r="AM80" s="3">
        <f t="shared" si="112"/>
        <v>0</v>
      </c>
      <c r="AO80" s="3">
        <f t="shared" si="113"/>
        <v>0</v>
      </c>
      <c r="AP80" s="3">
        <f t="shared" si="114"/>
        <v>0</v>
      </c>
      <c r="AQ80" s="3">
        <f t="shared" si="115"/>
        <v>0</v>
      </c>
      <c r="AR80" s="3">
        <f t="shared" si="116"/>
        <v>0</v>
      </c>
      <c r="AT80" s="3">
        <f t="shared" si="117"/>
        <v>0</v>
      </c>
      <c r="AU80" s="3">
        <f t="shared" si="118"/>
        <v>0</v>
      </c>
      <c r="AV80" s="3">
        <f t="shared" si="119"/>
        <v>0</v>
      </c>
      <c r="AW80" s="3">
        <f t="shared" si="120"/>
        <v>0</v>
      </c>
      <c r="AZ80" s="3">
        <f t="shared" si="125"/>
        <v>0</v>
      </c>
      <c r="BA80" s="3">
        <f t="shared" si="125"/>
        <v>0</v>
      </c>
      <c r="BB80" s="3">
        <f t="shared" si="125"/>
        <v>0</v>
      </c>
      <c r="BC80" s="3">
        <f t="shared" si="125"/>
        <v>0</v>
      </c>
    </row>
    <row r="81" spans="3:55" x14ac:dyDescent="0.2">
      <c r="C81" s="1"/>
      <c r="W81" s="1"/>
      <c r="Y81" s="3">
        <v>28</v>
      </c>
      <c r="Z81" s="3">
        <f t="shared" si="100"/>
        <v>0</v>
      </c>
      <c r="AA81" s="3">
        <f t="shared" si="101"/>
        <v>0</v>
      </c>
      <c r="AB81" s="3">
        <f t="shared" si="102"/>
        <v>0</v>
      </c>
      <c r="AC81" s="3">
        <f t="shared" si="103"/>
        <v>0</v>
      </c>
      <c r="AD81" s="3" t="str">
        <f t="shared" si="104"/>
        <v xml:space="preserve"> </v>
      </c>
      <c r="AE81" s="3">
        <f t="shared" si="105"/>
        <v>0</v>
      </c>
      <c r="AF81" s="3">
        <f t="shared" si="106"/>
        <v>0</v>
      </c>
      <c r="AG81" s="3">
        <f t="shared" si="107"/>
        <v>0</v>
      </c>
      <c r="AH81" s="3">
        <f t="shared" si="108"/>
        <v>0</v>
      </c>
      <c r="AJ81" s="3">
        <f t="shared" si="109"/>
        <v>0</v>
      </c>
      <c r="AK81" s="3">
        <f t="shared" si="110"/>
        <v>0</v>
      </c>
      <c r="AL81" s="3">
        <f t="shared" si="111"/>
        <v>0</v>
      </c>
      <c r="AM81" s="3">
        <f t="shared" si="112"/>
        <v>0</v>
      </c>
      <c r="AO81" s="3">
        <f t="shared" si="113"/>
        <v>0</v>
      </c>
      <c r="AP81" s="3">
        <f t="shared" si="114"/>
        <v>0</v>
      </c>
      <c r="AQ81" s="3">
        <f t="shared" si="115"/>
        <v>0</v>
      </c>
      <c r="AR81" s="3">
        <f t="shared" si="116"/>
        <v>0</v>
      </c>
      <c r="AT81" s="3">
        <f t="shared" si="117"/>
        <v>0</v>
      </c>
      <c r="AU81" s="3">
        <f t="shared" si="118"/>
        <v>0</v>
      </c>
      <c r="AV81" s="3">
        <f t="shared" si="119"/>
        <v>0</v>
      </c>
      <c r="AW81" s="3">
        <f t="shared" si="120"/>
        <v>0</v>
      </c>
      <c r="AZ81" s="3">
        <f t="shared" si="125"/>
        <v>0</v>
      </c>
      <c r="BA81" s="3">
        <f t="shared" si="125"/>
        <v>0</v>
      </c>
      <c r="BB81" s="3">
        <f t="shared" si="125"/>
        <v>0</v>
      </c>
      <c r="BC81" s="3">
        <f t="shared" si="125"/>
        <v>0</v>
      </c>
    </row>
    <row r="82" spans="3:55" x14ac:dyDescent="0.2">
      <c r="C82" s="1"/>
      <c r="W82" s="1"/>
      <c r="Y82" s="3">
        <v>29</v>
      </c>
      <c r="Z82" s="3">
        <f t="shared" si="100"/>
        <v>0</v>
      </c>
      <c r="AA82" s="3">
        <f t="shared" si="101"/>
        <v>0</v>
      </c>
      <c r="AB82" s="3">
        <f t="shared" si="102"/>
        <v>0</v>
      </c>
      <c r="AC82" s="3">
        <f t="shared" si="103"/>
        <v>0</v>
      </c>
      <c r="AD82" s="3" t="str">
        <f t="shared" si="104"/>
        <v xml:space="preserve"> </v>
      </c>
      <c r="AE82" s="3">
        <f t="shared" si="105"/>
        <v>0</v>
      </c>
      <c r="AF82" s="3">
        <f t="shared" si="106"/>
        <v>0</v>
      </c>
      <c r="AG82" s="3">
        <f t="shared" si="107"/>
        <v>0</v>
      </c>
      <c r="AH82" s="3">
        <f t="shared" si="108"/>
        <v>0</v>
      </c>
      <c r="AJ82" s="3">
        <f t="shared" si="109"/>
        <v>0</v>
      </c>
      <c r="AK82" s="3">
        <f t="shared" si="110"/>
        <v>0</v>
      </c>
      <c r="AL82" s="3">
        <f t="shared" si="111"/>
        <v>0</v>
      </c>
      <c r="AM82" s="3">
        <f t="shared" si="112"/>
        <v>0</v>
      </c>
      <c r="AO82" s="3">
        <f t="shared" si="113"/>
        <v>0</v>
      </c>
      <c r="AP82" s="3">
        <f t="shared" si="114"/>
        <v>0</v>
      </c>
      <c r="AQ82" s="3">
        <f t="shared" si="115"/>
        <v>0</v>
      </c>
      <c r="AR82" s="3">
        <f t="shared" si="116"/>
        <v>0</v>
      </c>
      <c r="AT82" s="3">
        <f t="shared" si="117"/>
        <v>0</v>
      </c>
      <c r="AU82" s="3">
        <f t="shared" si="118"/>
        <v>0</v>
      </c>
      <c r="AV82" s="3">
        <f t="shared" si="119"/>
        <v>0</v>
      </c>
      <c r="AW82" s="3">
        <f t="shared" si="120"/>
        <v>0</v>
      </c>
      <c r="AZ82" s="3">
        <f t="shared" si="125"/>
        <v>0</v>
      </c>
      <c r="BA82" s="3">
        <f t="shared" si="125"/>
        <v>0</v>
      </c>
      <c r="BB82" s="3">
        <f t="shared" si="125"/>
        <v>0</v>
      </c>
      <c r="BC82" s="3">
        <f t="shared" si="125"/>
        <v>0</v>
      </c>
    </row>
    <row r="83" spans="3:55" x14ac:dyDescent="0.2">
      <c r="C83" s="1"/>
      <c r="W83" s="1"/>
      <c r="Y83" s="3">
        <v>30</v>
      </c>
      <c r="Z83" s="3">
        <f t="shared" si="100"/>
        <v>0</v>
      </c>
      <c r="AA83" s="3">
        <f t="shared" si="101"/>
        <v>0</v>
      </c>
      <c r="AB83" s="3">
        <f t="shared" si="102"/>
        <v>0</v>
      </c>
      <c r="AC83" s="3">
        <f t="shared" si="103"/>
        <v>0</v>
      </c>
      <c r="AD83" s="3" t="str">
        <f t="shared" si="104"/>
        <v xml:space="preserve"> </v>
      </c>
      <c r="AE83" s="3">
        <f t="shared" si="105"/>
        <v>0</v>
      </c>
      <c r="AF83" s="3">
        <f t="shared" si="106"/>
        <v>0</v>
      </c>
      <c r="AG83" s="3">
        <f t="shared" si="107"/>
        <v>0</v>
      </c>
      <c r="AH83" s="3">
        <f t="shared" si="108"/>
        <v>0</v>
      </c>
      <c r="AJ83" s="3">
        <f t="shared" si="109"/>
        <v>0</v>
      </c>
      <c r="AK83" s="3">
        <f t="shared" si="110"/>
        <v>0</v>
      </c>
      <c r="AL83" s="3">
        <f t="shared" si="111"/>
        <v>0</v>
      </c>
      <c r="AM83" s="3">
        <f t="shared" si="112"/>
        <v>0</v>
      </c>
      <c r="AO83" s="3">
        <f t="shared" si="113"/>
        <v>0</v>
      </c>
      <c r="AP83" s="3">
        <f t="shared" si="114"/>
        <v>0</v>
      </c>
      <c r="AQ83" s="3">
        <f t="shared" si="115"/>
        <v>0</v>
      </c>
      <c r="AR83" s="3">
        <f t="shared" si="116"/>
        <v>0</v>
      </c>
      <c r="AT83" s="3">
        <f t="shared" si="117"/>
        <v>0</v>
      </c>
      <c r="AU83" s="3">
        <f t="shared" si="118"/>
        <v>0</v>
      </c>
      <c r="AV83" s="3">
        <f t="shared" si="119"/>
        <v>0</v>
      </c>
      <c r="AW83" s="3">
        <f t="shared" si="120"/>
        <v>0</v>
      </c>
      <c r="AZ83" s="3">
        <f t="shared" si="125"/>
        <v>0</v>
      </c>
      <c r="BA83" s="3">
        <f t="shared" si="125"/>
        <v>0</v>
      </c>
      <c r="BB83" s="3">
        <f t="shared" si="125"/>
        <v>0</v>
      </c>
      <c r="BC83" s="3">
        <f t="shared" si="125"/>
        <v>0</v>
      </c>
    </row>
    <row r="84" spans="3:55" x14ac:dyDescent="0.2">
      <c r="C84" s="1"/>
      <c r="W84" s="1"/>
      <c r="Z84" s="3">
        <f>SUM(Z54:Z83)</f>
        <v>145.27504875</v>
      </c>
      <c r="AA84" s="3">
        <f t="shared" ref="AA84:AC84" si="126">SUM(AA54:AA83)</f>
        <v>82.327056604247616</v>
      </c>
      <c r="AB84" s="3">
        <f t="shared" si="126"/>
        <v>6139.7430779643619</v>
      </c>
      <c r="AC84" s="3">
        <f t="shared" si="126"/>
        <v>10742.543944033625</v>
      </c>
      <c r="AE84" s="3">
        <f t="shared" ref="AE84:AH84" si="127">SUM(AE54:AE83)</f>
        <v>115.175</v>
      </c>
      <c r="AF84" s="3">
        <f t="shared" si="127"/>
        <v>107.92551518949604</v>
      </c>
      <c r="AG84" s="3">
        <f t="shared" si="127"/>
        <v>12430.321211950206</v>
      </c>
      <c r="AH84" s="3">
        <f t="shared" si="127"/>
        <v>13265.280624999999</v>
      </c>
      <c r="AJ84" s="3">
        <f t="shared" ref="AJ84:AM84" si="128">SUM(AJ54:AJ83)</f>
        <v>0</v>
      </c>
      <c r="AK84" s="3">
        <f t="shared" si="128"/>
        <v>0</v>
      </c>
      <c r="AL84" s="3">
        <f t="shared" si="128"/>
        <v>0</v>
      </c>
      <c r="AM84" s="3">
        <f t="shared" si="128"/>
        <v>0</v>
      </c>
      <c r="AO84" s="3">
        <f t="shared" ref="AO84:AR84" si="129">SUM(AO54:AO83)</f>
        <v>0</v>
      </c>
      <c r="AP84" s="3">
        <f t="shared" si="129"/>
        <v>0</v>
      </c>
      <c r="AQ84" s="3">
        <f t="shared" si="129"/>
        <v>0</v>
      </c>
      <c r="AR84" s="3">
        <f t="shared" si="129"/>
        <v>0</v>
      </c>
      <c r="AT84" s="3">
        <f t="shared" ref="AT84:AW84" si="130">SUM(AT54:AT83)</f>
        <v>0</v>
      </c>
      <c r="AU84" s="3">
        <f t="shared" si="130"/>
        <v>0</v>
      </c>
      <c r="AV84" s="3">
        <f t="shared" si="130"/>
        <v>0</v>
      </c>
      <c r="AW84" s="3">
        <f t="shared" si="130"/>
        <v>0</v>
      </c>
      <c r="AZ84" s="3">
        <f t="shared" ref="AZ84:BC84" si="131">SUM(AZ54:AZ83)</f>
        <v>0</v>
      </c>
      <c r="BA84" s="3">
        <f t="shared" si="131"/>
        <v>0</v>
      </c>
      <c r="BB84" s="3">
        <f t="shared" si="131"/>
        <v>0</v>
      </c>
      <c r="BC84" s="3">
        <f t="shared" si="131"/>
        <v>0</v>
      </c>
    </row>
    <row r="85" spans="3:55" x14ac:dyDescent="0.2">
      <c r="C85" s="1"/>
      <c r="W85" s="1"/>
    </row>
    <row r="86" spans="3:55" x14ac:dyDescent="0.2">
      <c r="C86" s="1"/>
      <c r="W86" s="1"/>
    </row>
    <row r="87" spans="3:55" x14ac:dyDescent="0.2">
      <c r="C87" s="1"/>
      <c r="W87" s="1"/>
      <c r="Z87" s="3" t="s">
        <v>19</v>
      </c>
      <c r="AA87" s="3">
        <f>IFERROR(SLOPE(AA54:AA83,Z54:Z83),0)</f>
        <v>0.5718742890827212</v>
      </c>
      <c r="AE87" s="3" t="s">
        <v>19</v>
      </c>
      <c r="AF87" s="3">
        <f>IFERROR(SLOPE(AF54:AF83,AE54:AE83),0)</f>
        <v>0.93705678480135535</v>
      </c>
      <c r="AJ87" s="3" t="s">
        <v>19</v>
      </c>
      <c r="AK87" s="3">
        <f>IFERROR(SLOPE(AK54:AK83,AJ54:AJ83),0)</f>
        <v>0</v>
      </c>
      <c r="AO87" s="3" t="s">
        <v>19</v>
      </c>
      <c r="AP87" s="3">
        <f>IFERROR(SLOPE(AP54:AP83,AO54:AO83),0)</f>
        <v>0</v>
      </c>
      <c r="AT87" s="3" t="s">
        <v>19</v>
      </c>
      <c r="AU87" s="3">
        <f>IFERROR(SLOPE(AU54:AU83,AT54:AT83),0)</f>
        <v>0</v>
      </c>
      <c r="AZ87" s="3" t="s">
        <v>19</v>
      </c>
      <c r="BA87" s="3">
        <f>IFERROR(SLOPE(BA54:BA83,AZ54:AZ83),0)</f>
        <v>0</v>
      </c>
    </row>
    <row r="88" spans="3:55" x14ac:dyDescent="0.2">
      <c r="C88" s="1"/>
      <c r="W88" s="1"/>
      <c r="Z88" s="3" t="s">
        <v>20</v>
      </c>
      <c r="AA88" s="3">
        <f>ATAN(AA87)*180/PI()</f>
        <v>29.764129128013064</v>
      </c>
      <c r="AE88" s="3" t="s">
        <v>20</v>
      </c>
      <c r="AF88" s="3">
        <f>ATAN(AF87)*180/PI()</f>
        <v>43.138871243153226</v>
      </c>
      <c r="AJ88" s="3" t="s">
        <v>20</v>
      </c>
      <c r="AK88" s="3">
        <f>ATAN(AK87)*180/PI()</f>
        <v>0</v>
      </c>
      <c r="AO88" s="3" t="s">
        <v>20</v>
      </c>
      <c r="AP88" s="3">
        <f>ATAN(AP87)*180/PI()</f>
        <v>0</v>
      </c>
      <c r="AT88" s="3" t="s">
        <v>20</v>
      </c>
      <c r="AU88" s="3">
        <f>ATAN(AU87)*180/PI()</f>
        <v>0</v>
      </c>
      <c r="AZ88" s="3" t="s">
        <v>20</v>
      </c>
      <c r="BA88" s="3">
        <f>ATAN(BA87)*180/PI()</f>
        <v>0</v>
      </c>
    </row>
    <row r="89" spans="3:55" x14ac:dyDescent="0.2">
      <c r="C89" s="1"/>
      <c r="Z89" s="3" t="s">
        <v>22</v>
      </c>
      <c r="AA89" s="3">
        <f>IFERROR(INTERCEPT(AA54:AA83,Z54:Z83),0)</f>
        <v>-2.5066954037209488E-2</v>
      </c>
      <c r="AB89" s="3" t="s">
        <v>21</v>
      </c>
      <c r="AC89" s="3">
        <f>IF(AA89&lt;=2,0,AA89)</f>
        <v>0</v>
      </c>
      <c r="AE89" s="3" t="s">
        <v>22</v>
      </c>
      <c r="AF89" s="3">
        <f>IFERROR(INTERCEPT(AF54:AF83,AE54:AE83),0)</f>
        <v>-1.7763568394002505E-15</v>
      </c>
      <c r="AG89" s="3" t="s">
        <v>21</v>
      </c>
      <c r="AH89" s="3">
        <f>IF(AF89&lt;=2,0,AF89)</f>
        <v>0</v>
      </c>
      <c r="AJ89" s="3" t="s">
        <v>22</v>
      </c>
      <c r="AK89" s="3">
        <f>IFERROR(INTERCEPT(AK54:AK83,AJ54:AJ83),0)</f>
        <v>0</v>
      </c>
      <c r="AL89" s="3" t="s">
        <v>21</v>
      </c>
      <c r="AM89" s="3">
        <f>IFERROR(IF(AK89&lt;=2,0,AK89),0)</f>
        <v>0</v>
      </c>
      <c r="AO89" s="3" t="s">
        <v>22</v>
      </c>
      <c r="AP89" s="3">
        <f>IFERROR(INTERCEPT(AP54:AP83,AO54:AO83),0)</f>
        <v>0</v>
      </c>
      <c r="AQ89" s="3" t="s">
        <v>21</v>
      </c>
      <c r="AR89" s="3">
        <f>IFERROR(IF(AP89&lt;=2,0,AP89),0)</f>
        <v>0</v>
      </c>
      <c r="AT89" s="3" t="s">
        <v>22</v>
      </c>
      <c r="AU89" s="3">
        <f>IFERROR(INTERCEPT(AU54:AU83,AT54:AT83),0)</f>
        <v>0</v>
      </c>
      <c r="AV89" s="3" t="s">
        <v>21</v>
      </c>
      <c r="AW89" s="3">
        <f>IFERROR(IF(AU89&lt;=2,0,AU89),0)</f>
        <v>0</v>
      </c>
      <c r="AZ89" s="3" t="s">
        <v>22</v>
      </c>
      <c r="BA89" s="3">
        <f>IFERROR(INTERCEPT(BA54:BA83,AZ54:AZ83),0)</f>
        <v>0</v>
      </c>
      <c r="BB89" s="3" t="s">
        <v>21</v>
      </c>
      <c r="BC89" s="3">
        <f>IFERROR(IF(BA89&lt;=2,0,BA89),0)</f>
        <v>0</v>
      </c>
    </row>
    <row r="90" spans="3:55" x14ac:dyDescent="0.2">
      <c r="C90" s="1"/>
      <c r="W90" s="1"/>
    </row>
    <row r="91" spans="3:55" x14ac:dyDescent="0.2">
      <c r="C91" s="1"/>
      <c r="W91" s="1"/>
    </row>
    <row r="92" spans="3:55" x14ac:dyDescent="0.2">
      <c r="C92" s="1"/>
      <c r="W92" s="1"/>
      <c r="Z92" s="3" t="s">
        <v>15</v>
      </c>
      <c r="AA92" s="3" t="s">
        <v>16</v>
      </c>
      <c r="AE92" s="3" t="s">
        <v>15</v>
      </c>
      <c r="AF92" s="3" t="s">
        <v>16</v>
      </c>
      <c r="AJ92" s="3" t="s">
        <v>15</v>
      </c>
      <c r="AK92" s="3" t="s">
        <v>16</v>
      </c>
      <c r="AO92" s="3" t="s">
        <v>15</v>
      </c>
      <c r="AP92" s="3" t="s">
        <v>16</v>
      </c>
    </row>
    <row r="93" spans="3:55" x14ac:dyDescent="0.2">
      <c r="C93" s="1"/>
      <c r="W93" s="1"/>
      <c r="Y93" s="3">
        <v>1</v>
      </c>
      <c r="Z93" s="3">
        <f t="shared" ref="Z93:AA108" si="132">IF(Z54=0,NA(),Z54)</f>
        <v>62.887548750000001</v>
      </c>
      <c r="AA93" s="3">
        <f t="shared" si="132"/>
        <v>32.973277203351429</v>
      </c>
      <c r="AE93" s="3">
        <v>0</v>
      </c>
      <c r="AF93" s="3">
        <v>0</v>
      </c>
      <c r="AJ93" s="3" t="e">
        <f t="shared" ref="AJ93:AK108" si="133">IF(AJ54=0,NA(),AJ54)</f>
        <v>#N/A</v>
      </c>
      <c r="AK93" s="3" t="e">
        <f t="shared" si="133"/>
        <v>#N/A</v>
      </c>
      <c r="AO93" s="3" t="e">
        <f t="shared" ref="AO93:AP108" si="134">IF(AO54=0,NA(),AO54)</f>
        <v>#N/A</v>
      </c>
      <c r="AP93" s="3" t="e">
        <f t="shared" si="134"/>
        <v>#N/A</v>
      </c>
      <c r="AT93" s="3" t="e">
        <f t="shared" ref="AT93:AU108" si="135">IF(AT54=0,NA(),AT54)</f>
        <v>#N/A</v>
      </c>
      <c r="AU93" s="3" t="e">
        <f t="shared" si="135"/>
        <v>#N/A</v>
      </c>
      <c r="AZ93" s="3" t="e">
        <f t="shared" ref="AZ93:BA108" si="136">IF(AZ54=0,NA(),AZ54)</f>
        <v>#N/A</v>
      </c>
      <c r="BA93" s="3" t="e">
        <f t="shared" si="136"/>
        <v>#N/A</v>
      </c>
    </row>
    <row r="94" spans="3:55" x14ac:dyDescent="0.2">
      <c r="C94" s="1"/>
      <c r="W94" s="1"/>
      <c r="Y94" s="3">
        <v>2</v>
      </c>
      <c r="Z94" s="3">
        <f t="shared" si="132"/>
        <v>82.387499999999989</v>
      </c>
      <c r="AA94" s="3">
        <f t="shared" si="132"/>
        <v>49.353779400896194</v>
      </c>
      <c r="AE94" s="3" t="e">
        <f t="shared" ref="AE94:AF109" si="137">IF(AE55=0,NA(),AE55)</f>
        <v>#N/A</v>
      </c>
      <c r="AF94" s="3" t="e">
        <f t="shared" si="137"/>
        <v>#N/A</v>
      </c>
      <c r="AJ94" s="3" t="e">
        <f t="shared" si="133"/>
        <v>#N/A</v>
      </c>
      <c r="AK94" s="3" t="e">
        <f t="shared" si="133"/>
        <v>#N/A</v>
      </c>
      <c r="AO94" s="3" t="e">
        <f t="shared" si="134"/>
        <v>#N/A</v>
      </c>
      <c r="AP94" s="3" t="e">
        <f t="shared" si="134"/>
        <v>#N/A</v>
      </c>
      <c r="AT94" s="3" t="e">
        <f t="shared" si="135"/>
        <v>#N/A</v>
      </c>
      <c r="AU94" s="3" t="e">
        <f t="shared" si="135"/>
        <v>#N/A</v>
      </c>
      <c r="AZ94" s="3" t="e">
        <f t="shared" si="136"/>
        <v>#N/A</v>
      </c>
      <c r="BA94" s="3" t="e">
        <f t="shared" si="136"/>
        <v>#N/A</v>
      </c>
    </row>
    <row r="95" spans="3:55" x14ac:dyDescent="0.2">
      <c r="C95" s="1"/>
      <c r="W95" s="1"/>
      <c r="Y95" s="3">
        <v>3</v>
      </c>
      <c r="Z95" s="3" t="e">
        <f t="shared" si="132"/>
        <v>#N/A</v>
      </c>
      <c r="AA95" s="3" t="e">
        <f t="shared" si="132"/>
        <v>#N/A</v>
      </c>
      <c r="AE95" s="3">
        <f t="shared" si="137"/>
        <v>115.175</v>
      </c>
      <c r="AF95" s="3">
        <f t="shared" si="137"/>
        <v>107.92551518949604</v>
      </c>
      <c r="AJ95" s="3" t="e">
        <f t="shared" si="133"/>
        <v>#N/A</v>
      </c>
      <c r="AK95" s="3" t="e">
        <f t="shared" si="133"/>
        <v>#N/A</v>
      </c>
      <c r="AO95" s="3" t="e">
        <f t="shared" si="134"/>
        <v>#N/A</v>
      </c>
      <c r="AP95" s="3" t="e">
        <f t="shared" si="134"/>
        <v>#N/A</v>
      </c>
      <c r="AT95" s="3" t="e">
        <f t="shared" si="135"/>
        <v>#N/A</v>
      </c>
      <c r="AU95" s="3" t="e">
        <f t="shared" si="135"/>
        <v>#N/A</v>
      </c>
      <c r="AZ95" s="3" t="e">
        <f t="shared" si="136"/>
        <v>#N/A</v>
      </c>
      <c r="BA95" s="3" t="e">
        <f t="shared" si="136"/>
        <v>#N/A</v>
      </c>
    </row>
    <row r="96" spans="3:55" x14ac:dyDescent="0.2">
      <c r="C96" s="1"/>
      <c r="W96" s="1"/>
      <c r="Y96" s="3">
        <v>4</v>
      </c>
      <c r="Z96" s="3" t="e">
        <f t="shared" si="132"/>
        <v>#N/A</v>
      </c>
      <c r="AA96" s="3" t="e">
        <f t="shared" si="132"/>
        <v>#N/A</v>
      </c>
      <c r="AE96" s="3" t="e">
        <f t="shared" si="137"/>
        <v>#N/A</v>
      </c>
      <c r="AF96" s="3" t="e">
        <f t="shared" si="137"/>
        <v>#N/A</v>
      </c>
      <c r="AJ96" s="3" t="e">
        <f t="shared" si="133"/>
        <v>#N/A</v>
      </c>
      <c r="AK96" s="3" t="e">
        <f t="shared" si="133"/>
        <v>#N/A</v>
      </c>
      <c r="AO96" s="3" t="e">
        <f t="shared" si="134"/>
        <v>#N/A</v>
      </c>
      <c r="AP96" s="3" t="e">
        <f t="shared" si="134"/>
        <v>#N/A</v>
      </c>
      <c r="AT96" s="3" t="e">
        <f t="shared" si="135"/>
        <v>#N/A</v>
      </c>
      <c r="AU96" s="3" t="e">
        <f t="shared" si="135"/>
        <v>#N/A</v>
      </c>
      <c r="AZ96" s="3" t="e">
        <f t="shared" si="136"/>
        <v>#N/A</v>
      </c>
      <c r="BA96" s="3" t="e">
        <f t="shared" si="136"/>
        <v>#N/A</v>
      </c>
    </row>
    <row r="97" spans="3:53" x14ac:dyDescent="0.2">
      <c r="C97" s="1"/>
      <c r="W97" s="1"/>
      <c r="Y97" s="3">
        <v>5</v>
      </c>
      <c r="Z97" s="3" t="e">
        <f t="shared" si="132"/>
        <v>#N/A</v>
      </c>
      <c r="AA97" s="3" t="e">
        <f t="shared" si="132"/>
        <v>#N/A</v>
      </c>
      <c r="AE97" s="3" t="e">
        <f t="shared" si="137"/>
        <v>#N/A</v>
      </c>
      <c r="AF97" s="3" t="e">
        <f t="shared" si="137"/>
        <v>#N/A</v>
      </c>
      <c r="AJ97" s="3" t="e">
        <f t="shared" si="133"/>
        <v>#N/A</v>
      </c>
      <c r="AK97" s="3" t="e">
        <f t="shared" si="133"/>
        <v>#N/A</v>
      </c>
      <c r="AO97" s="3" t="e">
        <f t="shared" si="134"/>
        <v>#N/A</v>
      </c>
      <c r="AP97" s="3" t="e">
        <f t="shared" si="134"/>
        <v>#N/A</v>
      </c>
      <c r="AT97" s="3" t="e">
        <f t="shared" si="135"/>
        <v>#N/A</v>
      </c>
      <c r="AU97" s="3" t="e">
        <f t="shared" si="135"/>
        <v>#N/A</v>
      </c>
      <c r="AZ97" s="3" t="e">
        <f t="shared" si="136"/>
        <v>#N/A</v>
      </c>
      <c r="BA97" s="3" t="e">
        <f t="shared" si="136"/>
        <v>#N/A</v>
      </c>
    </row>
    <row r="98" spans="3:53" x14ac:dyDescent="0.2">
      <c r="C98" s="1"/>
      <c r="W98" s="1"/>
      <c r="Y98" s="3">
        <v>6</v>
      </c>
      <c r="Z98" s="3" t="e">
        <f t="shared" si="132"/>
        <v>#N/A</v>
      </c>
      <c r="AA98" s="3" t="e">
        <f t="shared" si="132"/>
        <v>#N/A</v>
      </c>
      <c r="AE98" s="3" t="e">
        <f t="shared" si="137"/>
        <v>#N/A</v>
      </c>
      <c r="AF98" s="3" t="e">
        <f t="shared" si="137"/>
        <v>#N/A</v>
      </c>
      <c r="AJ98" s="3" t="e">
        <f t="shared" si="133"/>
        <v>#N/A</v>
      </c>
      <c r="AK98" s="3" t="e">
        <f t="shared" si="133"/>
        <v>#N/A</v>
      </c>
      <c r="AO98" s="3" t="e">
        <f t="shared" si="134"/>
        <v>#N/A</v>
      </c>
      <c r="AP98" s="3" t="e">
        <f t="shared" si="134"/>
        <v>#N/A</v>
      </c>
      <c r="AT98" s="3" t="e">
        <f t="shared" si="135"/>
        <v>#N/A</v>
      </c>
      <c r="AU98" s="3" t="e">
        <f t="shared" si="135"/>
        <v>#N/A</v>
      </c>
      <c r="AZ98" s="3" t="e">
        <f t="shared" si="136"/>
        <v>#N/A</v>
      </c>
      <c r="BA98" s="3" t="e">
        <f t="shared" si="136"/>
        <v>#N/A</v>
      </c>
    </row>
    <row r="99" spans="3:53" x14ac:dyDescent="0.2">
      <c r="C99" s="1"/>
      <c r="W99" s="1"/>
      <c r="Y99" s="3">
        <v>7</v>
      </c>
      <c r="Z99" s="3" t="e">
        <f t="shared" si="132"/>
        <v>#N/A</v>
      </c>
      <c r="AA99" s="3" t="e">
        <f t="shared" si="132"/>
        <v>#N/A</v>
      </c>
      <c r="AE99" s="3" t="e">
        <f t="shared" si="137"/>
        <v>#N/A</v>
      </c>
      <c r="AF99" s="3" t="e">
        <f t="shared" si="137"/>
        <v>#N/A</v>
      </c>
      <c r="AJ99" s="3" t="e">
        <f t="shared" si="133"/>
        <v>#N/A</v>
      </c>
      <c r="AK99" s="3" t="e">
        <f t="shared" si="133"/>
        <v>#N/A</v>
      </c>
      <c r="AO99" s="3" t="e">
        <f t="shared" si="134"/>
        <v>#N/A</v>
      </c>
      <c r="AP99" s="3" t="e">
        <f t="shared" si="134"/>
        <v>#N/A</v>
      </c>
      <c r="AT99" s="3" t="e">
        <f t="shared" si="135"/>
        <v>#N/A</v>
      </c>
      <c r="AU99" s="3" t="e">
        <f t="shared" si="135"/>
        <v>#N/A</v>
      </c>
      <c r="AZ99" s="3" t="e">
        <f t="shared" si="136"/>
        <v>#N/A</v>
      </c>
      <c r="BA99" s="3" t="e">
        <f t="shared" si="136"/>
        <v>#N/A</v>
      </c>
    </row>
    <row r="100" spans="3:53" x14ac:dyDescent="0.2">
      <c r="C100" s="1"/>
      <c r="W100" s="1"/>
      <c r="Y100" s="3">
        <v>8</v>
      </c>
      <c r="Z100" s="3" t="e">
        <f t="shared" si="132"/>
        <v>#N/A</v>
      </c>
      <c r="AA100" s="3" t="e">
        <f t="shared" si="132"/>
        <v>#N/A</v>
      </c>
      <c r="AE100" s="3" t="e">
        <f t="shared" si="137"/>
        <v>#N/A</v>
      </c>
      <c r="AF100" s="3" t="e">
        <f t="shared" si="137"/>
        <v>#N/A</v>
      </c>
      <c r="AJ100" s="3" t="e">
        <f t="shared" si="133"/>
        <v>#N/A</v>
      </c>
      <c r="AK100" s="3" t="e">
        <f t="shared" si="133"/>
        <v>#N/A</v>
      </c>
      <c r="AO100" s="3" t="e">
        <f t="shared" si="134"/>
        <v>#N/A</v>
      </c>
      <c r="AP100" s="3" t="e">
        <f t="shared" si="134"/>
        <v>#N/A</v>
      </c>
      <c r="AT100" s="3" t="e">
        <f t="shared" si="135"/>
        <v>#N/A</v>
      </c>
      <c r="AU100" s="3" t="e">
        <f t="shared" si="135"/>
        <v>#N/A</v>
      </c>
      <c r="AZ100" s="3" t="e">
        <f t="shared" si="136"/>
        <v>#N/A</v>
      </c>
      <c r="BA100" s="3" t="e">
        <f t="shared" si="136"/>
        <v>#N/A</v>
      </c>
    </row>
    <row r="101" spans="3:53" x14ac:dyDescent="0.2">
      <c r="C101" s="1"/>
      <c r="W101" s="1"/>
      <c r="Y101" s="3">
        <v>9</v>
      </c>
      <c r="Z101" s="3" t="e">
        <f t="shared" si="132"/>
        <v>#N/A</v>
      </c>
      <c r="AA101" s="3" t="e">
        <f t="shared" si="132"/>
        <v>#N/A</v>
      </c>
      <c r="AE101" s="3" t="e">
        <f t="shared" si="137"/>
        <v>#N/A</v>
      </c>
      <c r="AF101" s="3" t="e">
        <f t="shared" si="137"/>
        <v>#N/A</v>
      </c>
      <c r="AJ101" s="3" t="e">
        <f t="shared" si="133"/>
        <v>#N/A</v>
      </c>
      <c r="AK101" s="3" t="e">
        <f t="shared" si="133"/>
        <v>#N/A</v>
      </c>
      <c r="AO101" s="3" t="e">
        <f t="shared" si="134"/>
        <v>#N/A</v>
      </c>
      <c r="AP101" s="3" t="e">
        <f t="shared" si="134"/>
        <v>#N/A</v>
      </c>
      <c r="AT101" s="3" t="e">
        <f t="shared" si="135"/>
        <v>#N/A</v>
      </c>
      <c r="AU101" s="3" t="e">
        <f t="shared" si="135"/>
        <v>#N/A</v>
      </c>
      <c r="AZ101" s="3" t="e">
        <f t="shared" si="136"/>
        <v>#N/A</v>
      </c>
      <c r="BA101" s="3" t="e">
        <f t="shared" si="136"/>
        <v>#N/A</v>
      </c>
    </row>
    <row r="102" spans="3:53" x14ac:dyDescent="0.2">
      <c r="C102" s="1"/>
      <c r="W102" s="1"/>
      <c r="Y102" s="3">
        <v>10</v>
      </c>
      <c r="Z102" s="3" t="e">
        <f t="shared" si="132"/>
        <v>#N/A</v>
      </c>
      <c r="AA102" s="3" t="e">
        <f t="shared" si="132"/>
        <v>#N/A</v>
      </c>
      <c r="AE102" s="3" t="e">
        <f t="shared" si="137"/>
        <v>#N/A</v>
      </c>
      <c r="AF102" s="3" t="e">
        <f t="shared" si="137"/>
        <v>#N/A</v>
      </c>
      <c r="AJ102" s="3" t="e">
        <f t="shared" si="133"/>
        <v>#N/A</v>
      </c>
      <c r="AK102" s="3" t="e">
        <f t="shared" si="133"/>
        <v>#N/A</v>
      </c>
      <c r="AO102" s="3" t="e">
        <f t="shared" si="134"/>
        <v>#N/A</v>
      </c>
      <c r="AP102" s="3" t="e">
        <f t="shared" si="134"/>
        <v>#N/A</v>
      </c>
      <c r="AT102" s="3" t="e">
        <f t="shared" si="135"/>
        <v>#N/A</v>
      </c>
      <c r="AU102" s="3" t="e">
        <f t="shared" si="135"/>
        <v>#N/A</v>
      </c>
      <c r="AZ102" s="3" t="e">
        <f t="shared" si="136"/>
        <v>#N/A</v>
      </c>
      <c r="BA102" s="3" t="e">
        <f t="shared" si="136"/>
        <v>#N/A</v>
      </c>
    </row>
    <row r="103" spans="3:53" x14ac:dyDescent="0.2">
      <c r="C103" s="1"/>
      <c r="W103" s="1"/>
      <c r="Y103" s="3">
        <v>11</v>
      </c>
      <c r="Z103" s="3" t="e">
        <f t="shared" si="132"/>
        <v>#N/A</v>
      </c>
      <c r="AA103" s="3" t="e">
        <f t="shared" si="132"/>
        <v>#N/A</v>
      </c>
      <c r="AE103" s="3" t="e">
        <f t="shared" si="137"/>
        <v>#N/A</v>
      </c>
      <c r="AF103" s="3" t="e">
        <f t="shared" si="137"/>
        <v>#N/A</v>
      </c>
      <c r="AJ103" s="3" t="e">
        <f t="shared" si="133"/>
        <v>#N/A</v>
      </c>
      <c r="AK103" s="3" t="e">
        <f t="shared" si="133"/>
        <v>#N/A</v>
      </c>
      <c r="AO103" s="3" t="e">
        <f t="shared" si="134"/>
        <v>#N/A</v>
      </c>
      <c r="AP103" s="3" t="e">
        <f t="shared" si="134"/>
        <v>#N/A</v>
      </c>
      <c r="AT103" s="3" t="e">
        <f t="shared" si="135"/>
        <v>#N/A</v>
      </c>
      <c r="AU103" s="3" t="e">
        <f t="shared" si="135"/>
        <v>#N/A</v>
      </c>
      <c r="AZ103" s="3" t="e">
        <f t="shared" si="136"/>
        <v>#N/A</v>
      </c>
      <c r="BA103" s="3" t="e">
        <f t="shared" si="136"/>
        <v>#N/A</v>
      </c>
    </row>
    <row r="104" spans="3:53" x14ac:dyDescent="0.2">
      <c r="C104" s="1"/>
      <c r="W104" s="1"/>
      <c r="Y104" s="3">
        <v>12</v>
      </c>
      <c r="Z104" s="3" t="e">
        <f t="shared" si="132"/>
        <v>#N/A</v>
      </c>
      <c r="AA104" s="3" t="e">
        <f t="shared" si="132"/>
        <v>#N/A</v>
      </c>
      <c r="AE104" s="3" t="e">
        <f t="shared" si="137"/>
        <v>#N/A</v>
      </c>
      <c r="AF104" s="3" t="e">
        <f t="shared" si="137"/>
        <v>#N/A</v>
      </c>
      <c r="AJ104" s="3" t="e">
        <f t="shared" si="133"/>
        <v>#N/A</v>
      </c>
      <c r="AK104" s="3" t="e">
        <f t="shared" si="133"/>
        <v>#N/A</v>
      </c>
      <c r="AO104" s="3" t="e">
        <f t="shared" si="134"/>
        <v>#N/A</v>
      </c>
      <c r="AP104" s="3" t="e">
        <f t="shared" si="134"/>
        <v>#N/A</v>
      </c>
      <c r="AT104" s="3" t="e">
        <f t="shared" si="135"/>
        <v>#N/A</v>
      </c>
      <c r="AU104" s="3" t="e">
        <f t="shared" si="135"/>
        <v>#N/A</v>
      </c>
      <c r="AZ104" s="3" t="e">
        <f t="shared" si="136"/>
        <v>#N/A</v>
      </c>
      <c r="BA104" s="3" t="e">
        <f t="shared" si="136"/>
        <v>#N/A</v>
      </c>
    </row>
    <row r="105" spans="3:53" x14ac:dyDescent="0.2">
      <c r="C105" s="1"/>
      <c r="W105" s="1"/>
      <c r="Y105" s="3">
        <v>13</v>
      </c>
      <c r="Z105" s="3" t="e">
        <f t="shared" si="132"/>
        <v>#N/A</v>
      </c>
      <c r="AA105" s="3" t="e">
        <f t="shared" si="132"/>
        <v>#N/A</v>
      </c>
      <c r="AE105" s="3" t="e">
        <f t="shared" si="137"/>
        <v>#N/A</v>
      </c>
      <c r="AF105" s="3" t="e">
        <f t="shared" si="137"/>
        <v>#N/A</v>
      </c>
      <c r="AJ105" s="3" t="e">
        <f t="shared" si="133"/>
        <v>#N/A</v>
      </c>
      <c r="AK105" s="3" t="e">
        <f t="shared" si="133"/>
        <v>#N/A</v>
      </c>
      <c r="AO105" s="3" t="e">
        <f t="shared" si="134"/>
        <v>#N/A</v>
      </c>
      <c r="AP105" s="3" t="e">
        <f t="shared" si="134"/>
        <v>#N/A</v>
      </c>
      <c r="AT105" s="3" t="e">
        <f t="shared" si="135"/>
        <v>#N/A</v>
      </c>
      <c r="AU105" s="3" t="e">
        <f t="shared" si="135"/>
        <v>#N/A</v>
      </c>
      <c r="AZ105" s="3" t="e">
        <f t="shared" si="136"/>
        <v>#N/A</v>
      </c>
      <c r="BA105" s="3" t="e">
        <f t="shared" si="136"/>
        <v>#N/A</v>
      </c>
    </row>
    <row r="106" spans="3:53" x14ac:dyDescent="0.2">
      <c r="C106" s="1"/>
      <c r="Y106" s="3">
        <v>14</v>
      </c>
      <c r="Z106" s="3" t="e">
        <f t="shared" si="132"/>
        <v>#N/A</v>
      </c>
      <c r="AA106" s="3" t="e">
        <f t="shared" si="132"/>
        <v>#N/A</v>
      </c>
      <c r="AE106" s="3" t="e">
        <f t="shared" si="137"/>
        <v>#N/A</v>
      </c>
      <c r="AF106" s="3" t="e">
        <f t="shared" si="137"/>
        <v>#N/A</v>
      </c>
      <c r="AJ106" s="3" t="e">
        <f t="shared" si="133"/>
        <v>#N/A</v>
      </c>
      <c r="AK106" s="3" t="e">
        <f t="shared" si="133"/>
        <v>#N/A</v>
      </c>
      <c r="AO106" s="3" t="e">
        <f t="shared" si="134"/>
        <v>#N/A</v>
      </c>
      <c r="AP106" s="3" t="e">
        <f t="shared" si="134"/>
        <v>#N/A</v>
      </c>
      <c r="AT106" s="3" t="e">
        <f t="shared" si="135"/>
        <v>#N/A</v>
      </c>
      <c r="AU106" s="3" t="e">
        <f t="shared" si="135"/>
        <v>#N/A</v>
      </c>
      <c r="AZ106" s="3" t="e">
        <f t="shared" si="136"/>
        <v>#N/A</v>
      </c>
      <c r="BA106" s="3" t="e">
        <f t="shared" si="136"/>
        <v>#N/A</v>
      </c>
    </row>
    <row r="107" spans="3:53" x14ac:dyDescent="0.2">
      <c r="C107" s="1"/>
      <c r="W107" s="1"/>
      <c r="Y107" s="3">
        <v>15</v>
      </c>
      <c r="Z107" s="3" t="e">
        <f t="shared" si="132"/>
        <v>#N/A</v>
      </c>
      <c r="AA107" s="3" t="e">
        <f t="shared" si="132"/>
        <v>#N/A</v>
      </c>
      <c r="AE107" s="3" t="e">
        <f t="shared" si="137"/>
        <v>#N/A</v>
      </c>
      <c r="AF107" s="3" t="e">
        <f t="shared" si="137"/>
        <v>#N/A</v>
      </c>
      <c r="AJ107" s="3" t="e">
        <f t="shared" si="133"/>
        <v>#N/A</v>
      </c>
      <c r="AK107" s="3" t="e">
        <f t="shared" si="133"/>
        <v>#N/A</v>
      </c>
      <c r="AO107" s="3" t="e">
        <f t="shared" si="134"/>
        <v>#N/A</v>
      </c>
      <c r="AP107" s="3" t="e">
        <f t="shared" si="134"/>
        <v>#N/A</v>
      </c>
      <c r="AT107" s="3" t="e">
        <f t="shared" si="135"/>
        <v>#N/A</v>
      </c>
      <c r="AU107" s="3" t="e">
        <f t="shared" si="135"/>
        <v>#N/A</v>
      </c>
      <c r="AZ107" s="3" t="e">
        <f t="shared" si="136"/>
        <v>#N/A</v>
      </c>
      <c r="BA107" s="3" t="e">
        <f t="shared" si="136"/>
        <v>#N/A</v>
      </c>
    </row>
    <row r="108" spans="3:53" x14ac:dyDescent="0.2">
      <c r="C108" s="1"/>
      <c r="W108" s="1"/>
      <c r="Y108" s="3">
        <v>16</v>
      </c>
      <c r="Z108" s="3" t="e">
        <f t="shared" si="132"/>
        <v>#N/A</v>
      </c>
      <c r="AA108" s="3" t="e">
        <f t="shared" si="132"/>
        <v>#N/A</v>
      </c>
      <c r="AE108" s="3" t="e">
        <f t="shared" si="137"/>
        <v>#N/A</v>
      </c>
      <c r="AF108" s="3" t="e">
        <f t="shared" si="137"/>
        <v>#N/A</v>
      </c>
      <c r="AJ108" s="3" t="e">
        <f t="shared" si="133"/>
        <v>#N/A</v>
      </c>
      <c r="AK108" s="3" t="e">
        <f t="shared" si="133"/>
        <v>#N/A</v>
      </c>
      <c r="AO108" s="3" t="e">
        <f t="shared" si="134"/>
        <v>#N/A</v>
      </c>
      <c r="AP108" s="3" t="e">
        <f t="shared" si="134"/>
        <v>#N/A</v>
      </c>
      <c r="AT108" s="3" t="e">
        <f t="shared" si="135"/>
        <v>#N/A</v>
      </c>
      <c r="AU108" s="3" t="e">
        <f t="shared" si="135"/>
        <v>#N/A</v>
      </c>
      <c r="AZ108" s="3" t="e">
        <f t="shared" si="136"/>
        <v>#N/A</v>
      </c>
      <c r="BA108" s="3" t="e">
        <f t="shared" si="136"/>
        <v>#N/A</v>
      </c>
    </row>
    <row r="109" spans="3:53" x14ac:dyDescent="0.2">
      <c r="C109" s="1"/>
      <c r="W109" s="1"/>
      <c r="Y109" s="3">
        <v>17</v>
      </c>
      <c r="Z109" s="3" t="e">
        <f t="shared" ref="Z109:AA120" si="138">IF(Z70=0,NA(),Z70)</f>
        <v>#N/A</v>
      </c>
      <c r="AA109" s="3" t="e">
        <f t="shared" si="138"/>
        <v>#N/A</v>
      </c>
      <c r="AE109" s="3" t="e">
        <f t="shared" si="137"/>
        <v>#N/A</v>
      </c>
      <c r="AF109" s="3" t="e">
        <f t="shared" si="137"/>
        <v>#N/A</v>
      </c>
      <c r="AJ109" s="3" t="e">
        <f t="shared" ref="AJ109:AK120" si="139">IF(AJ70=0,NA(),AJ70)</f>
        <v>#N/A</v>
      </c>
      <c r="AK109" s="3" t="e">
        <f t="shared" si="139"/>
        <v>#N/A</v>
      </c>
      <c r="AO109" s="3" t="e">
        <f t="shared" ref="AO109:AP120" si="140">IF(AO70=0,NA(),AO70)</f>
        <v>#N/A</v>
      </c>
      <c r="AP109" s="3" t="e">
        <f t="shared" si="140"/>
        <v>#N/A</v>
      </c>
      <c r="AT109" s="3" t="e">
        <f t="shared" ref="AT109:AU120" si="141">IF(AT70=0,NA(),AT70)</f>
        <v>#N/A</v>
      </c>
      <c r="AU109" s="3" t="e">
        <f t="shared" si="141"/>
        <v>#N/A</v>
      </c>
      <c r="AZ109" s="3" t="e">
        <f t="shared" ref="AZ109:BA120" si="142">IF(AZ70=0,NA(),AZ70)</f>
        <v>#N/A</v>
      </c>
      <c r="BA109" s="3" t="e">
        <f t="shared" si="142"/>
        <v>#N/A</v>
      </c>
    </row>
    <row r="110" spans="3:53" x14ac:dyDescent="0.2">
      <c r="C110" s="1"/>
      <c r="W110" s="1"/>
      <c r="Y110" s="3">
        <v>18</v>
      </c>
      <c r="Z110" s="3" t="e">
        <f t="shared" si="138"/>
        <v>#N/A</v>
      </c>
      <c r="AA110" s="3" t="e">
        <f t="shared" si="138"/>
        <v>#N/A</v>
      </c>
      <c r="AE110" s="3" t="e">
        <f t="shared" ref="AE110:AF120" si="143">IF(AE71=0,NA(),AE71)</f>
        <v>#N/A</v>
      </c>
      <c r="AF110" s="3" t="e">
        <f t="shared" si="143"/>
        <v>#N/A</v>
      </c>
      <c r="AJ110" s="3" t="e">
        <f t="shared" si="139"/>
        <v>#N/A</v>
      </c>
      <c r="AK110" s="3" t="e">
        <f t="shared" si="139"/>
        <v>#N/A</v>
      </c>
      <c r="AO110" s="3" t="e">
        <f t="shared" si="140"/>
        <v>#N/A</v>
      </c>
      <c r="AP110" s="3" t="e">
        <f t="shared" si="140"/>
        <v>#N/A</v>
      </c>
      <c r="AT110" s="3" t="e">
        <f t="shared" si="141"/>
        <v>#N/A</v>
      </c>
      <c r="AU110" s="3" t="e">
        <f t="shared" si="141"/>
        <v>#N/A</v>
      </c>
      <c r="AZ110" s="3" t="e">
        <f t="shared" si="142"/>
        <v>#N/A</v>
      </c>
      <c r="BA110" s="3" t="e">
        <f t="shared" si="142"/>
        <v>#N/A</v>
      </c>
    </row>
    <row r="111" spans="3:53" x14ac:dyDescent="0.2">
      <c r="C111" s="1"/>
      <c r="W111" s="1"/>
      <c r="Y111" s="3">
        <v>19</v>
      </c>
      <c r="Z111" s="3" t="e">
        <f t="shared" si="138"/>
        <v>#N/A</v>
      </c>
      <c r="AA111" s="3" t="e">
        <f t="shared" si="138"/>
        <v>#N/A</v>
      </c>
      <c r="AE111" s="3" t="e">
        <f t="shared" si="143"/>
        <v>#N/A</v>
      </c>
      <c r="AF111" s="3" t="e">
        <f t="shared" si="143"/>
        <v>#N/A</v>
      </c>
      <c r="AJ111" s="3" t="e">
        <f t="shared" si="139"/>
        <v>#N/A</v>
      </c>
      <c r="AK111" s="3" t="e">
        <f t="shared" si="139"/>
        <v>#N/A</v>
      </c>
      <c r="AO111" s="3" t="e">
        <f t="shared" si="140"/>
        <v>#N/A</v>
      </c>
      <c r="AP111" s="3" t="e">
        <f t="shared" si="140"/>
        <v>#N/A</v>
      </c>
      <c r="AT111" s="3" t="e">
        <f t="shared" si="141"/>
        <v>#N/A</v>
      </c>
      <c r="AU111" s="3" t="e">
        <f t="shared" si="141"/>
        <v>#N/A</v>
      </c>
      <c r="AZ111" s="3" t="e">
        <f t="shared" si="142"/>
        <v>#N/A</v>
      </c>
      <c r="BA111" s="3" t="e">
        <f t="shared" si="142"/>
        <v>#N/A</v>
      </c>
    </row>
    <row r="112" spans="3:53" x14ac:dyDescent="0.2">
      <c r="C112" s="1"/>
      <c r="W112" s="1"/>
      <c r="Y112" s="3">
        <v>20</v>
      </c>
      <c r="Z112" s="3" t="e">
        <f t="shared" si="138"/>
        <v>#N/A</v>
      </c>
      <c r="AA112" s="3" t="e">
        <f t="shared" si="138"/>
        <v>#N/A</v>
      </c>
      <c r="AE112" s="3" t="e">
        <f t="shared" si="143"/>
        <v>#N/A</v>
      </c>
      <c r="AF112" s="3" t="e">
        <f t="shared" si="143"/>
        <v>#N/A</v>
      </c>
      <c r="AJ112" s="3" t="e">
        <f t="shared" si="139"/>
        <v>#N/A</v>
      </c>
      <c r="AK112" s="3" t="e">
        <f t="shared" si="139"/>
        <v>#N/A</v>
      </c>
      <c r="AO112" s="3" t="e">
        <f t="shared" si="140"/>
        <v>#N/A</v>
      </c>
      <c r="AP112" s="3" t="e">
        <f t="shared" si="140"/>
        <v>#N/A</v>
      </c>
      <c r="AT112" s="3" t="e">
        <f t="shared" si="141"/>
        <v>#N/A</v>
      </c>
      <c r="AU112" s="3" t="e">
        <f t="shared" si="141"/>
        <v>#N/A</v>
      </c>
      <c r="AZ112" s="3" t="e">
        <f t="shared" si="142"/>
        <v>#N/A</v>
      </c>
      <c r="BA112" s="3" t="e">
        <f t="shared" si="142"/>
        <v>#N/A</v>
      </c>
    </row>
    <row r="113" spans="3:54" x14ac:dyDescent="0.2">
      <c r="C113" s="1"/>
      <c r="W113" s="1"/>
      <c r="Y113" s="3">
        <v>21</v>
      </c>
      <c r="Z113" s="3" t="e">
        <f t="shared" si="138"/>
        <v>#N/A</v>
      </c>
      <c r="AA113" s="3" t="e">
        <f t="shared" si="138"/>
        <v>#N/A</v>
      </c>
      <c r="AE113" s="3" t="e">
        <f t="shared" si="143"/>
        <v>#N/A</v>
      </c>
      <c r="AF113" s="3" t="e">
        <f t="shared" si="143"/>
        <v>#N/A</v>
      </c>
      <c r="AJ113" s="3" t="e">
        <f t="shared" si="139"/>
        <v>#N/A</v>
      </c>
      <c r="AK113" s="3" t="e">
        <f t="shared" si="139"/>
        <v>#N/A</v>
      </c>
      <c r="AO113" s="3" t="e">
        <f t="shared" si="140"/>
        <v>#N/A</v>
      </c>
      <c r="AP113" s="3" t="e">
        <f t="shared" si="140"/>
        <v>#N/A</v>
      </c>
      <c r="AT113" s="3" t="e">
        <f t="shared" si="141"/>
        <v>#N/A</v>
      </c>
      <c r="AU113" s="3" t="e">
        <f t="shared" si="141"/>
        <v>#N/A</v>
      </c>
      <c r="AZ113" s="3" t="e">
        <f t="shared" si="142"/>
        <v>#N/A</v>
      </c>
      <c r="BA113" s="3" t="e">
        <f t="shared" si="142"/>
        <v>#N/A</v>
      </c>
    </row>
    <row r="114" spans="3:54" x14ac:dyDescent="0.2">
      <c r="C114" s="1"/>
      <c r="W114" s="1"/>
      <c r="Y114" s="3">
        <v>22</v>
      </c>
      <c r="Z114" s="3" t="e">
        <f t="shared" si="138"/>
        <v>#N/A</v>
      </c>
      <c r="AA114" s="3" t="e">
        <f t="shared" si="138"/>
        <v>#N/A</v>
      </c>
      <c r="AE114" s="3" t="e">
        <f t="shared" si="143"/>
        <v>#N/A</v>
      </c>
      <c r="AF114" s="3" t="e">
        <f t="shared" si="143"/>
        <v>#N/A</v>
      </c>
      <c r="AJ114" s="3" t="e">
        <f t="shared" si="139"/>
        <v>#N/A</v>
      </c>
      <c r="AK114" s="3" t="e">
        <f t="shared" si="139"/>
        <v>#N/A</v>
      </c>
      <c r="AO114" s="3" t="e">
        <f t="shared" si="140"/>
        <v>#N/A</v>
      </c>
      <c r="AP114" s="3" t="e">
        <f t="shared" si="140"/>
        <v>#N/A</v>
      </c>
      <c r="AT114" s="3" t="e">
        <f t="shared" si="141"/>
        <v>#N/A</v>
      </c>
      <c r="AU114" s="3" t="e">
        <f t="shared" si="141"/>
        <v>#N/A</v>
      </c>
      <c r="AZ114" s="3" t="e">
        <f t="shared" si="142"/>
        <v>#N/A</v>
      </c>
      <c r="BA114" s="3" t="e">
        <f t="shared" si="142"/>
        <v>#N/A</v>
      </c>
    </row>
    <row r="115" spans="3:54" x14ac:dyDescent="0.2">
      <c r="C115" s="1"/>
      <c r="W115" s="1"/>
      <c r="Y115" s="3">
        <v>23</v>
      </c>
      <c r="Z115" s="3" t="e">
        <f t="shared" si="138"/>
        <v>#N/A</v>
      </c>
      <c r="AA115" s="3" t="e">
        <f t="shared" si="138"/>
        <v>#N/A</v>
      </c>
      <c r="AE115" s="3" t="e">
        <f t="shared" si="143"/>
        <v>#N/A</v>
      </c>
      <c r="AF115" s="3" t="e">
        <f t="shared" si="143"/>
        <v>#N/A</v>
      </c>
      <c r="AJ115" s="3" t="e">
        <f t="shared" si="139"/>
        <v>#N/A</v>
      </c>
      <c r="AK115" s="3" t="e">
        <f t="shared" si="139"/>
        <v>#N/A</v>
      </c>
      <c r="AO115" s="3" t="e">
        <f t="shared" si="140"/>
        <v>#N/A</v>
      </c>
      <c r="AP115" s="3" t="e">
        <f t="shared" si="140"/>
        <v>#N/A</v>
      </c>
      <c r="AT115" s="3" t="e">
        <f t="shared" si="141"/>
        <v>#N/A</v>
      </c>
      <c r="AU115" s="3" t="e">
        <f t="shared" si="141"/>
        <v>#N/A</v>
      </c>
      <c r="AZ115" s="3" t="e">
        <f t="shared" si="142"/>
        <v>#N/A</v>
      </c>
      <c r="BA115" s="3" t="e">
        <f t="shared" si="142"/>
        <v>#N/A</v>
      </c>
    </row>
    <row r="116" spans="3:54" x14ac:dyDescent="0.2">
      <c r="C116" s="1"/>
      <c r="W116" s="1"/>
      <c r="Y116" s="3">
        <v>24</v>
      </c>
      <c r="Z116" s="3" t="e">
        <f t="shared" si="138"/>
        <v>#N/A</v>
      </c>
      <c r="AA116" s="3" t="e">
        <f t="shared" si="138"/>
        <v>#N/A</v>
      </c>
      <c r="AE116" s="3" t="e">
        <f t="shared" si="143"/>
        <v>#N/A</v>
      </c>
      <c r="AF116" s="3" t="e">
        <f t="shared" si="143"/>
        <v>#N/A</v>
      </c>
      <c r="AJ116" s="3" t="e">
        <f t="shared" si="139"/>
        <v>#N/A</v>
      </c>
      <c r="AK116" s="3" t="e">
        <f t="shared" si="139"/>
        <v>#N/A</v>
      </c>
      <c r="AO116" s="3" t="e">
        <f t="shared" si="140"/>
        <v>#N/A</v>
      </c>
      <c r="AP116" s="3" t="e">
        <f t="shared" si="140"/>
        <v>#N/A</v>
      </c>
      <c r="AT116" s="3" t="e">
        <f t="shared" si="141"/>
        <v>#N/A</v>
      </c>
      <c r="AU116" s="3" t="e">
        <f t="shared" si="141"/>
        <v>#N/A</v>
      </c>
      <c r="AZ116" s="3" t="e">
        <f t="shared" si="142"/>
        <v>#N/A</v>
      </c>
      <c r="BA116" s="3" t="e">
        <f t="shared" si="142"/>
        <v>#N/A</v>
      </c>
    </row>
    <row r="117" spans="3:54" x14ac:dyDescent="0.2">
      <c r="C117" s="1"/>
      <c r="W117" s="1"/>
      <c r="Y117" s="3">
        <v>25</v>
      </c>
      <c r="Z117" s="3" t="e">
        <f t="shared" si="138"/>
        <v>#N/A</v>
      </c>
      <c r="AA117" s="3" t="e">
        <f t="shared" si="138"/>
        <v>#N/A</v>
      </c>
      <c r="AE117" s="3" t="e">
        <f t="shared" si="143"/>
        <v>#N/A</v>
      </c>
      <c r="AF117" s="3" t="e">
        <f t="shared" si="143"/>
        <v>#N/A</v>
      </c>
      <c r="AJ117" s="3" t="e">
        <f t="shared" si="139"/>
        <v>#N/A</v>
      </c>
      <c r="AK117" s="3" t="e">
        <f t="shared" si="139"/>
        <v>#N/A</v>
      </c>
      <c r="AO117" s="3" t="e">
        <f t="shared" si="140"/>
        <v>#N/A</v>
      </c>
      <c r="AP117" s="3" t="e">
        <f t="shared" si="140"/>
        <v>#N/A</v>
      </c>
      <c r="AT117" s="3" t="e">
        <f t="shared" si="141"/>
        <v>#N/A</v>
      </c>
      <c r="AU117" s="3" t="e">
        <f t="shared" si="141"/>
        <v>#N/A</v>
      </c>
      <c r="AZ117" s="3" t="e">
        <f t="shared" si="142"/>
        <v>#N/A</v>
      </c>
      <c r="BA117" s="3" t="e">
        <f t="shared" si="142"/>
        <v>#N/A</v>
      </c>
    </row>
    <row r="118" spans="3:54" x14ac:dyDescent="0.2">
      <c r="C118" s="1"/>
      <c r="W118" s="1"/>
      <c r="Y118" s="3">
        <v>26</v>
      </c>
      <c r="Z118" s="3" t="e">
        <f t="shared" si="138"/>
        <v>#N/A</v>
      </c>
      <c r="AA118" s="3" t="e">
        <f t="shared" si="138"/>
        <v>#N/A</v>
      </c>
      <c r="AE118" s="3" t="e">
        <f t="shared" si="143"/>
        <v>#N/A</v>
      </c>
      <c r="AF118" s="3" t="e">
        <f t="shared" si="143"/>
        <v>#N/A</v>
      </c>
      <c r="AJ118" s="3" t="e">
        <f t="shared" si="139"/>
        <v>#N/A</v>
      </c>
      <c r="AK118" s="3" t="e">
        <f t="shared" si="139"/>
        <v>#N/A</v>
      </c>
      <c r="AO118" s="3" t="e">
        <f t="shared" si="140"/>
        <v>#N/A</v>
      </c>
      <c r="AP118" s="3" t="e">
        <f t="shared" si="140"/>
        <v>#N/A</v>
      </c>
      <c r="AT118" s="3" t="e">
        <f t="shared" si="141"/>
        <v>#N/A</v>
      </c>
      <c r="AU118" s="3" t="e">
        <f t="shared" si="141"/>
        <v>#N/A</v>
      </c>
      <c r="AZ118" s="3" t="e">
        <f t="shared" si="142"/>
        <v>#N/A</v>
      </c>
      <c r="BA118" s="3" t="e">
        <f t="shared" si="142"/>
        <v>#N/A</v>
      </c>
    </row>
    <row r="119" spans="3:54" x14ac:dyDescent="0.2">
      <c r="C119" s="1"/>
      <c r="W119" s="1"/>
      <c r="Y119" s="3">
        <v>27</v>
      </c>
      <c r="Z119" s="3" t="e">
        <f t="shared" si="138"/>
        <v>#N/A</v>
      </c>
      <c r="AA119" s="3" t="e">
        <f t="shared" si="138"/>
        <v>#N/A</v>
      </c>
      <c r="AE119" s="3" t="e">
        <f t="shared" si="143"/>
        <v>#N/A</v>
      </c>
      <c r="AF119" s="3" t="e">
        <f t="shared" si="143"/>
        <v>#N/A</v>
      </c>
      <c r="AJ119" s="3" t="e">
        <f t="shared" si="139"/>
        <v>#N/A</v>
      </c>
      <c r="AK119" s="3" t="e">
        <f t="shared" si="139"/>
        <v>#N/A</v>
      </c>
      <c r="AO119" s="3" t="e">
        <f t="shared" si="140"/>
        <v>#N/A</v>
      </c>
      <c r="AP119" s="3" t="e">
        <f t="shared" si="140"/>
        <v>#N/A</v>
      </c>
      <c r="AT119" s="3" t="e">
        <f t="shared" si="141"/>
        <v>#N/A</v>
      </c>
      <c r="AU119" s="3" t="e">
        <f t="shared" si="141"/>
        <v>#N/A</v>
      </c>
      <c r="AZ119" s="3" t="e">
        <f t="shared" si="142"/>
        <v>#N/A</v>
      </c>
      <c r="BA119" s="3" t="e">
        <f t="shared" si="142"/>
        <v>#N/A</v>
      </c>
    </row>
    <row r="120" spans="3:54" x14ac:dyDescent="0.2">
      <c r="C120" s="1"/>
      <c r="W120" s="1"/>
      <c r="Y120" s="3">
        <v>28</v>
      </c>
      <c r="Z120" s="3" t="e">
        <f t="shared" si="138"/>
        <v>#N/A</v>
      </c>
      <c r="AA120" s="3" t="e">
        <f t="shared" si="138"/>
        <v>#N/A</v>
      </c>
      <c r="AE120" s="3" t="e">
        <f t="shared" si="143"/>
        <v>#N/A</v>
      </c>
      <c r="AF120" s="3" t="e">
        <f t="shared" si="143"/>
        <v>#N/A</v>
      </c>
      <c r="AJ120" s="3" t="e">
        <f t="shared" si="139"/>
        <v>#N/A</v>
      </c>
      <c r="AK120" s="3" t="e">
        <f t="shared" si="139"/>
        <v>#N/A</v>
      </c>
      <c r="AO120" s="3" t="e">
        <f t="shared" si="140"/>
        <v>#N/A</v>
      </c>
      <c r="AP120" s="3" t="e">
        <f t="shared" si="140"/>
        <v>#N/A</v>
      </c>
      <c r="AT120" s="3" t="e">
        <f t="shared" si="141"/>
        <v>#N/A</v>
      </c>
      <c r="AU120" s="3" t="e">
        <f t="shared" si="141"/>
        <v>#N/A</v>
      </c>
      <c r="AZ120" s="3" t="e">
        <f t="shared" si="142"/>
        <v>#N/A</v>
      </c>
      <c r="BA120" s="3" t="e">
        <f t="shared" si="142"/>
        <v>#N/A</v>
      </c>
    </row>
    <row r="121" spans="3:54" x14ac:dyDescent="0.2">
      <c r="C121" s="1"/>
      <c r="W121" s="1"/>
      <c r="Y121" s="3">
        <v>29</v>
      </c>
      <c r="Z121" s="3" t="e">
        <f>IF(Z82=0,NA(),Z82)</f>
        <v>#N/A</v>
      </c>
      <c r="AA121" s="3" t="e">
        <f>IF(AA82=0,NA(),AA82)</f>
        <v>#N/A</v>
      </c>
      <c r="AE121" s="3" t="e">
        <f>IF(AE82=0,NA(),AE82)</f>
        <v>#N/A</v>
      </c>
      <c r="AF121" s="3" t="e">
        <f>IF(AF82=0,NA(),AF82)</f>
        <v>#N/A</v>
      </c>
      <c r="AJ121" s="3" t="e">
        <f>IF(AJ82=0,NA(),AJ82)</f>
        <v>#N/A</v>
      </c>
      <c r="AK121" s="3" t="e">
        <f>IF(AK82=0,NA(),AK82)</f>
        <v>#N/A</v>
      </c>
      <c r="AO121" s="3" t="e">
        <f>IF(AO82=0,NA(),AO82)</f>
        <v>#N/A</v>
      </c>
      <c r="AP121" s="3" t="e">
        <f>IF(AP82=0,NA(),AP82)</f>
        <v>#N/A</v>
      </c>
      <c r="AT121" s="3" t="e">
        <f>IF(AT82=0,NA(),AT82)</f>
        <v>#N/A</v>
      </c>
      <c r="AU121" s="3" t="e">
        <f>IF(AU82=0,NA(),AU82)</f>
        <v>#N/A</v>
      </c>
      <c r="AZ121" s="3" t="e">
        <f>IF(AZ82=0,NA(),AZ82)</f>
        <v>#N/A</v>
      </c>
      <c r="BA121" s="3" t="e">
        <f>IF(BA82=0,NA(),BA82)</f>
        <v>#N/A</v>
      </c>
    </row>
    <row r="122" spans="3:54" x14ac:dyDescent="0.2">
      <c r="C122" s="1"/>
      <c r="W122" s="1"/>
      <c r="Y122" s="3">
        <v>30</v>
      </c>
      <c r="Z122" s="3" t="e">
        <f t="shared" ref="Z122:AA122" si="144">IF(Z83=0,NA(),Z83)</f>
        <v>#N/A</v>
      </c>
      <c r="AA122" s="3" t="e">
        <f t="shared" si="144"/>
        <v>#N/A</v>
      </c>
      <c r="AE122" s="3" t="e">
        <f t="shared" ref="AE122:AF122" si="145">IF(AE83=0,NA(),AE83)</f>
        <v>#N/A</v>
      </c>
      <c r="AF122" s="3" t="e">
        <f t="shared" si="145"/>
        <v>#N/A</v>
      </c>
      <c r="AJ122" s="3" t="e">
        <f t="shared" ref="AJ122:AK122" si="146">IF(AJ83=0,NA(),AJ83)</f>
        <v>#N/A</v>
      </c>
      <c r="AK122" s="3" t="e">
        <f t="shared" si="146"/>
        <v>#N/A</v>
      </c>
      <c r="AO122" s="3" t="e">
        <f t="shared" ref="AO122:AP122" si="147">IF(AO83=0,NA(),AO83)</f>
        <v>#N/A</v>
      </c>
      <c r="AP122" s="3" t="e">
        <f t="shared" si="147"/>
        <v>#N/A</v>
      </c>
      <c r="AT122" s="3" t="e">
        <f t="shared" ref="AT122:AU122" si="148">IF(AT83=0,NA(),AT83)</f>
        <v>#N/A</v>
      </c>
      <c r="AU122" s="3" t="e">
        <f t="shared" si="148"/>
        <v>#N/A</v>
      </c>
      <c r="AZ122" s="3" t="e">
        <f t="shared" ref="AZ122:BA122" si="149">IF(AZ83=0,NA(),AZ83)</f>
        <v>#N/A</v>
      </c>
      <c r="BA122" s="3" t="e">
        <f t="shared" si="149"/>
        <v>#N/A</v>
      </c>
    </row>
    <row r="124" spans="3:54" x14ac:dyDescent="0.2">
      <c r="Z124" s="3" t="s">
        <v>15</v>
      </c>
      <c r="AA124" s="3" t="s">
        <v>16</v>
      </c>
      <c r="AB124" s="3" t="s">
        <v>71</v>
      </c>
      <c r="AE124" s="3" t="s">
        <v>15</v>
      </c>
      <c r="AF124" s="3" t="s">
        <v>16</v>
      </c>
      <c r="AG124" s="3" t="s">
        <v>71</v>
      </c>
      <c r="AJ124" s="3" t="s">
        <v>15</v>
      </c>
      <c r="AK124" s="3" t="s">
        <v>16</v>
      </c>
      <c r="AL124" s="3" t="s">
        <v>71</v>
      </c>
      <c r="AO124" s="3" t="s">
        <v>15</v>
      </c>
      <c r="AP124" s="3" t="s">
        <v>16</v>
      </c>
      <c r="AQ124" s="3" t="s">
        <v>71</v>
      </c>
      <c r="AT124" s="3" t="s">
        <v>15</v>
      </c>
      <c r="AU124" s="3" t="s">
        <v>16</v>
      </c>
      <c r="AV124" s="3" t="s">
        <v>71</v>
      </c>
      <c r="AZ124" s="3" t="s">
        <v>15</v>
      </c>
      <c r="BA124" s="3" t="s">
        <v>16</v>
      </c>
      <c r="BB124" s="3" t="s">
        <v>71</v>
      </c>
    </row>
    <row r="125" spans="3:54" x14ac:dyDescent="0.2">
      <c r="Y125" s="3">
        <v>1</v>
      </c>
      <c r="Z125" s="3">
        <f>IF(Z54=0," ",Z54)</f>
        <v>62.887548750000001</v>
      </c>
      <c r="AA125" s="3">
        <f>IF(AA54=0,0,AA54)</f>
        <v>32.973277203351429</v>
      </c>
      <c r="AB125" s="3">
        <f>IF(Z125=0," ",Z125)</f>
        <v>62.887548750000001</v>
      </c>
      <c r="AE125" s="3">
        <f>IF($AH$89=0,0,AE54)</f>
        <v>0</v>
      </c>
      <c r="AF125" s="3">
        <f>IF($AH$89=0,0,AF54)</f>
        <v>0</v>
      </c>
      <c r="AG125" s="3" t="str">
        <f>IF(AE125=0," ",AE125)</f>
        <v xml:space="preserve"> </v>
      </c>
      <c r="AJ125" s="3">
        <f>IF($AM$89=0,0,AJ54)</f>
        <v>0</v>
      </c>
      <c r="AK125" s="3">
        <f>IF($AM$89=0,0,AK54)</f>
        <v>0</v>
      </c>
      <c r="AL125" s="3" t="str">
        <f>IF(AJ125=0," ",AJ125)</f>
        <v xml:space="preserve"> </v>
      </c>
      <c r="AO125" s="3">
        <f>IF($AR$89=0,0,AO54)</f>
        <v>0</v>
      </c>
      <c r="AP125" s="3">
        <f>IF($AM$89=0,0,AP54)</f>
        <v>0</v>
      </c>
      <c r="AQ125" s="3" t="str">
        <f>IF(AO125=0," ",AO125)</f>
        <v xml:space="preserve"> </v>
      </c>
      <c r="AT125" s="3">
        <f>IF($AW$89=0,0,AT54)</f>
        <v>0</v>
      </c>
      <c r="AU125" s="3">
        <f>IF($AW$89=0,0,AU54)</f>
        <v>0</v>
      </c>
      <c r="AV125" s="3" t="str">
        <f>IF(AT125=0," ",AT125)</f>
        <v xml:space="preserve"> </v>
      </c>
      <c r="AZ125" s="3">
        <f>IF($BC$89=0,0,AZ54)</f>
        <v>0</v>
      </c>
      <c r="BA125" s="3">
        <f>IF($BC$89=0,0,BA54)</f>
        <v>0</v>
      </c>
      <c r="BB125" s="3" t="str">
        <f>IF(AZ125=0," ",AZ125)</f>
        <v xml:space="preserve"> </v>
      </c>
    </row>
    <row r="126" spans="3:54" x14ac:dyDescent="0.2">
      <c r="Y126" s="3">
        <v>2</v>
      </c>
      <c r="Z126" s="3">
        <f t="shared" ref="Z126:AA141" si="150">Z55</f>
        <v>82.387499999999989</v>
      </c>
      <c r="AA126" s="3">
        <f t="shared" si="150"/>
        <v>49.353779400896194</v>
      </c>
      <c r="AB126" s="3">
        <f t="shared" ref="AB126:AB154" si="151">IF(Z126=0," ",Z126)</f>
        <v>82.387499999999989</v>
      </c>
      <c r="AE126" s="3">
        <f t="shared" ref="AE126:AF141" si="152">AE55</f>
        <v>0</v>
      </c>
      <c r="AF126" s="3">
        <f t="shared" si="152"/>
        <v>0</v>
      </c>
      <c r="AG126" s="3" t="str">
        <f>IF(AE126=0," ",AE126)</f>
        <v xml:space="preserve"> </v>
      </c>
      <c r="AJ126" s="3">
        <f t="shared" ref="AJ126:AK141" si="153">AJ55</f>
        <v>0</v>
      </c>
      <c r="AK126" s="3">
        <f t="shared" si="153"/>
        <v>0</v>
      </c>
      <c r="AL126" s="3" t="str">
        <f>IF(AJ126=0," ",AJ126)</f>
        <v xml:space="preserve"> </v>
      </c>
      <c r="AO126" s="3">
        <f t="shared" ref="AO126:AP141" si="154">AO55</f>
        <v>0</v>
      </c>
      <c r="AP126" s="3">
        <f t="shared" si="154"/>
        <v>0</v>
      </c>
      <c r="AQ126" s="3" t="str">
        <f>IF(AO126=0," ",AO126)</f>
        <v xml:space="preserve"> </v>
      </c>
      <c r="AT126" s="3">
        <f t="shared" ref="AT126:AU141" si="155">AT55</f>
        <v>0</v>
      </c>
      <c r="AU126" s="3">
        <f t="shared" si="155"/>
        <v>0</v>
      </c>
      <c r="AV126" s="3" t="str">
        <f>IF(AT126=0," ",AT126)</f>
        <v xml:space="preserve"> </v>
      </c>
      <c r="AZ126" s="3">
        <f t="shared" ref="AZ126:BA141" si="156">AZ55</f>
        <v>0</v>
      </c>
      <c r="BA126" s="3">
        <f t="shared" si="156"/>
        <v>0</v>
      </c>
      <c r="BB126" s="3" t="str">
        <f>IF(AZ126=0," ",AZ126)</f>
        <v xml:space="preserve"> </v>
      </c>
    </row>
    <row r="127" spans="3:54" x14ac:dyDescent="0.2">
      <c r="Y127" s="3">
        <v>3</v>
      </c>
      <c r="Z127" s="3">
        <f t="shared" si="150"/>
        <v>0</v>
      </c>
      <c r="AA127" s="3">
        <f t="shared" si="150"/>
        <v>0</v>
      </c>
      <c r="AB127" s="3" t="str">
        <f t="shared" si="151"/>
        <v xml:space="preserve"> </v>
      </c>
      <c r="AE127" s="3">
        <f t="shared" si="152"/>
        <v>115.175</v>
      </c>
      <c r="AF127" s="3">
        <f t="shared" si="152"/>
        <v>107.92551518949604</v>
      </c>
      <c r="AG127" s="3">
        <f t="shared" ref="AG127:AG154" si="157">IF(AE127=0," ",AE127)</f>
        <v>115.175</v>
      </c>
      <c r="AJ127" s="3">
        <f t="shared" si="153"/>
        <v>0</v>
      </c>
      <c r="AK127" s="3">
        <f t="shared" si="153"/>
        <v>0</v>
      </c>
      <c r="AL127" s="3" t="str">
        <f t="shared" ref="AL127:AL154" si="158">IF(AJ127=0," ",AJ127)</f>
        <v xml:space="preserve"> </v>
      </c>
      <c r="AO127" s="3">
        <f t="shared" si="154"/>
        <v>0</v>
      </c>
      <c r="AP127" s="3">
        <f t="shared" si="154"/>
        <v>0</v>
      </c>
      <c r="AQ127" s="3" t="str">
        <f t="shared" ref="AQ127:AQ154" si="159">IF(AO127=0," ",AO127)</f>
        <v xml:space="preserve"> </v>
      </c>
      <c r="AT127" s="3">
        <f t="shared" si="155"/>
        <v>0</v>
      </c>
      <c r="AU127" s="3">
        <f t="shared" si="155"/>
        <v>0</v>
      </c>
      <c r="AV127" s="3" t="str">
        <f t="shared" ref="AV127:AV154" si="160">IF(AT127=0," ",AT127)</f>
        <v xml:space="preserve"> </v>
      </c>
      <c r="AZ127" s="3">
        <f t="shared" si="156"/>
        <v>0</v>
      </c>
      <c r="BA127" s="3">
        <f t="shared" si="156"/>
        <v>0</v>
      </c>
      <c r="BB127" s="3" t="str">
        <f t="shared" ref="BB127:BB147" si="161">IF(AZ127=0," ",AZ127)</f>
        <v xml:space="preserve"> </v>
      </c>
    </row>
    <row r="128" spans="3:54" x14ac:dyDescent="0.2">
      <c r="Y128" s="3">
        <v>4</v>
      </c>
      <c r="Z128" s="3">
        <f t="shared" si="150"/>
        <v>0</v>
      </c>
      <c r="AA128" s="3">
        <f t="shared" si="150"/>
        <v>0</v>
      </c>
      <c r="AB128" s="3" t="str">
        <f t="shared" si="151"/>
        <v xml:space="preserve"> </v>
      </c>
      <c r="AE128" s="3">
        <f t="shared" si="152"/>
        <v>0</v>
      </c>
      <c r="AF128" s="3">
        <f t="shared" si="152"/>
        <v>0</v>
      </c>
      <c r="AG128" s="3" t="str">
        <f t="shared" si="157"/>
        <v xml:space="preserve"> </v>
      </c>
      <c r="AJ128" s="3">
        <f t="shared" si="153"/>
        <v>0</v>
      </c>
      <c r="AK128" s="3">
        <f t="shared" si="153"/>
        <v>0</v>
      </c>
      <c r="AL128" s="3" t="str">
        <f t="shared" si="158"/>
        <v xml:space="preserve"> </v>
      </c>
      <c r="AO128" s="3">
        <f t="shared" si="154"/>
        <v>0</v>
      </c>
      <c r="AP128" s="3">
        <f t="shared" si="154"/>
        <v>0</v>
      </c>
      <c r="AQ128" s="3" t="str">
        <f t="shared" si="159"/>
        <v xml:space="preserve"> </v>
      </c>
      <c r="AT128" s="3">
        <f t="shared" si="155"/>
        <v>0</v>
      </c>
      <c r="AU128" s="3">
        <f t="shared" si="155"/>
        <v>0</v>
      </c>
      <c r="AV128" s="3" t="str">
        <f t="shared" si="160"/>
        <v xml:space="preserve"> </v>
      </c>
      <c r="AZ128" s="3">
        <f t="shared" si="156"/>
        <v>0</v>
      </c>
      <c r="BA128" s="3">
        <f t="shared" si="156"/>
        <v>0</v>
      </c>
      <c r="BB128" s="3" t="str">
        <f t="shared" si="161"/>
        <v xml:space="preserve"> </v>
      </c>
    </row>
    <row r="129" spans="25:54" x14ac:dyDescent="0.2">
      <c r="Y129" s="3">
        <v>5</v>
      </c>
      <c r="Z129" s="3">
        <f t="shared" si="150"/>
        <v>0</v>
      </c>
      <c r="AA129" s="3">
        <f t="shared" si="150"/>
        <v>0</v>
      </c>
      <c r="AB129" s="3" t="str">
        <f t="shared" si="151"/>
        <v xml:space="preserve"> </v>
      </c>
      <c r="AE129" s="3">
        <f t="shared" si="152"/>
        <v>0</v>
      </c>
      <c r="AF129" s="3">
        <f t="shared" si="152"/>
        <v>0</v>
      </c>
      <c r="AG129" s="3" t="str">
        <f t="shared" si="157"/>
        <v xml:space="preserve"> </v>
      </c>
      <c r="AJ129" s="3">
        <f t="shared" si="153"/>
        <v>0</v>
      </c>
      <c r="AK129" s="3">
        <f t="shared" si="153"/>
        <v>0</v>
      </c>
      <c r="AL129" s="3" t="str">
        <f t="shared" si="158"/>
        <v xml:space="preserve"> </v>
      </c>
      <c r="AO129" s="3">
        <f t="shared" si="154"/>
        <v>0</v>
      </c>
      <c r="AP129" s="3">
        <f t="shared" si="154"/>
        <v>0</v>
      </c>
      <c r="AQ129" s="3" t="str">
        <f t="shared" si="159"/>
        <v xml:space="preserve"> </v>
      </c>
      <c r="AT129" s="3">
        <f t="shared" si="155"/>
        <v>0</v>
      </c>
      <c r="AU129" s="3">
        <f t="shared" si="155"/>
        <v>0</v>
      </c>
      <c r="AV129" s="3" t="str">
        <f t="shared" si="160"/>
        <v xml:space="preserve"> </v>
      </c>
      <c r="AZ129" s="3">
        <f t="shared" si="156"/>
        <v>0</v>
      </c>
      <c r="BA129" s="3">
        <f t="shared" si="156"/>
        <v>0</v>
      </c>
      <c r="BB129" s="3" t="str">
        <f t="shared" si="161"/>
        <v xml:space="preserve"> </v>
      </c>
    </row>
    <row r="130" spans="25:54" x14ac:dyDescent="0.2">
      <c r="Y130" s="3">
        <v>6</v>
      </c>
      <c r="Z130" s="3">
        <f t="shared" si="150"/>
        <v>0</v>
      </c>
      <c r="AA130" s="3">
        <f t="shared" si="150"/>
        <v>0</v>
      </c>
      <c r="AB130" s="3" t="str">
        <f t="shared" si="151"/>
        <v xml:space="preserve"> </v>
      </c>
      <c r="AE130" s="3">
        <f t="shared" si="152"/>
        <v>0</v>
      </c>
      <c r="AF130" s="3">
        <f t="shared" si="152"/>
        <v>0</v>
      </c>
      <c r="AG130" s="3" t="str">
        <f t="shared" si="157"/>
        <v xml:space="preserve"> </v>
      </c>
      <c r="AJ130" s="3">
        <f t="shared" si="153"/>
        <v>0</v>
      </c>
      <c r="AK130" s="3">
        <f t="shared" si="153"/>
        <v>0</v>
      </c>
      <c r="AL130" s="3" t="str">
        <f t="shared" si="158"/>
        <v xml:space="preserve"> </v>
      </c>
      <c r="AO130" s="3">
        <f t="shared" si="154"/>
        <v>0</v>
      </c>
      <c r="AP130" s="3">
        <f t="shared" si="154"/>
        <v>0</v>
      </c>
      <c r="AQ130" s="3" t="str">
        <f t="shared" si="159"/>
        <v xml:space="preserve"> </v>
      </c>
      <c r="AT130" s="3">
        <f t="shared" si="155"/>
        <v>0</v>
      </c>
      <c r="AU130" s="3">
        <f t="shared" si="155"/>
        <v>0</v>
      </c>
      <c r="AV130" s="3" t="str">
        <f t="shared" si="160"/>
        <v xml:space="preserve"> </v>
      </c>
      <c r="AZ130" s="3">
        <f t="shared" si="156"/>
        <v>0</v>
      </c>
      <c r="BA130" s="3">
        <f t="shared" si="156"/>
        <v>0</v>
      </c>
      <c r="BB130" s="3" t="str">
        <f t="shared" si="161"/>
        <v xml:space="preserve"> </v>
      </c>
    </row>
    <row r="131" spans="25:54" x14ac:dyDescent="0.2">
      <c r="Y131" s="3">
        <v>7</v>
      </c>
      <c r="Z131" s="3">
        <f t="shared" si="150"/>
        <v>0</v>
      </c>
      <c r="AA131" s="3">
        <f t="shared" si="150"/>
        <v>0</v>
      </c>
      <c r="AB131" s="3" t="str">
        <f t="shared" si="151"/>
        <v xml:space="preserve"> </v>
      </c>
      <c r="AE131" s="3">
        <f t="shared" si="152"/>
        <v>0</v>
      </c>
      <c r="AF131" s="3">
        <f t="shared" si="152"/>
        <v>0</v>
      </c>
      <c r="AG131" s="3" t="str">
        <f t="shared" si="157"/>
        <v xml:space="preserve"> </v>
      </c>
      <c r="AJ131" s="3">
        <f t="shared" si="153"/>
        <v>0</v>
      </c>
      <c r="AK131" s="3">
        <f t="shared" si="153"/>
        <v>0</v>
      </c>
      <c r="AL131" s="3" t="str">
        <f t="shared" si="158"/>
        <v xml:space="preserve"> </v>
      </c>
      <c r="AO131" s="3">
        <f t="shared" si="154"/>
        <v>0</v>
      </c>
      <c r="AP131" s="3">
        <f t="shared" si="154"/>
        <v>0</v>
      </c>
      <c r="AQ131" s="3" t="str">
        <f t="shared" si="159"/>
        <v xml:space="preserve"> </v>
      </c>
      <c r="AT131" s="3">
        <f t="shared" si="155"/>
        <v>0</v>
      </c>
      <c r="AU131" s="3">
        <f t="shared" si="155"/>
        <v>0</v>
      </c>
      <c r="AV131" s="3" t="str">
        <f t="shared" si="160"/>
        <v xml:space="preserve"> </v>
      </c>
      <c r="AZ131" s="3">
        <f t="shared" si="156"/>
        <v>0</v>
      </c>
      <c r="BA131" s="3">
        <f t="shared" si="156"/>
        <v>0</v>
      </c>
      <c r="BB131" s="3" t="str">
        <f t="shared" si="161"/>
        <v xml:space="preserve"> </v>
      </c>
    </row>
    <row r="132" spans="25:54" x14ac:dyDescent="0.2">
      <c r="Y132" s="3">
        <v>8</v>
      </c>
      <c r="Z132" s="3">
        <f t="shared" si="150"/>
        <v>0</v>
      </c>
      <c r="AA132" s="3">
        <f t="shared" si="150"/>
        <v>0</v>
      </c>
      <c r="AB132" s="3" t="str">
        <f t="shared" si="151"/>
        <v xml:space="preserve"> </v>
      </c>
      <c r="AE132" s="3">
        <f t="shared" si="152"/>
        <v>0</v>
      </c>
      <c r="AF132" s="3">
        <f t="shared" si="152"/>
        <v>0</v>
      </c>
      <c r="AG132" s="3" t="str">
        <f t="shared" si="157"/>
        <v xml:space="preserve"> </v>
      </c>
      <c r="AJ132" s="3">
        <f t="shared" si="153"/>
        <v>0</v>
      </c>
      <c r="AK132" s="3">
        <f t="shared" si="153"/>
        <v>0</v>
      </c>
      <c r="AL132" s="3" t="str">
        <f t="shared" si="158"/>
        <v xml:space="preserve"> </v>
      </c>
      <c r="AO132" s="3">
        <f t="shared" si="154"/>
        <v>0</v>
      </c>
      <c r="AP132" s="3">
        <f t="shared" si="154"/>
        <v>0</v>
      </c>
      <c r="AQ132" s="3" t="str">
        <f t="shared" si="159"/>
        <v xml:space="preserve"> </v>
      </c>
      <c r="AT132" s="3">
        <f t="shared" si="155"/>
        <v>0</v>
      </c>
      <c r="AU132" s="3">
        <f t="shared" si="155"/>
        <v>0</v>
      </c>
      <c r="AV132" s="3" t="str">
        <f t="shared" si="160"/>
        <v xml:space="preserve"> </v>
      </c>
      <c r="AZ132" s="3">
        <f t="shared" si="156"/>
        <v>0</v>
      </c>
      <c r="BA132" s="3">
        <f t="shared" si="156"/>
        <v>0</v>
      </c>
      <c r="BB132" s="3" t="str">
        <f t="shared" si="161"/>
        <v xml:space="preserve"> </v>
      </c>
    </row>
    <row r="133" spans="25:54" x14ac:dyDescent="0.2">
      <c r="Y133" s="3">
        <v>9</v>
      </c>
      <c r="Z133" s="3">
        <f t="shared" si="150"/>
        <v>0</v>
      </c>
      <c r="AA133" s="3">
        <f t="shared" si="150"/>
        <v>0</v>
      </c>
      <c r="AB133" s="3" t="str">
        <f t="shared" si="151"/>
        <v xml:space="preserve"> </v>
      </c>
      <c r="AE133" s="3">
        <f t="shared" si="152"/>
        <v>0</v>
      </c>
      <c r="AF133" s="3">
        <f t="shared" si="152"/>
        <v>0</v>
      </c>
      <c r="AG133" s="3" t="str">
        <f t="shared" si="157"/>
        <v xml:space="preserve"> </v>
      </c>
      <c r="AJ133" s="3">
        <f t="shared" si="153"/>
        <v>0</v>
      </c>
      <c r="AK133" s="3">
        <f t="shared" si="153"/>
        <v>0</v>
      </c>
      <c r="AL133" s="3" t="str">
        <f t="shared" si="158"/>
        <v xml:space="preserve"> </v>
      </c>
      <c r="AO133" s="3">
        <f t="shared" si="154"/>
        <v>0</v>
      </c>
      <c r="AP133" s="3">
        <f t="shared" si="154"/>
        <v>0</v>
      </c>
      <c r="AQ133" s="3" t="str">
        <f t="shared" si="159"/>
        <v xml:space="preserve"> </v>
      </c>
      <c r="AT133" s="3">
        <f t="shared" si="155"/>
        <v>0</v>
      </c>
      <c r="AU133" s="3">
        <f t="shared" si="155"/>
        <v>0</v>
      </c>
      <c r="AV133" s="3" t="str">
        <f t="shared" si="160"/>
        <v xml:space="preserve"> </v>
      </c>
      <c r="AZ133" s="3">
        <f t="shared" si="156"/>
        <v>0</v>
      </c>
      <c r="BA133" s="3">
        <f t="shared" si="156"/>
        <v>0</v>
      </c>
      <c r="BB133" s="3" t="str">
        <f t="shared" si="161"/>
        <v xml:space="preserve"> </v>
      </c>
    </row>
    <row r="134" spans="25:54" x14ac:dyDescent="0.2">
      <c r="Y134" s="3">
        <v>10</v>
      </c>
      <c r="Z134" s="3">
        <f t="shared" si="150"/>
        <v>0</v>
      </c>
      <c r="AA134" s="3">
        <f t="shared" si="150"/>
        <v>0</v>
      </c>
      <c r="AB134" s="3" t="str">
        <f t="shared" si="151"/>
        <v xml:space="preserve"> </v>
      </c>
      <c r="AE134" s="3">
        <f t="shared" si="152"/>
        <v>0</v>
      </c>
      <c r="AF134" s="3">
        <f t="shared" si="152"/>
        <v>0</v>
      </c>
      <c r="AG134" s="3" t="str">
        <f t="shared" si="157"/>
        <v xml:space="preserve"> </v>
      </c>
      <c r="AJ134" s="3">
        <f t="shared" si="153"/>
        <v>0</v>
      </c>
      <c r="AK134" s="3">
        <f t="shared" si="153"/>
        <v>0</v>
      </c>
      <c r="AL134" s="3" t="str">
        <f t="shared" si="158"/>
        <v xml:space="preserve"> </v>
      </c>
      <c r="AO134" s="3">
        <f t="shared" si="154"/>
        <v>0</v>
      </c>
      <c r="AP134" s="3">
        <f t="shared" si="154"/>
        <v>0</v>
      </c>
      <c r="AQ134" s="3" t="str">
        <f t="shared" si="159"/>
        <v xml:space="preserve"> </v>
      </c>
      <c r="AT134" s="3">
        <f t="shared" si="155"/>
        <v>0</v>
      </c>
      <c r="AU134" s="3">
        <f t="shared" si="155"/>
        <v>0</v>
      </c>
      <c r="AV134" s="3" t="str">
        <f t="shared" si="160"/>
        <v xml:space="preserve"> </v>
      </c>
      <c r="AZ134" s="3">
        <f t="shared" si="156"/>
        <v>0</v>
      </c>
      <c r="BA134" s="3">
        <f t="shared" si="156"/>
        <v>0</v>
      </c>
      <c r="BB134" s="3" t="str">
        <f t="shared" si="161"/>
        <v xml:space="preserve"> </v>
      </c>
    </row>
    <row r="135" spans="25:54" x14ac:dyDescent="0.2">
      <c r="Y135" s="3">
        <v>11</v>
      </c>
      <c r="Z135" s="3">
        <f t="shared" si="150"/>
        <v>0</v>
      </c>
      <c r="AA135" s="3">
        <f t="shared" si="150"/>
        <v>0</v>
      </c>
      <c r="AB135" s="3" t="str">
        <f t="shared" si="151"/>
        <v xml:space="preserve"> </v>
      </c>
      <c r="AE135" s="3">
        <f t="shared" si="152"/>
        <v>0</v>
      </c>
      <c r="AF135" s="3">
        <f t="shared" si="152"/>
        <v>0</v>
      </c>
      <c r="AG135" s="3" t="str">
        <f t="shared" si="157"/>
        <v xml:space="preserve"> </v>
      </c>
      <c r="AJ135" s="3">
        <f t="shared" si="153"/>
        <v>0</v>
      </c>
      <c r="AK135" s="3">
        <f t="shared" si="153"/>
        <v>0</v>
      </c>
      <c r="AL135" s="3" t="str">
        <f t="shared" si="158"/>
        <v xml:space="preserve"> </v>
      </c>
      <c r="AO135" s="3">
        <f t="shared" si="154"/>
        <v>0</v>
      </c>
      <c r="AP135" s="3">
        <f t="shared" si="154"/>
        <v>0</v>
      </c>
      <c r="AQ135" s="3" t="str">
        <f t="shared" si="159"/>
        <v xml:space="preserve"> </v>
      </c>
      <c r="AT135" s="3">
        <f t="shared" si="155"/>
        <v>0</v>
      </c>
      <c r="AU135" s="3">
        <f t="shared" si="155"/>
        <v>0</v>
      </c>
      <c r="AV135" s="3" t="str">
        <f t="shared" si="160"/>
        <v xml:space="preserve"> </v>
      </c>
      <c r="AZ135" s="3">
        <f t="shared" si="156"/>
        <v>0</v>
      </c>
      <c r="BA135" s="3">
        <f t="shared" si="156"/>
        <v>0</v>
      </c>
      <c r="BB135" s="3" t="str">
        <f t="shared" si="161"/>
        <v xml:space="preserve"> </v>
      </c>
    </row>
    <row r="136" spans="25:54" x14ac:dyDescent="0.2">
      <c r="Y136" s="3">
        <v>12</v>
      </c>
      <c r="Z136" s="3">
        <f t="shared" si="150"/>
        <v>0</v>
      </c>
      <c r="AA136" s="3">
        <f t="shared" si="150"/>
        <v>0</v>
      </c>
      <c r="AB136" s="3" t="str">
        <f t="shared" si="151"/>
        <v xml:space="preserve"> </v>
      </c>
      <c r="AE136" s="3">
        <f t="shared" si="152"/>
        <v>0</v>
      </c>
      <c r="AF136" s="3">
        <f t="shared" si="152"/>
        <v>0</v>
      </c>
      <c r="AG136" s="3" t="str">
        <f t="shared" si="157"/>
        <v xml:space="preserve"> </v>
      </c>
      <c r="AJ136" s="3">
        <f t="shared" si="153"/>
        <v>0</v>
      </c>
      <c r="AK136" s="3">
        <f t="shared" si="153"/>
        <v>0</v>
      </c>
      <c r="AL136" s="3" t="str">
        <f t="shared" si="158"/>
        <v xml:space="preserve"> </v>
      </c>
      <c r="AO136" s="3">
        <f t="shared" si="154"/>
        <v>0</v>
      </c>
      <c r="AP136" s="3">
        <f t="shared" si="154"/>
        <v>0</v>
      </c>
      <c r="AQ136" s="3" t="str">
        <f t="shared" si="159"/>
        <v xml:space="preserve"> </v>
      </c>
      <c r="AT136" s="3">
        <f t="shared" si="155"/>
        <v>0</v>
      </c>
      <c r="AU136" s="3">
        <f t="shared" si="155"/>
        <v>0</v>
      </c>
      <c r="AV136" s="3" t="str">
        <f t="shared" si="160"/>
        <v xml:space="preserve"> </v>
      </c>
      <c r="AZ136" s="3">
        <f t="shared" si="156"/>
        <v>0</v>
      </c>
      <c r="BA136" s="3">
        <f t="shared" si="156"/>
        <v>0</v>
      </c>
      <c r="BB136" s="3" t="str">
        <f t="shared" si="161"/>
        <v xml:space="preserve"> </v>
      </c>
    </row>
    <row r="137" spans="25:54" x14ac:dyDescent="0.2">
      <c r="Y137" s="3">
        <v>13</v>
      </c>
      <c r="Z137" s="3">
        <f t="shared" si="150"/>
        <v>0</v>
      </c>
      <c r="AA137" s="3">
        <f t="shared" si="150"/>
        <v>0</v>
      </c>
      <c r="AB137" s="3" t="str">
        <f t="shared" si="151"/>
        <v xml:space="preserve"> </v>
      </c>
      <c r="AE137" s="3">
        <f t="shared" si="152"/>
        <v>0</v>
      </c>
      <c r="AF137" s="3">
        <f t="shared" si="152"/>
        <v>0</v>
      </c>
      <c r="AG137" s="3" t="str">
        <f t="shared" si="157"/>
        <v xml:space="preserve"> </v>
      </c>
      <c r="AJ137" s="3">
        <f t="shared" si="153"/>
        <v>0</v>
      </c>
      <c r="AK137" s="3">
        <f t="shared" si="153"/>
        <v>0</v>
      </c>
      <c r="AL137" s="3" t="str">
        <f t="shared" si="158"/>
        <v xml:space="preserve"> </v>
      </c>
      <c r="AO137" s="3">
        <f t="shared" si="154"/>
        <v>0</v>
      </c>
      <c r="AP137" s="3">
        <f t="shared" si="154"/>
        <v>0</v>
      </c>
      <c r="AQ137" s="3" t="str">
        <f t="shared" si="159"/>
        <v xml:space="preserve"> </v>
      </c>
      <c r="AT137" s="3">
        <f t="shared" si="155"/>
        <v>0</v>
      </c>
      <c r="AU137" s="3">
        <f t="shared" si="155"/>
        <v>0</v>
      </c>
      <c r="AV137" s="3" t="str">
        <f t="shared" si="160"/>
        <v xml:space="preserve"> </v>
      </c>
      <c r="AZ137" s="3">
        <f t="shared" si="156"/>
        <v>0</v>
      </c>
      <c r="BA137" s="3">
        <f t="shared" si="156"/>
        <v>0</v>
      </c>
      <c r="BB137" s="3" t="str">
        <f t="shared" si="161"/>
        <v xml:space="preserve"> </v>
      </c>
    </row>
    <row r="138" spans="25:54" x14ac:dyDescent="0.2">
      <c r="Y138" s="3">
        <v>14</v>
      </c>
      <c r="Z138" s="3">
        <f t="shared" si="150"/>
        <v>0</v>
      </c>
      <c r="AA138" s="3">
        <f t="shared" si="150"/>
        <v>0</v>
      </c>
      <c r="AB138" s="3" t="str">
        <f t="shared" si="151"/>
        <v xml:space="preserve"> </v>
      </c>
      <c r="AE138" s="3">
        <f t="shared" si="152"/>
        <v>0</v>
      </c>
      <c r="AF138" s="3">
        <f t="shared" si="152"/>
        <v>0</v>
      </c>
      <c r="AG138" s="3" t="str">
        <f t="shared" si="157"/>
        <v xml:space="preserve"> </v>
      </c>
      <c r="AJ138" s="3">
        <f t="shared" si="153"/>
        <v>0</v>
      </c>
      <c r="AK138" s="3">
        <f t="shared" si="153"/>
        <v>0</v>
      </c>
      <c r="AL138" s="3" t="str">
        <f t="shared" si="158"/>
        <v xml:space="preserve"> </v>
      </c>
      <c r="AO138" s="3">
        <f t="shared" si="154"/>
        <v>0</v>
      </c>
      <c r="AP138" s="3">
        <f t="shared" si="154"/>
        <v>0</v>
      </c>
      <c r="AQ138" s="3" t="str">
        <f t="shared" si="159"/>
        <v xml:space="preserve"> </v>
      </c>
      <c r="AT138" s="3">
        <f t="shared" si="155"/>
        <v>0</v>
      </c>
      <c r="AU138" s="3">
        <f t="shared" si="155"/>
        <v>0</v>
      </c>
      <c r="AV138" s="3" t="str">
        <f t="shared" si="160"/>
        <v xml:space="preserve"> </v>
      </c>
      <c r="AZ138" s="3">
        <f t="shared" si="156"/>
        <v>0</v>
      </c>
      <c r="BA138" s="3">
        <f t="shared" si="156"/>
        <v>0</v>
      </c>
      <c r="BB138" s="3" t="str">
        <f t="shared" si="161"/>
        <v xml:space="preserve"> </v>
      </c>
    </row>
    <row r="139" spans="25:54" x14ac:dyDescent="0.2">
      <c r="Y139" s="3">
        <v>15</v>
      </c>
      <c r="Z139" s="3">
        <f t="shared" si="150"/>
        <v>0</v>
      </c>
      <c r="AA139" s="3">
        <f t="shared" si="150"/>
        <v>0</v>
      </c>
      <c r="AB139" s="3" t="str">
        <f t="shared" si="151"/>
        <v xml:space="preserve"> </v>
      </c>
      <c r="AE139" s="3">
        <f t="shared" si="152"/>
        <v>0</v>
      </c>
      <c r="AF139" s="3">
        <f t="shared" si="152"/>
        <v>0</v>
      </c>
      <c r="AG139" s="3" t="str">
        <f t="shared" si="157"/>
        <v xml:space="preserve"> </v>
      </c>
      <c r="AJ139" s="3">
        <f t="shared" si="153"/>
        <v>0</v>
      </c>
      <c r="AK139" s="3">
        <f t="shared" si="153"/>
        <v>0</v>
      </c>
      <c r="AL139" s="3" t="str">
        <f t="shared" si="158"/>
        <v xml:space="preserve"> </v>
      </c>
      <c r="AO139" s="3">
        <f t="shared" si="154"/>
        <v>0</v>
      </c>
      <c r="AP139" s="3">
        <f t="shared" si="154"/>
        <v>0</v>
      </c>
      <c r="AQ139" s="3" t="str">
        <f t="shared" si="159"/>
        <v xml:space="preserve"> </v>
      </c>
      <c r="AT139" s="3">
        <f t="shared" si="155"/>
        <v>0</v>
      </c>
      <c r="AU139" s="3">
        <f t="shared" si="155"/>
        <v>0</v>
      </c>
      <c r="AV139" s="3" t="str">
        <f t="shared" si="160"/>
        <v xml:space="preserve"> </v>
      </c>
      <c r="AZ139" s="3">
        <f t="shared" si="156"/>
        <v>0</v>
      </c>
      <c r="BA139" s="3">
        <f t="shared" si="156"/>
        <v>0</v>
      </c>
      <c r="BB139" s="3" t="str">
        <f t="shared" si="161"/>
        <v xml:space="preserve"> </v>
      </c>
    </row>
    <row r="140" spans="25:54" x14ac:dyDescent="0.2">
      <c r="Y140" s="3">
        <v>16</v>
      </c>
      <c r="Z140" s="3">
        <f t="shared" si="150"/>
        <v>0</v>
      </c>
      <c r="AA140" s="3">
        <f t="shared" si="150"/>
        <v>0</v>
      </c>
      <c r="AB140" s="3" t="str">
        <f t="shared" si="151"/>
        <v xml:space="preserve"> </v>
      </c>
      <c r="AE140" s="3">
        <f t="shared" si="152"/>
        <v>0</v>
      </c>
      <c r="AF140" s="3">
        <f t="shared" si="152"/>
        <v>0</v>
      </c>
      <c r="AG140" s="3" t="str">
        <f t="shared" si="157"/>
        <v xml:space="preserve"> </v>
      </c>
      <c r="AJ140" s="3">
        <f t="shared" si="153"/>
        <v>0</v>
      </c>
      <c r="AK140" s="3">
        <f t="shared" si="153"/>
        <v>0</v>
      </c>
      <c r="AL140" s="3" t="str">
        <f t="shared" si="158"/>
        <v xml:space="preserve"> </v>
      </c>
      <c r="AO140" s="3">
        <f t="shared" si="154"/>
        <v>0</v>
      </c>
      <c r="AP140" s="3">
        <f t="shared" si="154"/>
        <v>0</v>
      </c>
      <c r="AQ140" s="3" t="str">
        <f t="shared" si="159"/>
        <v xml:space="preserve"> </v>
      </c>
      <c r="AT140" s="3">
        <f t="shared" si="155"/>
        <v>0</v>
      </c>
      <c r="AU140" s="3">
        <f t="shared" si="155"/>
        <v>0</v>
      </c>
      <c r="AV140" s="3" t="str">
        <f t="shared" si="160"/>
        <v xml:space="preserve"> </v>
      </c>
      <c r="AZ140" s="3">
        <f t="shared" si="156"/>
        <v>0</v>
      </c>
      <c r="BA140" s="3">
        <f t="shared" si="156"/>
        <v>0</v>
      </c>
      <c r="BB140" s="3" t="str">
        <f t="shared" si="161"/>
        <v xml:space="preserve"> </v>
      </c>
    </row>
    <row r="141" spans="25:54" x14ac:dyDescent="0.2">
      <c r="Y141" s="3">
        <v>17</v>
      </c>
      <c r="Z141" s="3">
        <f t="shared" si="150"/>
        <v>0</v>
      </c>
      <c r="AA141" s="3">
        <f t="shared" si="150"/>
        <v>0</v>
      </c>
      <c r="AB141" s="3" t="str">
        <f t="shared" si="151"/>
        <v xml:space="preserve"> </v>
      </c>
      <c r="AE141" s="3">
        <f t="shared" si="152"/>
        <v>0</v>
      </c>
      <c r="AF141" s="3">
        <f t="shared" si="152"/>
        <v>0</v>
      </c>
      <c r="AG141" s="3" t="str">
        <f t="shared" si="157"/>
        <v xml:space="preserve"> </v>
      </c>
      <c r="AJ141" s="3">
        <f t="shared" si="153"/>
        <v>0</v>
      </c>
      <c r="AK141" s="3">
        <f t="shared" si="153"/>
        <v>0</v>
      </c>
      <c r="AL141" s="3" t="str">
        <f t="shared" si="158"/>
        <v xml:space="preserve"> </v>
      </c>
      <c r="AO141" s="3">
        <f t="shared" si="154"/>
        <v>0</v>
      </c>
      <c r="AP141" s="3">
        <f t="shared" si="154"/>
        <v>0</v>
      </c>
      <c r="AQ141" s="3" t="str">
        <f t="shared" si="159"/>
        <v xml:space="preserve"> </v>
      </c>
      <c r="AT141" s="3">
        <f t="shared" si="155"/>
        <v>0</v>
      </c>
      <c r="AU141" s="3">
        <f t="shared" si="155"/>
        <v>0</v>
      </c>
      <c r="AV141" s="3" t="str">
        <f t="shared" si="160"/>
        <v xml:space="preserve"> </v>
      </c>
      <c r="AZ141" s="3">
        <f t="shared" si="156"/>
        <v>0</v>
      </c>
      <c r="BA141" s="3">
        <f t="shared" si="156"/>
        <v>0</v>
      </c>
      <c r="BB141" s="3" t="str">
        <f t="shared" si="161"/>
        <v xml:space="preserve"> </v>
      </c>
    </row>
    <row r="142" spans="25:54" x14ac:dyDescent="0.2">
      <c r="Y142" s="3">
        <v>18</v>
      </c>
      <c r="Z142" s="3">
        <f t="shared" ref="Z142:AA154" si="162">Z71</f>
        <v>0</v>
      </c>
      <c r="AA142" s="3">
        <f t="shared" si="162"/>
        <v>0</v>
      </c>
      <c r="AB142" s="3" t="str">
        <f t="shared" si="151"/>
        <v xml:space="preserve"> </v>
      </c>
      <c r="AE142" s="3">
        <f t="shared" ref="AE142:AF154" si="163">AE71</f>
        <v>0</v>
      </c>
      <c r="AF142" s="3">
        <f t="shared" si="163"/>
        <v>0</v>
      </c>
      <c r="AG142" s="3" t="str">
        <f t="shared" si="157"/>
        <v xml:space="preserve"> </v>
      </c>
      <c r="AJ142" s="3">
        <f t="shared" ref="AJ142:AK154" si="164">AJ71</f>
        <v>0</v>
      </c>
      <c r="AK142" s="3">
        <f t="shared" si="164"/>
        <v>0</v>
      </c>
      <c r="AL142" s="3" t="str">
        <f t="shared" si="158"/>
        <v xml:space="preserve"> </v>
      </c>
      <c r="AO142" s="3">
        <f t="shared" ref="AO142:AP154" si="165">AO71</f>
        <v>0</v>
      </c>
      <c r="AP142" s="3">
        <f t="shared" si="165"/>
        <v>0</v>
      </c>
      <c r="AQ142" s="3" t="str">
        <f t="shared" si="159"/>
        <v xml:space="preserve"> </v>
      </c>
      <c r="AT142" s="3">
        <f t="shared" ref="AT142:AU154" si="166">AT71</f>
        <v>0</v>
      </c>
      <c r="AU142" s="3">
        <f t="shared" si="166"/>
        <v>0</v>
      </c>
      <c r="AV142" s="3" t="str">
        <f t="shared" si="160"/>
        <v xml:space="preserve"> </v>
      </c>
      <c r="AZ142" s="3">
        <f t="shared" ref="AZ142:BA154" si="167">AZ71</f>
        <v>0</v>
      </c>
      <c r="BA142" s="3">
        <f t="shared" si="167"/>
        <v>0</v>
      </c>
      <c r="BB142" s="3" t="str">
        <f t="shared" si="161"/>
        <v xml:space="preserve"> </v>
      </c>
    </row>
    <row r="143" spans="25:54" x14ac:dyDescent="0.2">
      <c r="Y143" s="3">
        <v>19</v>
      </c>
      <c r="Z143" s="3">
        <f t="shared" si="162"/>
        <v>0</v>
      </c>
      <c r="AA143" s="3">
        <f t="shared" si="162"/>
        <v>0</v>
      </c>
      <c r="AB143" s="3" t="str">
        <f t="shared" si="151"/>
        <v xml:space="preserve"> </v>
      </c>
      <c r="AE143" s="3">
        <f t="shared" si="163"/>
        <v>0</v>
      </c>
      <c r="AF143" s="3">
        <f t="shared" si="163"/>
        <v>0</v>
      </c>
      <c r="AG143" s="3" t="str">
        <f t="shared" si="157"/>
        <v xml:space="preserve"> </v>
      </c>
      <c r="AJ143" s="3">
        <f t="shared" si="164"/>
        <v>0</v>
      </c>
      <c r="AK143" s="3">
        <f t="shared" si="164"/>
        <v>0</v>
      </c>
      <c r="AL143" s="3" t="str">
        <f t="shared" si="158"/>
        <v xml:space="preserve"> </v>
      </c>
      <c r="AO143" s="3">
        <f t="shared" si="165"/>
        <v>0</v>
      </c>
      <c r="AP143" s="3">
        <f t="shared" si="165"/>
        <v>0</v>
      </c>
      <c r="AQ143" s="3" t="str">
        <f t="shared" si="159"/>
        <v xml:space="preserve"> </v>
      </c>
      <c r="AT143" s="3">
        <f t="shared" si="166"/>
        <v>0</v>
      </c>
      <c r="AU143" s="3">
        <f t="shared" si="166"/>
        <v>0</v>
      </c>
      <c r="AV143" s="3" t="str">
        <f t="shared" si="160"/>
        <v xml:space="preserve"> </v>
      </c>
      <c r="AZ143" s="3">
        <f t="shared" si="167"/>
        <v>0</v>
      </c>
      <c r="BA143" s="3">
        <f t="shared" si="167"/>
        <v>0</v>
      </c>
      <c r="BB143" s="3" t="str">
        <f t="shared" si="161"/>
        <v xml:space="preserve"> </v>
      </c>
    </row>
    <row r="144" spans="25:54" x14ac:dyDescent="0.2">
      <c r="Y144" s="3">
        <v>20</v>
      </c>
      <c r="Z144" s="3">
        <f t="shared" si="162"/>
        <v>0</v>
      </c>
      <c r="AA144" s="3">
        <f t="shared" si="162"/>
        <v>0</v>
      </c>
      <c r="AB144" s="3" t="str">
        <f t="shared" si="151"/>
        <v xml:space="preserve"> </v>
      </c>
      <c r="AE144" s="3">
        <f t="shared" si="163"/>
        <v>0</v>
      </c>
      <c r="AF144" s="3">
        <f t="shared" si="163"/>
        <v>0</v>
      </c>
      <c r="AG144" s="3" t="str">
        <f t="shared" si="157"/>
        <v xml:space="preserve"> </v>
      </c>
      <c r="AJ144" s="3">
        <f t="shared" si="164"/>
        <v>0</v>
      </c>
      <c r="AK144" s="3">
        <f t="shared" si="164"/>
        <v>0</v>
      </c>
      <c r="AL144" s="3" t="str">
        <f t="shared" si="158"/>
        <v xml:space="preserve"> </v>
      </c>
      <c r="AO144" s="3">
        <f t="shared" si="165"/>
        <v>0</v>
      </c>
      <c r="AP144" s="3">
        <f t="shared" si="165"/>
        <v>0</v>
      </c>
      <c r="AQ144" s="3" t="str">
        <f t="shared" si="159"/>
        <v xml:space="preserve"> </v>
      </c>
      <c r="AT144" s="3">
        <f t="shared" si="166"/>
        <v>0</v>
      </c>
      <c r="AU144" s="3">
        <f t="shared" si="166"/>
        <v>0</v>
      </c>
      <c r="AV144" s="3" t="str">
        <f t="shared" si="160"/>
        <v xml:space="preserve"> </v>
      </c>
      <c r="AZ144" s="3">
        <f t="shared" si="167"/>
        <v>0</v>
      </c>
      <c r="BA144" s="3">
        <f t="shared" si="167"/>
        <v>0</v>
      </c>
      <c r="BB144" s="3" t="str">
        <f t="shared" si="161"/>
        <v xml:space="preserve"> </v>
      </c>
    </row>
    <row r="145" spans="25:55" x14ac:dyDescent="0.2">
      <c r="Y145" s="3">
        <v>21</v>
      </c>
      <c r="Z145" s="3">
        <f t="shared" si="162"/>
        <v>0</v>
      </c>
      <c r="AA145" s="3">
        <f t="shared" si="162"/>
        <v>0</v>
      </c>
      <c r="AB145" s="3" t="str">
        <f t="shared" si="151"/>
        <v xml:space="preserve"> </v>
      </c>
      <c r="AE145" s="3">
        <f t="shared" si="163"/>
        <v>0</v>
      </c>
      <c r="AF145" s="3">
        <f t="shared" si="163"/>
        <v>0</v>
      </c>
      <c r="AG145" s="3" t="str">
        <f t="shared" si="157"/>
        <v xml:space="preserve"> </v>
      </c>
      <c r="AJ145" s="3">
        <f t="shared" si="164"/>
        <v>0</v>
      </c>
      <c r="AK145" s="3">
        <f t="shared" si="164"/>
        <v>0</v>
      </c>
      <c r="AL145" s="3" t="str">
        <f t="shared" si="158"/>
        <v xml:space="preserve"> </v>
      </c>
      <c r="AO145" s="3">
        <f t="shared" si="165"/>
        <v>0</v>
      </c>
      <c r="AP145" s="3">
        <f t="shared" si="165"/>
        <v>0</v>
      </c>
      <c r="AQ145" s="3" t="str">
        <f t="shared" si="159"/>
        <v xml:space="preserve"> </v>
      </c>
      <c r="AT145" s="3">
        <f t="shared" si="166"/>
        <v>0</v>
      </c>
      <c r="AU145" s="3">
        <f t="shared" si="166"/>
        <v>0</v>
      </c>
      <c r="AV145" s="3" t="str">
        <f t="shared" si="160"/>
        <v xml:space="preserve"> </v>
      </c>
      <c r="AZ145" s="3">
        <f t="shared" si="167"/>
        <v>0</v>
      </c>
      <c r="BA145" s="3">
        <f t="shared" si="167"/>
        <v>0</v>
      </c>
      <c r="BB145" s="3" t="str">
        <f t="shared" si="161"/>
        <v xml:space="preserve"> </v>
      </c>
    </row>
    <row r="146" spans="25:55" x14ac:dyDescent="0.2">
      <c r="Y146" s="3">
        <v>22</v>
      </c>
      <c r="Z146" s="3">
        <f t="shared" si="162"/>
        <v>0</v>
      </c>
      <c r="AA146" s="3">
        <f t="shared" si="162"/>
        <v>0</v>
      </c>
      <c r="AB146" s="3" t="str">
        <f t="shared" si="151"/>
        <v xml:space="preserve"> </v>
      </c>
      <c r="AE146" s="3">
        <f t="shared" si="163"/>
        <v>0</v>
      </c>
      <c r="AF146" s="3">
        <f t="shared" si="163"/>
        <v>0</v>
      </c>
      <c r="AG146" s="3" t="str">
        <f t="shared" si="157"/>
        <v xml:space="preserve"> </v>
      </c>
      <c r="AJ146" s="3">
        <f t="shared" si="164"/>
        <v>0</v>
      </c>
      <c r="AK146" s="3">
        <f t="shared" si="164"/>
        <v>0</v>
      </c>
      <c r="AL146" s="3" t="str">
        <f t="shared" si="158"/>
        <v xml:space="preserve"> </v>
      </c>
      <c r="AO146" s="3">
        <f t="shared" si="165"/>
        <v>0</v>
      </c>
      <c r="AP146" s="3">
        <f t="shared" si="165"/>
        <v>0</v>
      </c>
      <c r="AQ146" s="3" t="str">
        <f t="shared" si="159"/>
        <v xml:space="preserve"> </v>
      </c>
      <c r="AT146" s="3">
        <f t="shared" si="166"/>
        <v>0</v>
      </c>
      <c r="AU146" s="3">
        <f t="shared" si="166"/>
        <v>0</v>
      </c>
      <c r="AV146" s="3" t="str">
        <f t="shared" si="160"/>
        <v xml:space="preserve"> </v>
      </c>
      <c r="AZ146" s="3">
        <f t="shared" si="167"/>
        <v>0</v>
      </c>
      <c r="BA146" s="3">
        <f t="shared" si="167"/>
        <v>0</v>
      </c>
      <c r="BB146" s="3" t="str">
        <f t="shared" si="161"/>
        <v xml:space="preserve"> </v>
      </c>
    </row>
    <row r="147" spans="25:55" x14ac:dyDescent="0.2">
      <c r="Y147" s="3">
        <v>23</v>
      </c>
      <c r="Z147" s="3">
        <f t="shared" si="162"/>
        <v>0</v>
      </c>
      <c r="AA147" s="3">
        <f t="shared" si="162"/>
        <v>0</v>
      </c>
      <c r="AB147" s="3" t="str">
        <f t="shared" si="151"/>
        <v xml:space="preserve"> </v>
      </c>
      <c r="AE147" s="3">
        <f t="shared" si="163"/>
        <v>0</v>
      </c>
      <c r="AF147" s="3">
        <f t="shared" si="163"/>
        <v>0</v>
      </c>
      <c r="AG147" s="3" t="str">
        <f t="shared" si="157"/>
        <v xml:space="preserve"> </v>
      </c>
      <c r="AJ147" s="3">
        <f t="shared" si="164"/>
        <v>0</v>
      </c>
      <c r="AK147" s="3">
        <f t="shared" si="164"/>
        <v>0</v>
      </c>
      <c r="AL147" s="3" t="str">
        <f t="shared" si="158"/>
        <v xml:space="preserve"> </v>
      </c>
      <c r="AO147" s="3">
        <f t="shared" si="165"/>
        <v>0</v>
      </c>
      <c r="AP147" s="3">
        <f t="shared" si="165"/>
        <v>0</v>
      </c>
      <c r="AQ147" s="3" t="str">
        <f t="shared" si="159"/>
        <v xml:space="preserve"> </v>
      </c>
      <c r="AT147" s="3">
        <f t="shared" si="166"/>
        <v>0</v>
      </c>
      <c r="AU147" s="3">
        <f t="shared" si="166"/>
        <v>0</v>
      </c>
      <c r="AV147" s="3" t="str">
        <f t="shared" si="160"/>
        <v xml:space="preserve"> </v>
      </c>
      <c r="AZ147" s="3">
        <f t="shared" si="167"/>
        <v>0</v>
      </c>
      <c r="BA147" s="3">
        <f t="shared" si="167"/>
        <v>0</v>
      </c>
      <c r="BB147" s="3" t="str">
        <f t="shared" si="161"/>
        <v xml:space="preserve"> </v>
      </c>
    </row>
    <row r="148" spans="25:55" x14ac:dyDescent="0.2">
      <c r="Y148" s="3">
        <v>24</v>
      </c>
      <c r="Z148" s="3">
        <f t="shared" si="162"/>
        <v>0</v>
      </c>
      <c r="AA148" s="3">
        <f t="shared" si="162"/>
        <v>0</v>
      </c>
      <c r="AB148" s="3" t="str">
        <f t="shared" si="151"/>
        <v xml:space="preserve"> </v>
      </c>
      <c r="AE148" s="3">
        <f t="shared" si="163"/>
        <v>0</v>
      </c>
      <c r="AF148" s="3">
        <f t="shared" si="163"/>
        <v>0</v>
      </c>
      <c r="AG148" s="3" t="str">
        <f t="shared" si="157"/>
        <v xml:space="preserve"> </v>
      </c>
      <c r="AJ148" s="3">
        <f t="shared" si="164"/>
        <v>0</v>
      </c>
      <c r="AK148" s="3">
        <f t="shared" si="164"/>
        <v>0</v>
      </c>
      <c r="AL148" s="3" t="str">
        <f t="shared" si="158"/>
        <v xml:space="preserve"> </v>
      </c>
      <c r="AO148" s="3">
        <f t="shared" si="165"/>
        <v>0</v>
      </c>
      <c r="AP148" s="3">
        <f t="shared" si="165"/>
        <v>0</v>
      </c>
      <c r="AQ148" s="3" t="str">
        <f t="shared" si="159"/>
        <v xml:space="preserve"> </v>
      </c>
      <c r="AT148" s="3">
        <f t="shared" si="166"/>
        <v>0</v>
      </c>
      <c r="AU148" s="3">
        <f t="shared" si="166"/>
        <v>0</v>
      </c>
      <c r="AV148" s="3" t="str">
        <f t="shared" si="160"/>
        <v xml:space="preserve"> </v>
      </c>
      <c r="AZ148" s="3">
        <f t="shared" si="167"/>
        <v>0</v>
      </c>
      <c r="BA148" s="3">
        <f t="shared" si="167"/>
        <v>0</v>
      </c>
    </row>
    <row r="149" spans="25:55" x14ac:dyDescent="0.2">
      <c r="Y149" s="3">
        <v>25</v>
      </c>
      <c r="Z149" s="3">
        <f t="shared" si="162"/>
        <v>0</v>
      </c>
      <c r="AA149" s="3">
        <f t="shared" si="162"/>
        <v>0</v>
      </c>
      <c r="AB149" s="3" t="str">
        <f t="shared" si="151"/>
        <v xml:space="preserve"> </v>
      </c>
      <c r="AE149" s="3">
        <f t="shared" si="163"/>
        <v>0</v>
      </c>
      <c r="AF149" s="3">
        <f t="shared" si="163"/>
        <v>0</v>
      </c>
      <c r="AG149" s="3" t="str">
        <f t="shared" si="157"/>
        <v xml:space="preserve"> </v>
      </c>
      <c r="AJ149" s="3">
        <f t="shared" si="164"/>
        <v>0</v>
      </c>
      <c r="AK149" s="3">
        <f t="shared" si="164"/>
        <v>0</v>
      </c>
      <c r="AL149" s="3" t="str">
        <f t="shared" si="158"/>
        <v xml:space="preserve"> </v>
      </c>
      <c r="AO149" s="3">
        <f t="shared" si="165"/>
        <v>0</v>
      </c>
      <c r="AP149" s="3">
        <f t="shared" si="165"/>
        <v>0</v>
      </c>
      <c r="AQ149" s="3" t="str">
        <f t="shared" si="159"/>
        <v xml:space="preserve"> </v>
      </c>
      <c r="AT149" s="3">
        <f t="shared" si="166"/>
        <v>0</v>
      </c>
      <c r="AU149" s="3">
        <f t="shared" si="166"/>
        <v>0</v>
      </c>
      <c r="AV149" s="3" t="str">
        <f t="shared" si="160"/>
        <v xml:space="preserve"> </v>
      </c>
      <c r="AZ149" s="3">
        <f t="shared" si="167"/>
        <v>0</v>
      </c>
      <c r="BA149" s="3">
        <f t="shared" si="167"/>
        <v>0</v>
      </c>
    </row>
    <row r="150" spans="25:55" x14ac:dyDescent="0.2">
      <c r="Y150" s="3">
        <v>26</v>
      </c>
      <c r="Z150" s="3">
        <f t="shared" si="162"/>
        <v>0</v>
      </c>
      <c r="AA150" s="3">
        <f t="shared" si="162"/>
        <v>0</v>
      </c>
      <c r="AB150" s="3" t="str">
        <f t="shared" si="151"/>
        <v xml:space="preserve"> </v>
      </c>
      <c r="AE150" s="3">
        <f t="shared" si="163"/>
        <v>0</v>
      </c>
      <c r="AF150" s="3">
        <f t="shared" si="163"/>
        <v>0</v>
      </c>
      <c r="AG150" s="3" t="str">
        <f t="shared" si="157"/>
        <v xml:space="preserve"> </v>
      </c>
      <c r="AJ150" s="3">
        <f t="shared" si="164"/>
        <v>0</v>
      </c>
      <c r="AK150" s="3">
        <f t="shared" si="164"/>
        <v>0</v>
      </c>
      <c r="AL150" s="3" t="str">
        <f t="shared" si="158"/>
        <v xml:space="preserve"> </v>
      </c>
      <c r="AO150" s="3">
        <f t="shared" si="165"/>
        <v>0</v>
      </c>
      <c r="AP150" s="3">
        <f t="shared" si="165"/>
        <v>0</v>
      </c>
      <c r="AQ150" s="3" t="str">
        <f t="shared" si="159"/>
        <v xml:space="preserve"> </v>
      </c>
      <c r="AT150" s="3">
        <f t="shared" si="166"/>
        <v>0</v>
      </c>
      <c r="AU150" s="3">
        <f t="shared" si="166"/>
        <v>0</v>
      </c>
      <c r="AV150" s="3" t="str">
        <f t="shared" si="160"/>
        <v xml:space="preserve"> </v>
      </c>
      <c r="AZ150" s="3">
        <f t="shared" si="167"/>
        <v>0</v>
      </c>
      <c r="BA150" s="3">
        <f t="shared" si="167"/>
        <v>0</v>
      </c>
    </row>
    <row r="151" spans="25:55" x14ac:dyDescent="0.2">
      <c r="Y151" s="3">
        <v>27</v>
      </c>
      <c r="Z151" s="3">
        <f t="shared" si="162"/>
        <v>0</v>
      </c>
      <c r="AA151" s="3">
        <f t="shared" si="162"/>
        <v>0</v>
      </c>
      <c r="AB151" s="3" t="str">
        <f t="shared" si="151"/>
        <v xml:space="preserve"> </v>
      </c>
      <c r="AE151" s="3">
        <f t="shared" si="163"/>
        <v>0</v>
      </c>
      <c r="AF151" s="3">
        <f t="shared" si="163"/>
        <v>0</v>
      </c>
      <c r="AG151" s="3" t="str">
        <f t="shared" si="157"/>
        <v xml:space="preserve"> </v>
      </c>
      <c r="AJ151" s="3">
        <f t="shared" si="164"/>
        <v>0</v>
      </c>
      <c r="AK151" s="3">
        <f t="shared" si="164"/>
        <v>0</v>
      </c>
      <c r="AL151" s="3" t="str">
        <f t="shared" si="158"/>
        <v xml:space="preserve"> </v>
      </c>
      <c r="AO151" s="3">
        <f t="shared" si="165"/>
        <v>0</v>
      </c>
      <c r="AP151" s="3">
        <f t="shared" si="165"/>
        <v>0</v>
      </c>
      <c r="AQ151" s="3" t="str">
        <f t="shared" si="159"/>
        <v xml:space="preserve"> </v>
      </c>
      <c r="AT151" s="3">
        <f t="shared" si="166"/>
        <v>0</v>
      </c>
      <c r="AU151" s="3">
        <f t="shared" si="166"/>
        <v>0</v>
      </c>
      <c r="AV151" s="3" t="str">
        <f t="shared" si="160"/>
        <v xml:space="preserve"> </v>
      </c>
      <c r="AZ151" s="3">
        <f t="shared" si="167"/>
        <v>0</v>
      </c>
      <c r="BA151" s="3">
        <f t="shared" si="167"/>
        <v>0</v>
      </c>
    </row>
    <row r="152" spans="25:55" x14ac:dyDescent="0.2">
      <c r="Y152" s="3">
        <v>28</v>
      </c>
      <c r="Z152" s="3">
        <f t="shared" si="162"/>
        <v>0</v>
      </c>
      <c r="AA152" s="3">
        <f t="shared" si="162"/>
        <v>0</v>
      </c>
      <c r="AB152" s="3" t="str">
        <f t="shared" si="151"/>
        <v xml:space="preserve"> </v>
      </c>
      <c r="AE152" s="3">
        <f t="shared" si="163"/>
        <v>0</v>
      </c>
      <c r="AF152" s="3">
        <f t="shared" si="163"/>
        <v>0</v>
      </c>
      <c r="AG152" s="3" t="str">
        <f t="shared" si="157"/>
        <v xml:space="preserve"> </v>
      </c>
      <c r="AJ152" s="3">
        <f t="shared" si="164"/>
        <v>0</v>
      </c>
      <c r="AK152" s="3">
        <f t="shared" si="164"/>
        <v>0</v>
      </c>
      <c r="AL152" s="3" t="str">
        <f t="shared" si="158"/>
        <v xml:space="preserve"> </v>
      </c>
      <c r="AO152" s="3">
        <f t="shared" si="165"/>
        <v>0</v>
      </c>
      <c r="AP152" s="3">
        <f t="shared" si="165"/>
        <v>0</v>
      </c>
      <c r="AQ152" s="3" t="str">
        <f t="shared" si="159"/>
        <v xml:space="preserve"> </v>
      </c>
      <c r="AT152" s="3">
        <f t="shared" si="166"/>
        <v>0</v>
      </c>
      <c r="AU152" s="3">
        <f t="shared" si="166"/>
        <v>0</v>
      </c>
      <c r="AV152" s="3" t="str">
        <f t="shared" si="160"/>
        <v xml:space="preserve"> </v>
      </c>
      <c r="AZ152" s="3">
        <f t="shared" si="167"/>
        <v>0</v>
      </c>
      <c r="BA152" s="3">
        <f t="shared" si="167"/>
        <v>0</v>
      </c>
    </row>
    <row r="153" spans="25:55" x14ac:dyDescent="0.2">
      <c r="Y153" s="3">
        <v>29</v>
      </c>
      <c r="Z153" s="3">
        <f t="shared" si="162"/>
        <v>0</v>
      </c>
      <c r="AA153" s="3">
        <f t="shared" si="162"/>
        <v>0</v>
      </c>
      <c r="AB153" s="3" t="str">
        <f t="shared" si="151"/>
        <v xml:space="preserve"> </v>
      </c>
      <c r="AE153" s="3">
        <f t="shared" si="163"/>
        <v>0</v>
      </c>
      <c r="AF153" s="3">
        <f t="shared" si="163"/>
        <v>0</v>
      </c>
      <c r="AG153" s="3" t="str">
        <f t="shared" si="157"/>
        <v xml:space="preserve"> </v>
      </c>
      <c r="AJ153" s="3">
        <f t="shared" si="164"/>
        <v>0</v>
      </c>
      <c r="AK153" s="3">
        <f t="shared" si="164"/>
        <v>0</v>
      </c>
      <c r="AL153" s="3" t="str">
        <f t="shared" si="158"/>
        <v xml:space="preserve"> </v>
      </c>
      <c r="AO153" s="3">
        <f t="shared" si="165"/>
        <v>0</v>
      </c>
      <c r="AP153" s="3">
        <f t="shared" si="165"/>
        <v>0</v>
      </c>
      <c r="AQ153" s="3" t="str">
        <f t="shared" si="159"/>
        <v xml:space="preserve"> </v>
      </c>
      <c r="AT153" s="3">
        <f t="shared" si="166"/>
        <v>0</v>
      </c>
      <c r="AU153" s="3">
        <f t="shared" si="166"/>
        <v>0</v>
      </c>
      <c r="AV153" s="3" t="str">
        <f t="shared" si="160"/>
        <v xml:space="preserve"> </v>
      </c>
      <c r="AZ153" s="3">
        <f t="shared" si="167"/>
        <v>0</v>
      </c>
      <c r="BA153" s="3">
        <f t="shared" si="167"/>
        <v>0</v>
      </c>
    </row>
    <row r="154" spans="25:55" x14ac:dyDescent="0.2">
      <c r="Y154" s="3">
        <v>30</v>
      </c>
      <c r="Z154" s="3">
        <f t="shared" si="162"/>
        <v>0</v>
      </c>
      <c r="AA154" s="3">
        <f t="shared" si="162"/>
        <v>0</v>
      </c>
      <c r="AB154" s="3" t="str">
        <f t="shared" si="151"/>
        <v xml:space="preserve"> </v>
      </c>
      <c r="AE154" s="3">
        <f t="shared" si="163"/>
        <v>0</v>
      </c>
      <c r="AF154" s="3">
        <f t="shared" si="163"/>
        <v>0</v>
      </c>
      <c r="AG154" s="3" t="str">
        <f t="shared" si="157"/>
        <v xml:space="preserve"> </v>
      </c>
      <c r="AJ154" s="3">
        <f t="shared" si="164"/>
        <v>0</v>
      </c>
      <c r="AK154" s="3">
        <f t="shared" si="164"/>
        <v>0</v>
      </c>
      <c r="AL154" s="3" t="str">
        <f t="shared" si="158"/>
        <v xml:space="preserve"> </v>
      </c>
      <c r="AO154" s="3">
        <f t="shared" si="165"/>
        <v>0</v>
      </c>
      <c r="AP154" s="3">
        <f t="shared" si="165"/>
        <v>0</v>
      </c>
      <c r="AQ154" s="3" t="str">
        <f t="shared" si="159"/>
        <v xml:space="preserve"> </v>
      </c>
      <c r="AT154" s="3">
        <f t="shared" si="166"/>
        <v>0</v>
      </c>
      <c r="AU154" s="3">
        <f t="shared" si="166"/>
        <v>0</v>
      </c>
      <c r="AV154" s="3" t="str">
        <f t="shared" si="160"/>
        <v xml:space="preserve"> </v>
      </c>
      <c r="AZ154" s="3">
        <f t="shared" si="167"/>
        <v>0</v>
      </c>
      <c r="BA154" s="3">
        <f t="shared" si="167"/>
        <v>0</v>
      </c>
    </row>
    <row r="155" spans="25:55" x14ac:dyDescent="0.2">
      <c r="Z155" s="3" t="s">
        <v>19</v>
      </c>
      <c r="AA155" s="3">
        <f>SLOPE(AA125:AA154,Z125:Z154)</f>
        <v>0.5718742890827212</v>
      </c>
      <c r="AE155" s="3" t="s">
        <v>19</v>
      </c>
      <c r="AF155" s="3">
        <f>SLOPE(AF125:AF154,AE125:AE154)</f>
        <v>0.93705678480135535</v>
      </c>
      <c r="AJ155" s="3" t="s">
        <v>19</v>
      </c>
      <c r="AK155" s="3" t="e">
        <f>SLOPE(AK125:AK154,AJ125:AJ154)</f>
        <v>#DIV/0!</v>
      </c>
      <c r="AO155" s="3" t="s">
        <v>19</v>
      </c>
      <c r="AP155" s="3" t="e">
        <f>SLOPE(AP125:AP154,AO125:AO154)</f>
        <v>#DIV/0!</v>
      </c>
      <c r="AT155" s="3" t="s">
        <v>19</v>
      </c>
      <c r="AU155" s="3" t="e">
        <f>SLOPE(AU125:AU154,AT125:AT154)</f>
        <v>#DIV/0!</v>
      </c>
      <c r="AZ155" s="3" t="s">
        <v>19</v>
      </c>
      <c r="BA155" s="3" t="e">
        <f>SLOPE(BA125:BA154,AZ125:AZ154)</f>
        <v>#DIV/0!</v>
      </c>
    </row>
    <row r="156" spans="25:55" x14ac:dyDescent="0.2">
      <c r="Z156" s="3" t="s">
        <v>20</v>
      </c>
      <c r="AA156" s="3">
        <f>ATAN(AA155)*180/PI()</f>
        <v>29.764129128013064</v>
      </c>
      <c r="AE156" s="3" t="s">
        <v>20</v>
      </c>
      <c r="AF156" s="3">
        <f>ATAN(AF155)*180/PI()</f>
        <v>43.138871243153226</v>
      </c>
      <c r="AJ156" s="3" t="s">
        <v>20</v>
      </c>
      <c r="AK156" s="3" t="e">
        <f>ATAN(AK155)*180/PI()</f>
        <v>#DIV/0!</v>
      </c>
      <c r="AO156" s="3" t="s">
        <v>20</v>
      </c>
      <c r="AP156" s="3" t="e">
        <f>ATAN(AP155)*180/PI()</f>
        <v>#DIV/0!</v>
      </c>
      <c r="AT156" s="3" t="s">
        <v>20</v>
      </c>
      <c r="AU156" s="3" t="e">
        <f>ATAN(AU155)*180/PI()</f>
        <v>#DIV/0!</v>
      </c>
      <c r="AZ156" s="3" t="s">
        <v>20</v>
      </c>
      <c r="BA156" s="3" t="e">
        <f>ATAN(BA155)*180/PI()</f>
        <v>#DIV/0!</v>
      </c>
    </row>
    <row r="157" spans="25:55" x14ac:dyDescent="0.2">
      <c r="Z157" s="3" t="s">
        <v>22</v>
      </c>
      <c r="AA157" s="3">
        <f>INTERCEPT(AA125:AA154,Z125:Z154)</f>
        <v>-2.5066954037209488E-2</v>
      </c>
      <c r="AB157" s="3" t="s">
        <v>21</v>
      </c>
      <c r="AC157" s="3">
        <f>IF(AA157&lt;2,0,AA157)</f>
        <v>0</v>
      </c>
      <c r="AE157" s="3" t="s">
        <v>22</v>
      </c>
      <c r="AF157" s="3">
        <f>INTERCEPT(AF125:AF154,AE125:AE154)</f>
        <v>-1.7763568394002505E-15</v>
      </c>
      <c r="AG157" s="3" t="s">
        <v>21</v>
      </c>
      <c r="AH157" s="3">
        <f>IF(AF157&lt;2,0,AF157)</f>
        <v>0</v>
      </c>
      <c r="AJ157" s="3" t="s">
        <v>22</v>
      </c>
      <c r="AK157" s="3" t="e">
        <f>INTERCEPT(AK125:AK154,AJ125:AJ154)</f>
        <v>#DIV/0!</v>
      </c>
      <c r="AL157" s="3" t="s">
        <v>21</v>
      </c>
      <c r="AM157" s="3" t="e">
        <f>IF(AK157&lt;2,0,AK157)</f>
        <v>#DIV/0!</v>
      </c>
      <c r="AO157" s="3" t="s">
        <v>22</v>
      </c>
      <c r="AP157" s="3" t="e">
        <f>INTERCEPT(AP125:AP154,AO125:AO154)</f>
        <v>#DIV/0!</v>
      </c>
      <c r="AQ157" s="3" t="s">
        <v>21</v>
      </c>
      <c r="AR157" s="3" t="e">
        <f>IF(AP157&lt;2,0,AP157)</f>
        <v>#DIV/0!</v>
      </c>
      <c r="AT157" s="3" t="s">
        <v>22</v>
      </c>
      <c r="AU157" s="3" t="e">
        <f>INTERCEPT(AU125:AU154,AT125:AT154)</f>
        <v>#DIV/0!</v>
      </c>
      <c r="AV157" s="3" t="s">
        <v>21</v>
      </c>
      <c r="AW157" s="3" t="e">
        <f>IF(AU157&lt;2,0,AU157)</f>
        <v>#DIV/0!</v>
      </c>
      <c r="AZ157" s="3" t="s">
        <v>22</v>
      </c>
      <c r="BA157" s="3" t="e">
        <f>INTERCEPT(BA125:BA154,AZ125:AZ154)</f>
        <v>#DIV/0!</v>
      </c>
      <c r="BB157" s="3" t="s">
        <v>21</v>
      </c>
      <c r="BC157" s="3" t="e">
        <f>IF(BA157&lt;2,0,BA157)</f>
        <v>#DIV/0!</v>
      </c>
    </row>
    <row r="166" spans="25:53" x14ac:dyDescent="0.2">
      <c r="Y166" s="3">
        <v>1</v>
      </c>
      <c r="Z166" s="3">
        <f>IF(Z125=0,NA(),Z125)</f>
        <v>62.887548750000001</v>
      </c>
      <c r="AA166" s="3">
        <f>IF(AA125=0,NA(),AA125)</f>
        <v>32.973277203351429</v>
      </c>
      <c r="AE166" s="3" t="e">
        <f>IF(AE125=0,NA(),AE125)</f>
        <v>#N/A</v>
      </c>
      <c r="AF166" s="3" t="e">
        <f>IF(AF125=0,NA(),AF125)</f>
        <v>#N/A</v>
      </c>
      <c r="AJ166" s="3" t="e">
        <f>IF(AJ125=0,NA(),AJ125)</f>
        <v>#N/A</v>
      </c>
      <c r="AK166" s="3" t="e">
        <f>IF(AK125=0,NA(),AK125)</f>
        <v>#N/A</v>
      </c>
      <c r="AO166" s="3" t="e">
        <f>IF(AO125=0,NA(),AO125)</f>
        <v>#N/A</v>
      </c>
      <c r="AP166" s="3" t="e">
        <f>IF(AP125=0,NA(),AP125)</f>
        <v>#N/A</v>
      </c>
      <c r="AT166" s="3" t="e">
        <f>IF(AT125=0,NA(),AT125)</f>
        <v>#N/A</v>
      </c>
      <c r="AU166" s="3" t="e">
        <f>IF(AU125=0,NA(),AU125)</f>
        <v>#N/A</v>
      </c>
      <c r="AZ166" s="3" t="e">
        <f>IF(AZ125=0,NA(),AZ125)</f>
        <v>#N/A</v>
      </c>
      <c r="BA166" s="3" t="e">
        <f>IF(BA125=0,NA(),BA125)</f>
        <v>#N/A</v>
      </c>
    </row>
    <row r="167" spans="25:53" x14ac:dyDescent="0.2">
      <c r="Y167" s="3">
        <v>2</v>
      </c>
      <c r="Z167" s="3">
        <f t="shared" ref="Z167:AA182" si="168">IF(Z126=0,NA(),Z126)</f>
        <v>82.387499999999989</v>
      </c>
      <c r="AA167" s="3">
        <f t="shared" si="168"/>
        <v>49.353779400896194</v>
      </c>
      <c r="AE167" s="3" t="e">
        <f t="shared" ref="AE167:AF182" si="169">IF(AE126=0,NA(),AE126)</f>
        <v>#N/A</v>
      </c>
      <c r="AF167" s="3" t="e">
        <f t="shared" si="169"/>
        <v>#N/A</v>
      </c>
      <c r="AJ167" s="3" t="e">
        <f t="shared" ref="AJ167:AK182" si="170">IF(AJ126=0,NA(),AJ126)</f>
        <v>#N/A</v>
      </c>
      <c r="AK167" s="3" t="e">
        <f t="shared" si="170"/>
        <v>#N/A</v>
      </c>
      <c r="AO167" s="3" t="e">
        <f t="shared" ref="AO167:AP182" si="171">IF(AO126=0,NA(),AO126)</f>
        <v>#N/A</v>
      </c>
      <c r="AP167" s="3" t="e">
        <f t="shared" si="171"/>
        <v>#N/A</v>
      </c>
      <c r="AT167" s="3" t="e">
        <f t="shared" ref="AT167:AU182" si="172">IF(AT126=0,NA(),AT126)</f>
        <v>#N/A</v>
      </c>
      <c r="AU167" s="3" t="e">
        <f t="shared" si="172"/>
        <v>#N/A</v>
      </c>
      <c r="AZ167" s="3" t="e">
        <f t="shared" ref="AZ167:BA182" si="173">IF(AZ126=0,NA(),AZ126)</f>
        <v>#N/A</v>
      </c>
      <c r="BA167" s="3" t="e">
        <f t="shared" si="173"/>
        <v>#N/A</v>
      </c>
    </row>
    <row r="168" spans="25:53" x14ac:dyDescent="0.2">
      <c r="Y168" s="3">
        <v>3</v>
      </c>
      <c r="Z168" s="3" t="e">
        <f t="shared" si="168"/>
        <v>#N/A</v>
      </c>
      <c r="AA168" s="3" t="e">
        <f t="shared" si="168"/>
        <v>#N/A</v>
      </c>
      <c r="AE168" s="3">
        <f t="shared" si="169"/>
        <v>115.175</v>
      </c>
      <c r="AF168" s="3">
        <f t="shared" si="169"/>
        <v>107.92551518949604</v>
      </c>
      <c r="AJ168" s="3" t="e">
        <f t="shared" si="170"/>
        <v>#N/A</v>
      </c>
      <c r="AK168" s="3" t="e">
        <f t="shared" si="170"/>
        <v>#N/A</v>
      </c>
      <c r="AO168" s="3" t="e">
        <f t="shared" si="171"/>
        <v>#N/A</v>
      </c>
      <c r="AP168" s="3" t="e">
        <f t="shared" si="171"/>
        <v>#N/A</v>
      </c>
      <c r="AT168" s="3" t="e">
        <f t="shared" si="172"/>
        <v>#N/A</v>
      </c>
      <c r="AU168" s="3" t="e">
        <f t="shared" si="172"/>
        <v>#N/A</v>
      </c>
      <c r="AZ168" s="3" t="e">
        <f t="shared" si="173"/>
        <v>#N/A</v>
      </c>
      <c r="BA168" s="3" t="e">
        <f t="shared" si="173"/>
        <v>#N/A</v>
      </c>
    </row>
    <row r="169" spans="25:53" x14ac:dyDescent="0.2">
      <c r="Y169" s="3">
        <v>4</v>
      </c>
      <c r="Z169" s="3" t="e">
        <f t="shared" si="168"/>
        <v>#N/A</v>
      </c>
      <c r="AA169" s="3" t="e">
        <f t="shared" si="168"/>
        <v>#N/A</v>
      </c>
      <c r="AE169" s="3" t="e">
        <f t="shared" si="169"/>
        <v>#N/A</v>
      </c>
      <c r="AF169" s="3" t="e">
        <f t="shared" si="169"/>
        <v>#N/A</v>
      </c>
      <c r="AJ169" s="3" t="e">
        <f t="shared" si="170"/>
        <v>#N/A</v>
      </c>
      <c r="AK169" s="3" t="e">
        <f t="shared" si="170"/>
        <v>#N/A</v>
      </c>
      <c r="AO169" s="3" t="e">
        <f t="shared" si="171"/>
        <v>#N/A</v>
      </c>
      <c r="AP169" s="3" t="e">
        <f t="shared" si="171"/>
        <v>#N/A</v>
      </c>
      <c r="AT169" s="3" t="e">
        <f t="shared" si="172"/>
        <v>#N/A</v>
      </c>
      <c r="AU169" s="3" t="e">
        <f t="shared" si="172"/>
        <v>#N/A</v>
      </c>
      <c r="AZ169" s="3" t="e">
        <f t="shared" si="173"/>
        <v>#N/A</v>
      </c>
      <c r="BA169" s="3" t="e">
        <f t="shared" si="173"/>
        <v>#N/A</v>
      </c>
    </row>
    <row r="170" spans="25:53" x14ac:dyDescent="0.2">
      <c r="Y170" s="3">
        <v>5</v>
      </c>
      <c r="Z170" s="3" t="e">
        <f t="shared" si="168"/>
        <v>#N/A</v>
      </c>
      <c r="AA170" s="3" t="e">
        <f t="shared" si="168"/>
        <v>#N/A</v>
      </c>
      <c r="AE170" s="3" t="e">
        <f t="shared" si="169"/>
        <v>#N/A</v>
      </c>
      <c r="AF170" s="3" t="e">
        <f t="shared" si="169"/>
        <v>#N/A</v>
      </c>
      <c r="AJ170" s="3" t="e">
        <f t="shared" si="170"/>
        <v>#N/A</v>
      </c>
      <c r="AK170" s="3" t="e">
        <f t="shared" si="170"/>
        <v>#N/A</v>
      </c>
      <c r="AO170" s="3" t="e">
        <f t="shared" si="171"/>
        <v>#N/A</v>
      </c>
      <c r="AP170" s="3" t="e">
        <f t="shared" si="171"/>
        <v>#N/A</v>
      </c>
      <c r="AT170" s="3" t="e">
        <f t="shared" si="172"/>
        <v>#N/A</v>
      </c>
      <c r="AU170" s="3" t="e">
        <f t="shared" si="172"/>
        <v>#N/A</v>
      </c>
      <c r="AZ170" s="3" t="e">
        <f t="shared" si="173"/>
        <v>#N/A</v>
      </c>
      <c r="BA170" s="3" t="e">
        <f t="shared" si="173"/>
        <v>#N/A</v>
      </c>
    </row>
    <row r="171" spans="25:53" x14ac:dyDescent="0.2">
      <c r="Y171" s="3">
        <v>6</v>
      </c>
      <c r="Z171" s="3" t="e">
        <f t="shared" si="168"/>
        <v>#N/A</v>
      </c>
      <c r="AA171" s="3" t="e">
        <f t="shared" si="168"/>
        <v>#N/A</v>
      </c>
      <c r="AE171" s="3" t="e">
        <f t="shared" si="169"/>
        <v>#N/A</v>
      </c>
      <c r="AF171" s="3" t="e">
        <f t="shared" si="169"/>
        <v>#N/A</v>
      </c>
      <c r="AJ171" s="3" t="e">
        <f t="shared" si="170"/>
        <v>#N/A</v>
      </c>
      <c r="AK171" s="3" t="e">
        <f t="shared" si="170"/>
        <v>#N/A</v>
      </c>
      <c r="AO171" s="3" t="e">
        <f t="shared" si="171"/>
        <v>#N/A</v>
      </c>
      <c r="AP171" s="3" t="e">
        <f t="shared" si="171"/>
        <v>#N/A</v>
      </c>
      <c r="AT171" s="3" t="e">
        <f t="shared" si="172"/>
        <v>#N/A</v>
      </c>
      <c r="AU171" s="3" t="e">
        <f t="shared" si="172"/>
        <v>#N/A</v>
      </c>
      <c r="AZ171" s="3" t="e">
        <f t="shared" si="173"/>
        <v>#N/A</v>
      </c>
      <c r="BA171" s="3" t="e">
        <f t="shared" si="173"/>
        <v>#N/A</v>
      </c>
    </row>
    <row r="172" spans="25:53" x14ac:dyDescent="0.2">
      <c r="Y172" s="3">
        <v>7</v>
      </c>
      <c r="Z172" s="3" t="e">
        <f t="shared" si="168"/>
        <v>#N/A</v>
      </c>
      <c r="AA172" s="3" t="e">
        <f t="shared" si="168"/>
        <v>#N/A</v>
      </c>
      <c r="AE172" s="3" t="e">
        <f t="shared" si="169"/>
        <v>#N/A</v>
      </c>
      <c r="AF172" s="3" t="e">
        <f t="shared" si="169"/>
        <v>#N/A</v>
      </c>
      <c r="AJ172" s="3" t="e">
        <f t="shared" si="170"/>
        <v>#N/A</v>
      </c>
      <c r="AK172" s="3" t="e">
        <f t="shared" si="170"/>
        <v>#N/A</v>
      </c>
      <c r="AO172" s="3" t="e">
        <f t="shared" si="171"/>
        <v>#N/A</v>
      </c>
      <c r="AP172" s="3" t="e">
        <f t="shared" si="171"/>
        <v>#N/A</v>
      </c>
      <c r="AT172" s="3" t="e">
        <f t="shared" si="172"/>
        <v>#N/A</v>
      </c>
      <c r="AU172" s="3" t="e">
        <f t="shared" si="172"/>
        <v>#N/A</v>
      </c>
      <c r="AZ172" s="3" t="e">
        <f t="shared" si="173"/>
        <v>#N/A</v>
      </c>
      <c r="BA172" s="3" t="e">
        <f t="shared" si="173"/>
        <v>#N/A</v>
      </c>
    </row>
    <row r="173" spans="25:53" x14ac:dyDescent="0.2">
      <c r="Y173" s="3">
        <v>8</v>
      </c>
      <c r="Z173" s="3" t="e">
        <f t="shared" si="168"/>
        <v>#N/A</v>
      </c>
      <c r="AA173" s="3" t="e">
        <f t="shared" si="168"/>
        <v>#N/A</v>
      </c>
      <c r="AE173" s="3" t="e">
        <f t="shared" si="169"/>
        <v>#N/A</v>
      </c>
      <c r="AF173" s="3" t="e">
        <f t="shared" si="169"/>
        <v>#N/A</v>
      </c>
      <c r="AJ173" s="3" t="e">
        <f t="shared" si="170"/>
        <v>#N/A</v>
      </c>
      <c r="AK173" s="3" t="e">
        <f t="shared" si="170"/>
        <v>#N/A</v>
      </c>
      <c r="AO173" s="3" t="e">
        <f t="shared" si="171"/>
        <v>#N/A</v>
      </c>
      <c r="AP173" s="3" t="e">
        <f t="shared" si="171"/>
        <v>#N/A</v>
      </c>
      <c r="AT173" s="3" t="e">
        <f t="shared" si="172"/>
        <v>#N/A</v>
      </c>
      <c r="AU173" s="3" t="e">
        <f t="shared" si="172"/>
        <v>#N/A</v>
      </c>
      <c r="AZ173" s="3" t="e">
        <f t="shared" si="173"/>
        <v>#N/A</v>
      </c>
      <c r="BA173" s="3" t="e">
        <f t="shared" si="173"/>
        <v>#N/A</v>
      </c>
    </row>
    <row r="174" spans="25:53" x14ac:dyDescent="0.2">
      <c r="Y174" s="3">
        <v>9</v>
      </c>
      <c r="Z174" s="3" t="e">
        <f t="shared" si="168"/>
        <v>#N/A</v>
      </c>
      <c r="AA174" s="3" t="e">
        <f t="shared" si="168"/>
        <v>#N/A</v>
      </c>
      <c r="AE174" s="3" t="e">
        <f t="shared" si="169"/>
        <v>#N/A</v>
      </c>
      <c r="AF174" s="3" t="e">
        <f t="shared" si="169"/>
        <v>#N/A</v>
      </c>
      <c r="AJ174" s="3" t="e">
        <f t="shared" si="170"/>
        <v>#N/A</v>
      </c>
      <c r="AK174" s="3" t="e">
        <f t="shared" si="170"/>
        <v>#N/A</v>
      </c>
      <c r="AO174" s="3" t="e">
        <f t="shared" si="171"/>
        <v>#N/A</v>
      </c>
      <c r="AP174" s="3" t="e">
        <f t="shared" si="171"/>
        <v>#N/A</v>
      </c>
      <c r="AT174" s="3" t="e">
        <f t="shared" si="172"/>
        <v>#N/A</v>
      </c>
      <c r="AU174" s="3" t="e">
        <f t="shared" si="172"/>
        <v>#N/A</v>
      </c>
      <c r="AZ174" s="3" t="e">
        <f t="shared" si="173"/>
        <v>#N/A</v>
      </c>
      <c r="BA174" s="3" t="e">
        <f t="shared" si="173"/>
        <v>#N/A</v>
      </c>
    </row>
    <row r="175" spans="25:53" x14ac:dyDescent="0.2">
      <c r="Y175" s="3">
        <v>10</v>
      </c>
      <c r="Z175" s="3" t="e">
        <f t="shared" si="168"/>
        <v>#N/A</v>
      </c>
      <c r="AA175" s="3" t="e">
        <f t="shared" si="168"/>
        <v>#N/A</v>
      </c>
      <c r="AE175" s="3" t="e">
        <f t="shared" si="169"/>
        <v>#N/A</v>
      </c>
      <c r="AF175" s="3" t="e">
        <f t="shared" si="169"/>
        <v>#N/A</v>
      </c>
      <c r="AJ175" s="3" t="e">
        <f t="shared" si="170"/>
        <v>#N/A</v>
      </c>
      <c r="AK175" s="3" t="e">
        <f t="shared" si="170"/>
        <v>#N/A</v>
      </c>
      <c r="AO175" s="3" t="e">
        <f t="shared" si="171"/>
        <v>#N/A</v>
      </c>
      <c r="AP175" s="3" t="e">
        <f t="shared" si="171"/>
        <v>#N/A</v>
      </c>
      <c r="AT175" s="3" t="e">
        <f t="shared" si="172"/>
        <v>#N/A</v>
      </c>
      <c r="AU175" s="3" t="e">
        <f t="shared" si="172"/>
        <v>#N/A</v>
      </c>
      <c r="AZ175" s="3" t="e">
        <f t="shared" si="173"/>
        <v>#N/A</v>
      </c>
      <c r="BA175" s="3" t="e">
        <f t="shared" si="173"/>
        <v>#N/A</v>
      </c>
    </row>
    <row r="176" spans="25:53" x14ac:dyDescent="0.2">
      <c r="Y176" s="3">
        <v>11</v>
      </c>
      <c r="Z176" s="3" t="e">
        <f t="shared" si="168"/>
        <v>#N/A</v>
      </c>
      <c r="AA176" s="3" t="e">
        <f t="shared" si="168"/>
        <v>#N/A</v>
      </c>
      <c r="AE176" s="3" t="e">
        <f t="shared" si="169"/>
        <v>#N/A</v>
      </c>
      <c r="AF176" s="3" t="e">
        <f t="shared" si="169"/>
        <v>#N/A</v>
      </c>
      <c r="AJ176" s="3" t="e">
        <f t="shared" si="170"/>
        <v>#N/A</v>
      </c>
      <c r="AK176" s="3" t="e">
        <f t="shared" si="170"/>
        <v>#N/A</v>
      </c>
      <c r="AO176" s="3" t="e">
        <f t="shared" si="171"/>
        <v>#N/A</v>
      </c>
      <c r="AP176" s="3" t="e">
        <f t="shared" si="171"/>
        <v>#N/A</v>
      </c>
      <c r="AT176" s="3" t="e">
        <f t="shared" si="172"/>
        <v>#N/A</v>
      </c>
      <c r="AU176" s="3" t="e">
        <f t="shared" si="172"/>
        <v>#N/A</v>
      </c>
      <c r="AZ176" s="3" t="e">
        <f t="shared" si="173"/>
        <v>#N/A</v>
      </c>
      <c r="BA176" s="3" t="e">
        <f t="shared" si="173"/>
        <v>#N/A</v>
      </c>
    </row>
    <row r="177" spans="25:53" x14ac:dyDescent="0.2">
      <c r="Y177" s="3">
        <v>12</v>
      </c>
      <c r="Z177" s="3" t="e">
        <f t="shared" si="168"/>
        <v>#N/A</v>
      </c>
      <c r="AA177" s="3" t="e">
        <f t="shared" si="168"/>
        <v>#N/A</v>
      </c>
      <c r="AE177" s="3" t="e">
        <f t="shared" si="169"/>
        <v>#N/A</v>
      </c>
      <c r="AF177" s="3" t="e">
        <f t="shared" si="169"/>
        <v>#N/A</v>
      </c>
      <c r="AJ177" s="3" t="e">
        <f t="shared" si="170"/>
        <v>#N/A</v>
      </c>
      <c r="AK177" s="3" t="e">
        <f t="shared" si="170"/>
        <v>#N/A</v>
      </c>
      <c r="AO177" s="3" t="e">
        <f t="shared" si="171"/>
        <v>#N/A</v>
      </c>
      <c r="AP177" s="3" t="e">
        <f t="shared" si="171"/>
        <v>#N/A</v>
      </c>
      <c r="AT177" s="3" t="e">
        <f t="shared" si="172"/>
        <v>#N/A</v>
      </c>
      <c r="AU177" s="3" t="e">
        <f t="shared" si="172"/>
        <v>#N/A</v>
      </c>
      <c r="AZ177" s="3" t="e">
        <f t="shared" si="173"/>
        <v>#N/A</v>
      </c>
      <c r="BA177" s="3" t="e">
        <f t="shared" si="173"/>
        <v>#N/A</v>
      </c>
    </row>
    <row r="178" spans="25:53" x14ac:dyDescent="0.2">
      <c r="Y178" s="3">
        <v>13</v>
      </c>
      <c r="Z178" s="3" t="e">
        <f t="shared" si="168"/>
        <v>#N/A</v>
      </c>
      <c r="AA178" s="3" t="e">
        <f t="shared" si="168"/>
        <v>#N/A</v>
      </c>
      <c r="AE178" s="3" t="e">
        <f t="shared" si="169"/>
        <v>#N/A</v>
      </c>
      <c r="AF178" s="3" t="e">
        <f t="shared" si="169"/>
        <v>#N/A</v>
      </c>
      <c r="AJ178" s="3" t="e">
        <f t="shared" si="170"/>
        <v>#N/A</v>
      </c>
      <c r="AK178" s="3" t="e">
        <f t="shared" si="170"/>
        <v>#N/A</v>
      </c>
      <c r="AO178" s="3" t="e">
        <f t="shared" si="171"/>
        <v>#N/A</v>
      </c>
      <c r="AP178" s="3" t="e">
        <f t="shared" si="171"/>
        <v>#N/A</v>
      </c>
      <c r="AT178" s="3" t="e">
        <f t="shared" si="172"/>
        <v>#N/A</v>
      </c>
      <c r="AU178" s="3" t="e">
        <f t="shared" si="172"/>
        <v>#N/A</v>
      </c>
      <c r="AZ178" s="3" t="e">
        <f t="shared" si="173"/>
        <v>#N/A</v>
      </c>
      <c r="BA178" s="3" t="e">
        <f t="shared" si="173"/>
        <v>#N/A</v>
      </c>
    </row>
    <row r="179" spans="25:53" x14ac:dyDescent="0.2">
      <c r="Y179" s="3">
        <v>14</v>
      </c>
      <c r="Z179" s="3" t="e">
        <f t="shared" si="168"/>
        <v>#N/A</v>
      </c>
      <c r="AA179" s="3" t="e">
        <f t="shared" si="168"/>
        <v>#N/A</v>
      </c>
      <c r="AE179" s="3" t="e">
        <f t="shared" si="169"/>
        <v>#N/A</v>
      </c>
      <c r="AF179" s="3" t="e">
        <f t="shared" si="169"/>
        <v>#N/A</v>
      </c>
      <c r="AJ179" s="3" t="e">
        <f t="shared" si="170"/>
        <v>#N/A</v>
      </c>
      <c r="AK179" s="3" t="e">
        <f t="shared" si="170"/>
        <v>#N/A</v>
      </c>
      <c r="AO179" s="3" t="e">
        <f t="shared" si="171"/>
        <v>#N/A</v>
      </c>
      <c r="AP179" s="3" t="e">
        <f t="shared" si="171"/>
        <v>#N/A</v>
      </c>
      <c r="AT179" s="3" t="e">
        <f t="shared" si="172"/>
        <v>#N/A</v>
      </c>
      <c r="AU179" s="3" t="e">
        <f t="shared" si="172"/>
        <v>#N/A</v>
      </c>
      <c r="AZ179" s="3" t="e">
        <f t="shared" si="173"/>
        <v>#N/A</v>
      </c>
      <c r="BA179" s="3" t="e">
        <f t="shared" si="173"/>
        <v>#N/A</v>
      </c>
    </row>
    <row r="180" spans="25:53" x14ac:dyDescent="0.2">
      <c r="Y180" s="3">
        <v>15</v>
      </c>
      <c r="Z180" s="3" t="e">
        <f t="shared" si="168"/>
        <v>#N/A</v>
      </c>
      <c r="AA180" s="3" t="e">
        <f t="shared" si="168"/>
        <v>#N/A</v>
      </c>
      <c r="AE180" s="3" t="e">
        <f t="shared" si="169"/>
        <v>#N/A</v>
      </c>
      <c r="AF180" s="3" t="e">
        <f t="shared" si="169"/>
        <v>#N/A</v>
      </c>
      <c r="AJ180" s="3" t="e">
        <f t="shared" si="170"/>
        <v>#N/A</v>
      </c>
      <c r="AK180" s="3" t="e">
        <f t="shared" si="170"/>
        <v>#N/A</v>
      </c>
      <c r="AO180" s="3" t="e">
        <f t="shared" si="171"/>
        <v>#N/A</v>
      </c>
      <c r="AP180" s="3" t="e">
        <f t="shared" si="171"/>
        <v>#N/A</v>
      </c>
      <c r="AT180" s="3" t="e">
        <f t="shared" si="172"/>
        <v>#N/A</v>
      </c>
      <c r="AU180" s="3" t="e">
        <f t="shared" si="172"/>
        <v>#N/A</v>
      </c>
      <c r="AZ180" s="3" t="e">
        <f t="shared" si="173"/>
        <v>#N/A</v>
      </c>
      <c r="BA180" s="3" t="e">
        <f t="shared" si="173"/>
        <v>#N/A</v>
      </c>
    </row>
    <row r="181" spans="25:53" x14ac:dyDescent="0.2">
      <c r="Y181" s="3">
        <v>16</v>
      </c>
      <c r="Z181" s="3" t="e">
        <f t="shared" si="168"/>
        <v>#N/A</v>
      </c>
      <c r="AA181" s="3" t="e">
        <f t="shared" si="168"/>
        <v>#N/A</v>
      </c>
      <c r="AE181" s="3" t="e">
        <f t="shared" si="169"/>
        <v>#N/A</v>
      </c>
      <c r="AF181" s="3" t="e">
        <f t="shared" si="169"/>
        <v>#N/A</v>
      </c>
      <c r="AJ181" s="3" t="e">
        <f t="shared" si="170"/>
        <v>#N/A</v>
      </c>
      <c r="AK181" s="3" t="e">
        <f t="shared" si="170"/>
        <v>#N/A</v>
      </c>
      <c r="AO181" s="3" t="e">
        <f t="shared" si="171"/>
        <v>#N/A</v>
      </c>
      <c r="AP181" s="3" t="e">
        <f t="shared" si="171"/>
        <v>#N/A</v>
      </c>
      <c r="AT181" s="3" t="e">
        <f t="shared" si="172"/>
        <v>#N/A</v>
      </c>
      <c r="AU181" s="3" t="e">
        <f t="shared" si="172"/>
        <v>#N/A</v>
      </c>
      <c r="AZ181" s="3" t="e">
        <f t="shared" si="173"/>
        <v>#N/A</v>
      </c>
      <c r="BA181" s="3" t="e">
        <f t="shared" si="173"/>
        <v>#N/A</v>
      </c>
    </row>
    <row r="182" spans="25:53" x14ac:dyDescent="0.2">
      <c r="Y182" s="3">
        <v>17</v>
      </c>
      <c r="Z182" s="3" t="e">
        <f t="shared" si="168"/>
        <v>#N/A</v>
      </c>
      <c r="AA182" s="3" t="e">
        <f t="shared" si="168"/>
        <v>#N/A</v>
      </c>
      <c r="AE182" s="3" t="e">
        <f t="shared" si="169"/>
        <v>#N/A</v>
      </c>
      <c r="AF182" s="3" t="e">
        <f t="shared" si="169"/>
        <v>#N/A</v>
      </c>
      <c r="AJ182" s="3" t="e">
        <f t="shared" si="170"/>
        <v>#N/A</v>
      </c>
      <c r="AK182" s="3" t="e">
        <f t="shared" si="170"/>
        <v>#N/A</v>
      </c>
      <c r="AO182" s="3" t="e">
        <f t="shared" si="171"/>
        <v>#N/A</v>
      </c>
      <c r="AP182" s="3" t="e">
        <f t="shared" si="171"/>
        <v>#N/A</v>
      </c>
      <c r="AT182" s="3" t="e">
        <f t="shared" si="172"/>
        <v>#N/A</v>
      </c>
      <c r="AU182" s="3" t="e">
        <f t="shared" si="172"/>
        <v>#N/A</v>
      </c>
      <c r="AZ182" s="3" t="e">
        <f t="shared" si="173"/>
        <v>#N/A</v>
      </c>
      <c r="BA182" s="3" t="e">
        <f t="shared" si="173"/>
        <v>#N/A</v>
      </c>
    </row>
    <row r="183" spans="25:53" x14ac:dyDescent="0.2">
      <c r="Y183" s="3">
        <v>18</v>
      </c>
      <c r="Z183" s="3" t="e">
        <f t="shared" ref="Z183:AA195" si="174">IF(Z142=0,NA(),Z142)</f>
        <v>#N/A</v>
      </c>
      <c r="AA183" s="3" t="e">
        <f t="shared" si="174"/>
        <v>#N/A</v>
      </c>
      <c r="AE183" s="3" t="e">
        <f t="shared" ref="AE183:AF195" si="175">IF(AE142=0,NA(),AE142)</f>
        <v>#N/A</v>
      </c>
      <c r="AF183" s="3" t="e">
        <f t="shared" si="175"/>
        <v>#N/A</v>
      </c>
      <c r="AJ183" s="3" t="e">
        <f t="shared" ref="AJ183:AK195" si="176">IF(AJ142=0,NA(),AJ142)</f>
        <v>#N/A</v>
      </c>
      <c r="AK183" s="3" t="e">
        <f t="shared" si="176"/>
        <v>#N/A</v>
      </c>
      <c r="AO183" s="3" t="e">
        <f t="shared" ref="AO183:AP195" si="177">IF(AO142=0,NA(),AO142)</f>
        <v>#N/A</v>
      </c>
      <c r="AP183" s="3" t="e">
        <f t="shared" si="177"/>
        <v>#N/A</v>
      </c>
      <c r="AT183" s="3" t="e">
        <f t="shared" ref="AT183:AU195" si="178">IF(AT142=0,NA(),AT142)</f>
        <v>#N/A</v>
      </c>
      <c r="AU183" s="3" t="e">
        <f t="shared" si="178"/>
        <v>#N/A</v>
      </c>
      <c r="AZ183" s="3" t="e">
        <f t="shared" ref="AZ183:BA195" si="179">IF(AZ142=0,NA(),AZ142)</f>
        <v>#N/A</v>
      </c>
      <c r="BA183" s="3" t="e">
        <f t="shared" si="179"/>
        <v>#N/A</v>
      </c>
    </row>
    <row r="184" spans="25:53" x14ac:dyDescent="0.2">
      <c r="Y184" s="3">
        <v>19</v>
      </c>
      <c r="Z184" s="3" t="e">
        <f t="shared" si="174"/>
        <v>#N/A</v>
      </c>
      <c r="AA184" s="3" t="e">
        <f t="shared" si="174"/>
        <v>#N/A</v>
      </c>
      <c r="AE184" s="3" t="e">
        <f t="shared" si="175"/>
        <v>#N/A</v>
      </c>
      <c r="AF184" s="3" t="e">
        <f t="shared" si="175"/>
        <v>#N/A</v>
      </c>
      <c r="AJ184" s="3" t="e">
        <f t="shared" si="176"/>
        <v>#N/A</v>
      </c>
      <c r="AK184" s="3" t="e">
        <f t="shared" si="176"/>
        <v>#N/A</v>
      </c>
      <c r="AO184" s="3" t="e">
        <f t="shared" si="177"/>
        <v>#N/A</v>
      </c>
      <c r="AP184" s="3" t="e">
        <f t="shared" si="177"/>
        <v>#N/A</v>
      </c>
      <c r="AT184" s="3" t="e">
        <f t="shared" si="178"/>
        <v>#N/A</v>
      </c>
      <c r="AU184" s="3" t="e">
        <f t="shared" si="178"/>
        <v>#N/A</v>
      </c>
      <c r="AZ184" s="3" t="e">
        <f t="shared" si="179"/>
        <v>#N/A</v>
      </c>
      <c r="BA184" s="3" t="e">
        <f t="shared" si="179"/>
        <v>#N/A</v>
      </c>
    </row>
    <row r="185" spans="25:53" x14ac:dyDescent="0.2">
      <c r="Y185" s="3">
        <v>20</v>
      </c>
      <c r="Z185" s="3" t="e">
        <f t="shared" si="174"/>
        <v>#N/A</v>
      </c>
      <c r="AA185" s="3" t="e">
        <f t="shared" si="174"/>
        <v>#N/A</v>
      </c>
      <c r="AE185" s="3" t="e">
        <f t="shared" si="175"/>
        <v>#N/A</v>
      </c>
      <c r="AF185" s="3" t="e">
        <f t="shared" si="175"/>
        <v>#N/A</v>
      </c>
      <c r="AJ185" s="3" t="e">
        <f t="shared" si="176"/>
        <v>#N/A</v>
      </c>
      <c r="AK185" s="3" t="e">
        <f t="shared" si="176"/>
        <v>#N/A</v>
      </c>
      <c r="AO185" s="3" t="e">
        <f t="shared" si="177"/>
        <v>#N/A</v>
      </c>
      <c r="AP185" s="3" t="e">
        <f t="shared" si="177"/>
        <v>#N/A</v>
      </c>
      <c r="AT185" s="3" t="e">
        <f t="shared" si="178"/>
        <v>#N/A</v>
      </c>
      <c r="AU185" s="3" t="e">
        <f t="shared" si="178"/>
        <v>#N/A</v>
      </c>
      <c r="AZ185" s="3" t="e">
        <f t="shared" si="179"/>
        <v>#N/A</v>
      </c>
      <c r="BA185" s="3" t="e">
        <f t="shared" si="179"/>
        <v>#N/A</v>
      </c>
    </row>
    <row r="186" spans="25:53" x14ac:dyDescent="0.2">
      <c r="Y186" s="3">
        <v>21</v>
      </c>
      <c r="Z186" s="3" t="e">
        <f t="shared" si="174"/>
        <v>#N/A</v>
      </c>
      <c r="AA186" s="3" t="e">
        <f t="shared" si="174"/>
        <v>#N/A</v>
      </c>
      <c r="AE186" s="3" t="e">
        <f t="shared" si="175"/>
        <v>#N/A</v>
      </c>
      <c r="AF186" s="3" t="e">
        <f t="shared" si="175"/>
        <v>#N/A</v>
      </c>
      <c r="AJ186" s="3" t="e">
        <f t="shared" si="176"/>
        <v>#N/A</v>
      </c>
      <c r="AK186" s="3" t="e">
        <f t="shared" si="176"/>
        <v>#N/A</v>
      </c>
      <c r="AO186" s="3" t="e">
        <f t="shared" si="177"/>
        <v>#N/A</v>
      </c>
      <c r="AP186" s="3" t="e">
        <f t="shared" si="177"/>
        <v>#N/A</v>
      </c>
      <c r="AT186" s="3" t="e">
        <f t="shared" si="178"/>
        <v>#N/A</v>
      </c>
      <c r="AU186" s="3" t="e">
        <f t="shared" si="178"/>
        <v>#N/A</v>
      </c>
      <c r="AZ186" s="3" t="e">
        <f t="shared" si="179"/>
        <v>#N/A</v>
      </c>
      <c r="BA186" s="3" t="e">
        <f t="shared" si="179"/>
        <v>#N/A</v>
      </c>
    </row>
    <row r="187" spans="25:53" x14ac:dyDescent="0.2">
      <c r="Y187" s="3">
        <v>22</v>
      </c>
      <c r="Z187" s="3" t="e">
        <f t="shared" si="174"/>
        <v>#N/A</v>
      </c>
      <c r="AA187" s="3" t="e">
        <f t="shared" si="174"/>
        <v>#N/A</v>
      </c>
      <c r="AE187" s="3" t="e">
        <f t="shared" si="175"/>
        <v>#N/A</v>
      </c>
      <c r="AF187" s="3" t="e">
        <f t="shared" si="175"/>
        <v>#N/A</v>
      </c>
      <c r="AJ187" s="3" t="e">
        <f t="shared" si="176"/>
        <v>#N/A</v>
      </c>
      <c r="AK187" s="3" t="e">
        <f t="shared" si="176"/>
        <v>#N/A</v>
      </c>
      <c r="AO187" s="3" t="e">
        <f t="shared" si="177"/>
        <v>#N/A</v>
      </c>
      <c r="AP187" s="3" t="e">
        <f t="shared" si="177"/>
        <v>#N/A</v>
      </c>
      <c r="AT187" s="3" t="e">
        <f t="shared" si="178"/>
        <v>#N/A</v>
      </c>
      <c r="AU187" s="3" t="e">
        <f t="shared" si="178"/>
        <v>#N/A</v>
      </c>
      <c r="AZ187" s="3" t="e">
        <f t="shared" si="179"/>
        <v>#N/A</v>
      </c>
      <c r="BA187" s="3" t="e">
        <f t="shared" si="179"/>
        <v>#N/A</v>
      </c>
    </row>
    <row r="188" spans="25:53" x14ac:dyDescent="0.2">
      <c r="Y188" s="3">
        <v>23</v>
      </c>
      <c r="Z188" s="3" t="e">
        <f t="shared" si="174"/>
        <v>#N/A</v>
      </c>
      <c r="AA188" s="3" t="e">
        <f t="shared" si="174"/>
        <v>#N/A</v>
      </c>
      <c r="AE188" s="3" t="e">
        <f t="shared" si="175"/>
        <v>#N/A</v>
      </c>
      <c r="AF188" s="3" t="e">
        <f t="shared" si="175"/>
        <v>#N/A</v>
      </c>
      <c r="AJ188" s="3" t="e">
        <f t="shared" si="176"/>
        <v>#N/A</v>
      </c>
      <c r="AK188" s="3" t="e">
        <f t="shared" si="176"/>
        <v>#N/A</v>
      </c>
      <c r="AO188" s="3" t="e">
        <f t="shared" si="177"/>
        <v>#N/A</v>
      </c>
      <c r="AP188" s="3" t="e">
        <f t="shared" si="177"/>
        <v>#N/A</v>
      </c>
      <c r="AT188" s="3" t="e">
        <f t="shared" si="178"/>
        <v>#N/A</v>
      </c>
      <c r="AU188" s="3" t="e">
        <f t="shared" si="178"/>
        <v>#N/A</v>
      </c>
      <c r="AZ188" s="3" t="e">
        <f t="shared" si="179"/>
        <v>#N/A</v>
      </c>
      <c r="BA188" s="3" t="e">
        <f t="shared" si="179"/>
        <v>#N/A</v>
      </c>
    </row>
    <row r="189" spans="25:53" x14ac:dyDescent="0.2">
      <c r="Y189" s="3">
        <v>24</v>
      </c>
      <c r="Z189" s="3" t="e">
        <f t="shared" si="174"/>
        <v>#N/A</v>
      </c>
      <c r="AA189" s="3" t="e">
        <f t="shared" si="174"/>
        <v>#N/A</v>
      </c>
      <c r="AE189" s="3" t="e">
        <f t="shared" si="175"/>
        <v>#N/A</v>
      </c>
      <c r="AF189" s="3" t="e">
        <f t="shared" si="175"/>
        <v>#N/A</v>
      </c>
      <c r="AJ189" s="3" t="e">
        <f t="shared" si="176"/>
        <v>#N/A</v>
      </c>
      <c r="AK189" s="3" t="e">
        <f t="shared" si="176"/>
        <v>#N/A</v>
      </c>
      <c r="AO189" s="3" t="e">
        <f t="shared" si="177"/>
        <v>#N/A</v>
      </c>
      <c r="AP189" s="3" t="e">
        <f t="shared" si="177"/>
        <v>#N/A</v>
      </c>
      <c r="AT189" s="3" t="e">
        <f t="shared" si="178"/>
        <v>#N/A</v>
      </c>
      <c r="AU189" s="3" t="e">
        <f t="shared" si="178"/>
        <v>#N/A</v>
      </c>
      <c r="AZ189" s="3" t="e">
        <f t="shared" si="179"/>
        <v>#N/A</v>
      </c>
      <c r="BA189" s="3" t="e">
        <f t="shared" si="179"/>
        <v>#N/A</v>
      </c>
    </row>
    <row r="190" spans="25:53" x14ac:dyDescent="0.2">
      <c r="Y190" s="3">
        <v>25</v>
      </c>
      <c r="Z190" s="3" t="e">
        <f t="shared" si="174"/>
        <v>#N/A</v>
      </c>
      <c r="AA190" s="3" t="e">
        <f t="shared" si="174"/>
        <v>#N/A</v>
      </c>
      <c r="AE190" s="3" t="e">
        <f t="shared" si="175"/>
        <v>#N/A</v>
      </c>
      <c r="AF190" s="3" t="e">
        <f t="shared" si="175"/>
        <v>#N/A</v>
      </c>
      <c r="AJ190" s="3" t="e">
        <f t="shared" si="176"/>
        <v>#N/A</v>
      </c>
      <c r="AK190" s="3" t="e">
        <f t="shared" si="176"/>
        <v>#N/A</v>
      </c>
      <c r="AO190" s="3" t="e">
        <f t="shared" si="177"/>
        <v>#N/A</v>
      </c>
      <c r="AP190" s="3" t="e">
        <f t="shared" si="177"/>
        <v>#N/A</v>
      </c>
      <c r="AT190" s="3" t="e">
        <f t="shared" si="178"/>
        <v>#N/A</v>
      </c>
      <c r="AU190" s="3" t="e">
        <f t="shared" si="178"/>
        <v>#N/A</v>
      </c>
      <c r="AZ190" s="3" t="e">
        <f t="shared" si="179"/>
        <v>#N/A</v>
      </c>
      <c r="BA190" s="3" t="e">
        <f t="shared" si="179"/>
        <v>#N/A</v>
      </c>
    </row>
    <row r="191" spans="25:53" x14ac:dyDescent="0.2">
      <c r="Y191" s="3">
        <v>26</v>
      </c>
      <c r="Z191" s="3" t="e">
        <f t="shared" si="174"/>
        <v>#N/A</v>
      </c>
      <c r="AA191" s="3" t="e">
        <f t="shared" si="174"/>
        <v>#N/A</v>
      </c>
      <c r="AE191" s="3" t="e">
        <f t="shared" si="175"/>
        <v>#N/A</v>
      </c>
      <c r="AF191" s="3" t="e">
        <f t="shared" si="175"/>
        <v>#N/A</v>
      </c>
      <c r="AJ191" s="3" t="e">
        <f t="shared" si="176"/>
        <v>#N/A</v>
      </c>
      <c r="AK191" s="3" t="e">
        <f t="shared" si="176"/>
        <v>#N/A</v>
      </c>
      <c r="AO191" s="3" t="e">
        <f t="shared" si="177"/>
        <v>#N/A</v>
      </c>
      <c r="AP191" s="3" t="e">
        <f t="shared" si="177"/>
        <v>#N/A</v>
      </c>
      <c r="AT191" s="3" t="e">
        <f t="shared" si="178"/>
        <v>#N/A</v>
      </c>
      <c r="AU191" s="3" t="e">
        <f t="shared" si="178"/>
        <v>#N/A</v>
      </c>
      <c r="AZ191" s="3" t="e">
        <f t="shared" si="179"/>
        <v>#N/A</v>
      </c>
      <c r="BA191" s="3" t="e">
        <f t="shared" si="179"/>
        <v>#N/A</v>
      </c>
    </row>
    <row r="192" spans="25:53" x14ac:dyDescent="0.2">
      <c r="Y192" s="3">
        <v>27</v>
      </c>
      <c r="Z192" s="3" t="e">
        <f t="shared" si="174"/>
        <v>#N/A</v>
      </c>
      <c r="AA192" s="3" t="e">
        <f t="shared" si="174"/>
        <v>#N/A</v>
      </c>
      <c r="AE192" s="3" t="e">
        <f t="shared" si="175"/>
        <v>#N/A</v>
      </c>
      <c r="AF192" s="3" t="e">
        <f t="shared" si="175"/>
        <v>#N/A</v>
      </c>
      <c r="AJ192" s="3" t="e">
        <f t="shared" si="176"/>
        <v>#N/A</v>
      </c>
      <c r="AK192" s="3" t="e">
        <f t="shared" si="176"/>
        <v>#N/A</v>
      </c>
      <c r="AO192" s="3" t="e">
        <f t="shared" si="177"/>
        <v>#N/A</v>
      </c>
      <c r="AP192" s="3" t="e">
        <f t="shared" si="177"/>
        <v>#N/A</v>
      </c>
      <c r="AT192" s="3" t="e">
        <f t="shared" si="178"/>
        <v>#N/A</v>
      </c>
      <c r="AU192" s="3" t="e">
        <f t="shared" si="178"/>
        <v>#N/A</v>
      </c>
      <c r="AZ192" s="3" t="e">
        <f t="shared" si="179"/>
        <v>#N/A</v>
      </c>
      <c r="BA192" s="3" t="e">
        <f t="shared" si="179"/>
        <v>#N/A</v>
      </c>
    </row>
    <row r="193" spans="25:53" x14ac:dyDescent="0.2">
      <c r="Y193" s="3">
        <v>28</v>
      </c>
      <c r="Z193" s="3" t="e">
        <f t="shared" si="174"/>
        <v>#N/A</v>
      </c>
      <c r="AA193" s="3" t="e">
        <f t="shared" si="174"/>
        <v>#N/A</v>
      </c>
      <c r="AE193" s="3" t="e">
        <f t="shared" si="175"/>
        <v>#N/A</v>
      </c>
      <c r="AF193" s="3" t="e">
        <f t="shared" si="175"/>
        <v>#N/A</v>
      </c>
      <c r="AJ193" s="3" t="e">
        <f t="shared" si="176"/>
        <v>#N/A</v>
      </c>
      <c r="AK193" s="3" t="e">
        <f t="shared" si="176"/>
        <v>#N/A</v>
      </c>
      <c r="AO193" s="3" t="e">
        <f t="shared" si="177"/>
        <v>#N/A</v>
      </c>
      <c r="AP193" s="3" t="e">
        <f t="shared" si="177"/>
        <v>#N/A</v>
      </c>
      <c r="AT193" s="3" t="e">
        <f t="shared" si="178"/>
        <v>#N/A</v>
      </c>
      <c r="AU193" s="3" t="e">
        <f t="shared" si="178"/>
        <v>#N/A</v>
      </c>
      <c r="AZ193" s="3" t="e">
        <f t="shared" si="179"/>
        <v>#N/A</v>
      </c>
      <c r="BA193" s="3" t="e">
        <f t="shared" si="179"/>
        <v>#N/A</v>
      </c>
    </row>
    <row r="194" spans="25:53" x14ac:dyDescent="0.2">
      <c r="Y194" s="3">
        <v>29</v>
      </c>
      <c r="Z194" s="3" t="e">
        <f t="shared" si="174"/>
        <v>#N/A</v>
      </c>
      <c r="AA194" s="3" t="e">
        <f t="shared" si="174"/>
        <v>#N/A</v>
      </c>
      <c r="AE194" s="3" t="e">
        <f t="shared" si="175"/>
        <v>#N/A</v>
      </c>
      <c r="AF194" s="3" t="e">
        <f t="shared" si="175"/>
        <v>#N/A</v>
      </c>
      <c r="AJ194" s="3" t="e">
        <f t="shared" si="176"/>
        <v>#N/A</v>
      </c>
      <c r="AK194" s="3" t="e">
        <f t="shared" si="176"/>
        <v>#N/A</v>
      </c>
      <c r="AO194" s="3" t="e">
        <f t="shared" si="177"/>
        <v>#N/A</v>
      </c>
      <c r="AP194" s="3" t="e">
        <f t="shared" si="177"/>
        <v>#N/A</v>
      </c>
      <c r="AT194" s="3" t="e">
        <f t="shared" si="178"/>
        <v>#N/A</v>
      </c>
      <c r="AU194" s="3" t="e">
        <f t="shared" si="178"/>
        <v>#N/A</v>
      </c>
      <c r="AZ194" s="3" t="e">
        <f t="shared" si="179"/>
        <v>#N/A</v>
      </c>
      <c r="BA194" s="3" t="e">
        <f t="shared" si="179"/>
        <v>#N/A</v>
      </c>
    </row>
    <row r="195" spans="25:53" x14ac:dyDescent="0.2">
      <c r="Y195" s="3">
        <v>30</v>
      </c>
      <c r="Z195" s="3" t="e">
        <f t="shared" si="174"/>
        <v>#N/A</v>
      </c>
      <c r="AA195" s="3" t="e">
        <f t="shared" si="174"/>
        <v>#N/A</v>
      </c>
      <c r="AE195" s="3" t="e">
        <f t="shared" si="175"/>
        <v>#N/A</v>
      </c>
      <c r="AF195" s="3" t="e">
        <f t="shared" si="175"/>
        <v>#N/A</v>
      </c>
      <c r="AJ195" s="3" t="e">
        <f t="shared" si="176"/>
        <v>#N/A</v>
      </c>
      <c r="AK195" s="3" t="e">
        <f t="shared" si="176"/>
        <v>#N/A</v>
      </c>
      <c r="AO195" s="3" t="e">
        <f t="shared" si="177"/>
        <v>#N/A</v>
      </c>
      <c r="AP195" s="3" t="e">
        <f t="shared" si="177"/>
        <v>#N/A</v>
      </c>
      <c r="AT195" s="3" t="e">
        <f t="shared" si="178"/>
        <v>#N/A</v>
      </c>
      <c r="AU195" s="3" t="e">
        <f t="shared" si="178"/>
        <v>#N/A</v>
      </c>
      <c r="AZ195" s="3" t="e">
        <f t="shared" si="179"/>
        <v>#N/A</v>
      </c>
      <c r="BA195" s="3" t="e">
        <f t="shared" si="179"/>
        <v>#N/A</v>
      </c>
    </row>
    <row r="196" spans="25:53" x14ac:dyDescent="0.2">
      <c r="Z196" s="3" t="s">
        <v>70</v>
      </c>
      <c r="AE196" s="3" t="s">
        <v>70</v>
      </c>
      <c r="AJ196" s="3" t="s">
        <v>70</v>
      </c>
      <c r="AO196" s="3" t="s">
        <v>70</v>
      </c>
      <c r="AT196" s="3" t="s">
        <v>70</v>
      </c>
      <c r="AZ196" s="3" t="s">
        <v>70</v>
      </c>
    </row>
    <row r="197" spans="25:53" x14ac:dyDescent="0.2">
      <c r="Z197" s="3">
        <f>MIN(AB125:AB154)</f>
        <v>62.887548750000001</v>
      </c>
      <c r="AE197" s="3">
        <f>MIN(AG125:AG154)</f>
        <v>115.175</v>
      </c>
      <c r="AJ197" s="3">
        <f>MIN(AL125:AL154)</f>
        <v>0</v>
      </c>
      <c r="AO197" s="3">
        <f>MIN(AQ125:AQ154)</f>
        <v>0</v>
      </c>
      <c r="AT197" s="3">
        <f>MIN(AV125:AV154)</f>
        <v>0</v>
      </c>
      <c r="AZ197" s="3">
        <f>MIN(BB125:BB154)</f>
        <v>0</v>
      </c>
    </row>
    <row r="200" spans="25:53" x14ac:dyDescent="0.2">
      <c r="Z200" s="3" t="s">
        <v>24</v>
      </c>
      <c r="AC200" s="3" t="s">
        <v>27</v>
      </c>
      <c r="AF200" s="3" t="s">
        <v>54</v>
      </c>
      <c r="AI200" s="3" t="s">
        <v>55</v>
      </c>
      <c r="AL200" s="3" t="s">
        <v>56</v>
      </c>
      <c r="AO200" s="3" t="s">
        <v>57</v>
      </c>
    </row>
    <row r="201" spans="25:53" x14ac:dyDescent="0.2">
      <c r="Z201" s="82" t="s">
        <v>23</v>
      </c>
      <c r="AA201" s="83" t="s">
        <v>49</v>
      </c>
      <c r="AC201" s="82" t="s">
        <v>23</v>
      </c>
      <c r="AD201" s="83" t="s">
        <v>49</v>
      </c>
      <c r="AF201" s="82" t="s">
        <v>23</v>
      </c>
      <c r="AG201" s="83" t="s">
        <v>49</v>
      </c>
      <c r="AI201" s="82" t="s">
        <v>23</v>
      </c>
      <c r="AJ201" s="83" t="s">
        <v>49</v>
      </c>
      <c r="AL201" s="82" t="s">
        <v>23</v>
      </c>
      <c r="AM201" s="83" t="s">
        <v>49</v>
      </c>
      <c r="AO201" s="82" t="s">
        <v>23</v>
      </c>
      <c r="AP201" s="83" t="s">
        <v>49</v>
      </c>
    </row>
    <row r="202" spans="25:53" x14ac:dyDescent="0.2">
      <c r="Y202" s="3">
        <v>1</v>
      </c>
      <c r="Z202" s="3">
        <f>IF(X16=1,S16," ")</f>
        <v>27.668976969035182</v>
      </c>
      <c r="AA202" s="3">
        <f>IF(X16=1,U16," ")</f>
        <v>3862.5</v>
      </c>
      <c r="AC202" s="3" t="str">
        <f>IF(X16=2,S16," ")</f>
        <v xml:space="preserve"> </v>
      </c>
      <c r="AD202" s="3" t="str">
        <f>IF(X16=2,U16," ")</f>
        <v xml:space="preserve"> </v>
      </c>
      <c r="AF202" s="3" t="str">
        <f>IF(X16=3,S16," ")</f>
        <v xml:space="preserve"> </v>
      </c>
      <c r="AG202" s="3" t="str">
        <f>IF(X16=3,U16," ")</f>
        <v xml:space="preserve"> </v>
      </c>
      <c r="AI202" s="3" t="str">
        <f>IF(X16=4,S16," ")</f>
        <v xml:space="preserve"> </v>
      </c>
      <c r="AJ202" s="3" t="str">
        <f>IF(X16=4,U16," ")</f>
        <v xml:space="preserve"> </v>
      </c>
      <c r="AL202" s="3" t="str">
        <f>IF(X16=5,S16," ")</f>
        <v xml:space="preserve"> </v>
      </c>
      <c r="AM202" s="3" t="str">
        <f>IF(X16=5,U16," ")</f>
        <v xml:space="preserve"> </v>
      </c>
      <c r="AO202" s="3" t="str">
        <f>IF(X16=6,S16," ")</f>
        <v xml:space="preserve"> </v>
      </c>
      <c r="AP202" s="3" t="str">
        <f>IF(X16=6,U16," ")</f>
        <v xml:space="preserve"> </v>
      </c>
    </row>
    <row r="203" spans="25:53" x14ac:dyDescent="0.2">
      <c r="Y203" s="3">
        <v>2</v>
      </c>
      <c r="Z203" s="3">
        <f t="shared" ref="Z203:Z231" si="180">IF(X17=1,S17," ")</f>
        <v>30.923485400787499</v>
      </c>
      <c r="AA203" s="3">
        <f t="shared" ref="AA203:AA231" si="181">IF(X17=1,U17," ")</f>
        <v>6038.6666666666661</v>
      </c>
      <c r="AC203" s="3" t="str">
        <f t="shared" ref="AC203:AC231" si="182">IF(X17=2,S17," ")</f>
        <v xml:space="preserve"> </v>
      </c>
      <c r="AD203" s="3" t="str">
        <f t="shared" ref="AD203:AD231" si="183">IF(X17=2,U17," ")</f>
        <v xml:space="preserve"> </v>
      </c>
      <c r="AF203" s="3" t="str">
        <f t="shared" ref="AF203:AF231" si="184">IF(X17=3,S17," ")</f>
        <v xml:space="preserve"> </v>
      </c>
      <c r="AG203" s="3" t="str">
        <f t="shared" ref="AG203:AG231" si="185">IF(X17=3,U17," ")</f>
        <v xml:space="preserve"> </v>
      </c>
      <c r="AI203" s="3" t="str">
        <f t="shared" ref="AI203:AI231" si="186">IF(X17=4,S17," ")</f>
        <v xml:space="preserve"> </v>
      </c>
      <c r="AJ203" s="3" t="str">
        <f t="shared" ref="AJ203:AJ231" si="187">IF(X17=4,U17," ")</f>
        <v xml:space="preserve"> </v>
      </c>
      <c r="AL203" s="3" t="str">
        <f t="shared" ref="AL203:AL231" si="188">IF(X17=5,S17," ")</f>
        <v xml:space="preserve"> </v>
      </c>
      <c r="AM203" s="3" t="str">
        <f t="shared" ref="AM203:AM231" si="189">IF(X17=5,U17," ")</f>
        <v xml:space="preserve"> </v>
      </c>
      <c r="AO203" s="3" t="str">
        <f t="shared" ref="AO203:AO231" si="190">IF(X17=6,S17," ")</f>
        <v xml:space="preserve"> </v>
      </c>
      <c r="AP203" s="3" t="str">
        <f t="shared" ref="AP203:AP231" si="191">IF(X17=6,U17," ")</f>
        <v xml:space="preserve"> </v>
      </c>
    </row>
    <row r="204" spans="25:53" x14ac:dyDescent="0.2">
      <c r="Y204" s="3">
        <v>3</v>
      </c>
      <c r="Z204" s="3" t="str">
        <f t="shared" si="180"/>
        <v xml:space="preserve"> </v>
      </c>
      <c r="AA204" s="3" t="str">
        <f t="shared" si="181"/>
        <v xml:space="preserve"> </v>
      </c>
      <c r="AC204" s="3">
        <f t="shared" si="182"/>
        <v>43.138871243153204</v>
      </c>
      <c r="AD204" s="3">
        <f t="shared" si="183"/>
        <v>19338.583333333332</v>
      </c>
      <c r="AF204" s="3" t="str">
        <f t="shared" si="184"/>
        <v xml:space="preserve"> </v>
      </c>
      <c r="AG204" s="3" t="str">
        <f t="shared" si="185"/>
        <v xml:space="preserve"> </v>
      </c>
      <c r="AI204" s="3" t="str">
        <f t="shared" si="186"/>
        <v xml:space="preserve"> </v>
      </c>
      <c r="AJ204" s="3" t="str">
        <f t="shared" si="187"/>
        <v xml:space="preserve"> </v>
      </c>
      <c r="AL204" s="3" t="str">
        <f t="shared" si="188"/>
        <v xml:space="preserve"> </v>
      </c>
      <c r="AM204" s="3" t="str">
        <f t="shared" si="189"/>
        <v xml:space="preserve"> </v>
      </c>
      <c r="AO204" s="3" t="str">
        <f t="shared" si="190"/>
        <v xml:space="preserve"> </v>
      </c>
      <c r="AP204" s="3" t="str">
        <f t="shared" si="191"/>
        <v xml:space="preserve"> </v>
      </c>
    </row>
    <row r="205" spans="25:53" x14ac:dyDescent="0.2">
      <c r="Y205" s="3">
        <v>4</v>
      </c>
      <c r="Z205" s="3" t="str">
        <f t="shared" si="180"/>
        <v xml:space="preserve"> </v>
      </c>
      <c r="AA205" s="3" t="str">
        <f t="shared" si="181"/>
        <v xml:space="preserve"> </v>
      </c>
      <c r="AC205" s="3" t="str">
        <f t="shared" si="182"/>
        <v xml:space="preserve"> </v>
      </c>
      <c r="AD205" s="3" t="str">
        <f t="shared" si="183"/>
        <v xml:space="preserve"> </v>
      </c>
      <c r="AF205" s="3" t="str">
        <f t="shared" si="184"/>
        <v xml:space="preserve"> </v>
      </c>
      <c r="AG205" s="3" t="str">
        <f t="shared" si="185"/>
        <v xml:space="preserve"> </v>
      </c>
      <c r="AI205" s="3" t="str">
        <f t="shared" si="186"/>
        <v xml:space="preserve"> </v>
      </c>
      <c r="AJ205" s="3" t="str">
        <f t="shared" si="187"/>
        <v xml:space="preserve"> </v>
      </c>
      <c r="AL205" s="3" t="str">
        <f t="shared" si="188"/>
        <v xml:space="preserve"> </v>
      </c>
      <c r="AM205" s="3" t="str">
        <f t="shared" si="189"/>
        <v xml:space="preserve"> </v>
      </c>
      <c r="AO205" s="3" t="str">
        <f t="shared" si="190"/>
        <v xml:space="preserve"> </v>
      </c>
      <c r="AP205" s="3" t="str">
        <f t="shared" si="191"/>
        <v xml:space="preserve"> </v>
      </c>
    </row>
    <row r="206" spans="25:53" x14ac:dyDescent="0.2">
      <c r="Y206" s="3">
        <v>5</v>
      </c>
      <c r="Z206" s="3" t="str">
        <f t="shared" si="180"/>
        <v xml:space="preserve"> </v>
      </c>
      <c r="AA206" s="3" t="str">
        <f t="shared" si="181"/>
        <v xml:space="preserve"> </v>
      </c>
      <c r="AC206" s="3" t="str">
        <f t="shared" si="182"/>
        <v xml:space="preserve"> </v>
      </c>
      <c r="AD206" s="3" t="str">
        <f t="shared" si="183"/>
        <v xml:space="preserve"> </v>
      </c>
      <c r="AF206" s="3" t="str">
        <f t="shared" si="184"/>
        <v xml:space="preserve"> </v>
      </c>
      <c r="AG206" s="3" t="str">
        <f t="shared" si="185"/>
        <v xml:space="preserve"> </v>
      </c>
      <c r="AI206" s="3" t="str">
        <f t="shared" si="186"/>
        <v xml:space="preserve"> </v>
      </c>
      <c r="AJ206" s="3" t="str">
        <f t="shared" si="187"/>
        <v xml:space="preserve"> </v>
      </c>
      <c r="AL206" s="3" t="str">
        <f t="shared" si="188"/>
        <v xml:space="preserve"> </v>
      </c>
      <c r="AM206" s="3" t="str">
        <f t="shared" si="189"/>
        <v xml:space="preserve"> </v>
      </c>
      <c r="AO206" s="3" t="str">
        <f t="shared" si="190"/>
        <v xml:space="preserve"> </v>
      </c>
      <c r="AP206" s="3" t="str">
        <f t="shared" si="191"/>
        <v xml:space="preserve"> </v>
      </c>
    </row>
    <row r="207" spans="25:53" x14ac:dyDescent="0.2">
      <c r="Y207" s="3">
        <v>6</v>
      </c>
      <c r="Z207" s="3" t="str">
        <f t="shared" si="180"/>
        <v xml:space="preserve"> </v>
      </c>
      <c r="AA207" s="3" t="str">
        <f t="shared" si="181"/>
        <v xml:space="preserve"> </v>
      </c>
      <c r="AC207" s="3" t="str">
        <f t="shared" si="182"/>
        <v xml:space="preserve"> </v>
      </c>
      <c r="AD207" s="3" t="str">
        <f t="shared" si="183"/>
        <v xml:space="preserve"> </v>
      </c>
      <c r="AF207" s="3" t="str">
        <f t="shared" si="184"/>
        <v xml:space="preserve"> </v>
      </c>
      <c r="AG207" s="3" t="str">
        <f t="shared" si="185"/>
        <v xml:space="preserve"> </v>
      </c>
      <c r="AI207" s="3" t="str">
        <f t="shared" si="186"/>
        <v xml:space="preserve"> </v>
      </c>
      <c r="AJ207" s="3" t="str">
        <f t="shared" si="187"/>
        <v xml:space="preserve"> </v>
      </c>
      <c r="AL207" s="3" t="str">
        <f t="shared" si="188"/>
        <v xml:space="preserve"> </v>
      </c>
      <c r="AM207" s="3" t="str">
        <f t="shared" si="189"/>
        <v xml:space="preserve"> </v>
      </c>
      <c r="AO207" s="3" t="str">
        <f t="shared" si="190"/>
        <v xml:space="preserve"> </v>
      </c>
      <c r="AP207" s="3" t="str">
        <f t="shared" si="191"/>
        <v xml:space="preserve"> </v>
      </c>
    </row>
    <row r="208" spans="25:53" x14ac:dyDescent="0.2">
      <c r="Y208" s="3">
        <v>7</v>
      </c>
      <c r="Z208" s="3" t="str">
        <f t="shared" si="180"/>
        <v xml:space="preserve"> </v>
      </c>
      <c r="AA208" s="3" t="str">
        <f t="shared" si="181"/>
        <v xml:space="preserve"> </v>
      </c>
      <c r="AC208" s="3" t="str">
        <f t="shared" si="182"/>
        <v xml:space="preserve"> </v>
      </c>
      <c r="AD208" s="3" t="str">
        <f t="shared" si="183"/>
        <v xml:space="preserve"> </v>
      </c>
      <c r="AF208" s="3" t="str">
        <f t="shared" si="184"/>
        <v xml:space="preserve"> </v>
      </c>
      <c r="AG208" s="3" t="str">
        <f t="shared" si="185"/>
        <v xml:space="preserve"> </v>
      </c>
      <c r="AI208" s="3" t="str">
        <f t="shared" si="186"/>
        <v xml:space="preserve"> </v>
      </c>
      <c r="AJ208" s="3" t="str">
        <f t="shared" si="187"/>
        <v xml:space="preserve"> </v>
      </c>
      <c r="AL208" s="3" t="str">
        <f t="shared" si="188"/>
        <v xml:space="preserve"> </v>
      </c>
      <c r="AM208" s="3" t="str">
        <f t="shared" si="189"/>
        <v xml:space="preserve"> </v>
      </c>
      <c r="AO208" s="3" t="str">
        <f t="shared" si="190"/>
        <v xml:space="preserve"> </v>
      </c>
      <c r="AP208" s="3" t="str">
        <f t="shared" si="191"/>
        <v xml:space="preserve"> </v>
      </c>
    </row>
    <row r="209" spans="25:42" x14ac:dyDescent="0.2">
      <c r="Y209" s="3">
        <v>8</v>
      </c>
      <c r="Z209" s="3" t="str">
        <f t="shared" si="180"/>
        <v xml:space="preserve"> </v>
      </c>
      <c r="AA209" s="3" t="str">
        <f t="shared" si="181"/>
        <v xml:space="preserve"> </v>
      </c>
      <c r="AC209" s="3" t="str">
        <f t="shared" si="182"/>
        <v xml:space="preserve"> </v>
      </c>
      <c r="AD209" s="3" t="str">
        <f t="shared" si="183"/>
        <v xml:space="preserve"> </v>
      </c>
      <c r="AF209" s="3" t="str">
        <f t="shared" si="184"/>
        <v xml:space="preserve"> </v>
      </c>
      <c r="AG209" s="3" t="str">
        <f t="shared" si="185"/>
        <v xml:space="preserve"> </v>
      </c>
      <c r="AI209" s="3" t="str">
        <f t="shared" si="186"/>
        <v xml:space="preserve"> </v>
      </c>
      <c r="AJ209" s="3" t="str">
        <f t="shared" si="187"/>
        <v xml:space="preserve"> </v>
      </c>
      <c r="AL209" s="3" t="str">
        <f t="shared" si="188"/>
        <v xml:space="preserve"> </v>
      </c>
      <c r="AM209" s="3" t="str">
        <f t="shared" si="189"/>
        <v xml:space="preserve"> </v>
      </c>
      <c r="AO209" s="3" t="str">
        <f t="shared" si="190"/>
        <v xml:space="preserve"> </v>
      </c>
      <c r="AP209" s="3" t="str">
        <f t="shared" si="191"/>
        <v xml:space="preserve"> </v>
      </c>
    </row>
    <row r="210" spans="25:42" x14ac:dyDescent="0.2">
      <c r="Y210" s="3">
        <v>9</v>
      </c>
      <c r="Z210" s="3" t="str">
        <f t="shared" si="180"/>
        <v xml:space="preserve"> </v>
      </c>
      <c r="AA210" s="3" t="str">
        <f t="shared" si="181"/>
        <v xml:space="preserve"> </v>
      </c>
      <c r="AC210" s="3" t="str">
        <f t="shared" si="182"/>
        <v xml:space="preserve"> </v>
      </c>
      <c r="AD210" s="3" t="str">
        <f t="shared" si="183"/>
        <v xml:space="preserve"> </v>
      </c>
      <c r="AF210" s="3" t="str">
        <f t="shared" si="184"/>
        <v xml:space="preserve"> </v>
      </c>
      <c r="AG210" s="3" t="str">
        <f t="shared" si="185"/>
        <v xml:space="preserve"> </v>
      </c>
      <c r="AI210" s="3" t="str">
        <f t="shared" si="186"/>
        <v xml:space="preserve"> </v>
      </c>
      <c r="AJ210" s="3" t="str">
        <f t="shared" si="187"/>
        <v xml:space="preserve"> </v>
      </c>
      <c r="AL210" s="3" t="str">
        <f t="shared" si="188"/>
        <v xml:space="preserve"> </v>
      </c>
      <c r="AM210" s="3" t="str">
        <f t="shared" si="189"/>
        <v xml:space="preserve"> </v>
      </c>
      <c r="AO210" s="3" t="str">
        <f t="shared" si="190"/>
        <v xml:space="preserve"> </v>
      </c>
      <c r="AP210" s="3" t="str">
        <f t="shared" si="191"/>
        <v xml:space="preserve"> </v>
      </c>
    </row>
    <row r="211" spans="25:42" x14ac:dyDescent="0.2">
      <c r="Y211" s="3">
        <v>10</v>
      </c>
      <c r="Z211" s="3" t="str">
        <f t="shared" si="180"/>
        <v xml:space="preserve"> </v>
      </c>
      <c r="AA211" s="3" t="str">
        <f t="shared" si="181"/>
        <v xml:space="preserve"> </v>
      </c>
      <c r="AC211" s="3" t="str">
        <f t="shared" si="182"/>
        <v xml:space="preserve"> </v>
      </c>
      <c r="AD211" s="3" t="str">
        <f t="shared" si="183"/>
        <v xml:space="preserve"> </v>
      </c>
      <c r="AF211" s="3" t="str">
        <f t="shared" si="184"/>
        <v xml:space="preserve"> </v>
      </c>
      <c r="AG211" s="3" t="str">
        <f t="shared" si="185"/>
        <v xml:space="preserve"> </v>
      </c>
      <c r="AI211" s="3" t="str">
        <f t="shared" si="186"/>
        <v xml:space="preserve"> </v>
      </c>
      <c r="AJ211" s="3" t="str">
        <f t="shared" si="187"/>
        <v xml:space="preserve"> </v>
      </c>
      <c r="AL211" s="3" t="str">
        <f t="shared" si="188"/>
        <v xml:space="preserve"> </v>
      </c>
      <c r="AM211" s="3" t="str">
        <f t="shared" si="189"/>
        <v xml:space="preserve"> </v>
      </c>
      <c r="AO211" s="3" t="str">
        <f t="shared" si="190"/>
        <v xml:space="preserve"> </v>
      </c>
      <c r="AP211" s="3" t="str">
        <f t="shared" si="191"/>
        <v xml:space="preserve"> </v>
      </c>
    </row>
    <row r="212" spans="25:42" x14ac:dyDescent="0.2">
      <c r="Y212" s="3">
        <v>11</v>
      </c>
      <c r="Z212" s="3" t="str">
        <f t="shared" si="180"/>
        <v xml:space="preserve"> </v>
      </c>
      <c r="AA212" s="3" t="str">
        <f t="shared" si="181"/>
        <v xml:space="preserve"> </v>
      </c>
      <c r="AC212" s="3" t="str">
        <f t="shared" si="182"/>
        <v xml:space="preserve"> </v>
      </c>
      <c r="AD212" s="3" t="str">
        <f t="shared" si="183"/>
        <v xml:space="preserve"> </v>
      </c>
      <c r="AF212" s="3" t="str">
        <f t="shared" si="184"/>
        <v xml:space="preserve"> </v>
      </c>
      <c r="AG212" s="3" t="str">
        <f t="shared" si="185"/>
        <v xml:space="preserve"> </v>
      </c>
      <c r="AI212" s="3" t="str">
        <f t="shared" si="186"/>
        <v xml:space="preserve"> </v>
      </c>
      <c r="AJ212" s="3" t="str">
        <f t="shared" si="187"/>
        <v xml:space="preserve"> </v>
      </c>
      <c r="AL212" s="3" t="str">
        <f t="shared" si="188"/>
        <v xml:space="preserve"> </v>
      </c>
      <c r="AM212" s="3" t="str">
        <f t="shared" si="189"/>
        <v xml:space="preserve"> </v>
      </c>
      <c r="AO212" s="3" t="str">
        <f t="shared" si="190"/>
        <v xml:space="preserve"> </v>
      </c>
      <c r="AP212" s="3" t="str">
        <f t="shared" si="191"/>
        <v xml:space="preserve"> </v>
      </c>
    </row>
    <row r="213" spans="25:42" x14ac:dyDescent="0.2">
      <c r="Y213" s="3">
        <v>12</v>
      </c>
      <c r="Z213" s="3" t="str">
        <f t="shared" si="180"/>
        <v xml:space="preserve"> </v>
      </c>
      <c r="AA213" s="3" t="str">
        <f t="shared" si="181"/>
        <v xml:space="preserve"> </v>
      </c>
      <c r="AC213" s="3" t="str">
        <f t="shared" si="182"/>
        <v xml:space="preserve"> </v>
      </c>
      <c r="AD213" s="3" t="str">
        <f t="shared" si="183"/>
        <v xml:space="preserve"> </v>
      </c>
      <c r="AF213" s="3" t="str">
        <f t="shared" si="184"/>
        <v xml:space="preserve"> </v>
      </c>
      <c r="AG213" s="3" t="str">
        <f t="shared" si="185"/>
        <v xml:space="preserve"> </v>
      </c>
      <c r="AI213" s="3" t="str">
        <f t="shared" si="186"/>
        <v xml:space="preserve"> </v>
      </c>
      <c r="AJ213" s="3" t="str">
        <f t="shared" si="187"/>
        <v xml:space="preserve"> </v>
      </c>
      <c r="AL213" s="3" t="str">
        <f t="shared" si="188"/>
        <v xml:space="preserve"> </v>
      </c>
      <c r="AM213" s="3" t="str">
        <f t="shared" si="189"/>
        <v xml:space="preserve"> </v>
      </c>
      <c r="AO213" s="3" t="str">
        <f t="shared" si="190"/>
        <v xml:space="preserve"> </v>
      </c>
      <c r="AP213" s="3" t="str">
        <f t="shared" si="191"/>
        <v xml:space="preserve"> </v>
      </c>
    </row>
    <row r="214" spans="25:42" x14ac:dyDescent="0.2">
      <c r="Y214" s="3">
        <v>13</v>
      </c>
      <c r="Z214" s="3" t="str">
        <f t="shared" si="180"/>
        <v xml:space="preserve"> </v>
      </c>
      <c r="AA214" s="3" t="str">
        <f t="shared" si="181"/>
        <v xml:space="preserve"> </v>
      </c>
      <c r="AC214" s="3" t="str">
        <f t="shared" si="182"/>
        <v xml:space="preserve"> </v>
      </c>
      <c r="AD214" s="3" t="str">
        <f t="shared" si="183"/>
        <v xml:space="preserve"> </v>
      </c>
      <c r="AF214" s="3" t="str">
        <f t="shared" si="184"/>
        <v xml:space="preserve"> </v>
      </c>
      <c r="AG214" s="3" t="str">
        <f t="shared" si="185"/>
        <v xml:space="preserve"> </v>
      </c>
      <c r="AI214" s="3" t="str">
        <f t="shared" si="186"/>
        <v xml:space="preserve"> </v>
      </c>
      <c r="AJ214" s="3" t="str">
        <f t="shared" si="187"/>
        <v xml:space="preserve"> </v>
      </c>
      <c r="AL214" s="3" t="str">
        <f t="shared" si="188"/>
        <v xml:space="preserve"> </v>
      </c>
      <c r="AM214" s="3" t="str">
        <f t="shared" si="189"/>
        <v xml:space="preserve"> </v>
      </c>
      <c r="AO214" s="3" t="str">
        <f t="shared" si="190"/>
        <v xml:space="preserve"> </v>
      </c>
      <c r="AP214" s="3" t="str">
        <f t="shared" si="191"/>
        <v xml:space="preserve"> </v>
      </c>
    </row>
    <row r="215" spans="25:42" x14ac:dyDescent="0.2">
      <c r="Y215" s="3">
        <v>14</v>
      </c>
      <c r="Z215" s="3" t="str">
        <f t="shared" si="180"/>
        <v xml:space="preserve"> </v>
      </c>
      <c r="AA215" s="3" t="str">
        <f t="shared" si="181"/>
        <v xml:space="preserve"> </v>
      </c>
      <c r="AC215" s="3" t="str">
        <f t="shared" si="182"/>
        <v xml:space="preserve"> </v>
      </c>
      <c r="AD215" s="3" t="str">
        <f t="shared" si="183"/>
        <v xml:space="preserve"> </v>
      </c>
      <c r="AF215" s="3" t="str">
        <f t="shared" si="184"/>
        <v xml:space="preserve"> </v>
      </c>
      <c r="AG215" s="3" t="str">
        <f t="shared" si="185"/>
        <v xml:space="preserve"> </v>
      </c>
      <c r="AI215" s="3" t="str">
        <f t="shared" si="186"/>
        <v xml:space="preserve"> </v>
      </c>
      <c r="AJ215" s="3" t="str">
        <f t="shared" si="187"/>
        <v xml:space="preserve"> </v>
      </c>
      <c r="AL215" s="3" t="str">
        <f t="shared" si="188"/>
        <v xml:space="preserve"> </v>
      </c>
      <c r="AM215" s="3" t="str">
        <f t="shared" si="189"/>
        <v xml:space="preserve"> </v>
      </c>
      <c r="AO215" s="3" t="str">
        <f t="shared" si="190"/>
        <v xml:space="preserve"> </v>
      </c>
      <c r="AP215" s="3" t="str">
        <f t="shared" si="191"/>
        <v xml:space="preserve"> </v>
      </c>
    </row>
    <row r="216" spans="25:42" x14ac:dyDescent="0.2">
      <c r="Y216" s="3">
        <v>15</v>
      </c>
      <c r="Z216" s="3" t="str">
        <f t="shared" si="180"/>
        <v xml:space="preserve"> </v>
      </c>
      <c r="AA216" s="3" t="str">
        <f t="shared" si="181"/>
        <v xml:space="preserve"> </v>
      </c>
      <c r="AC216" s="3" t="str">
        <f t="shared" si="182"/>
        <v xml:space="preserve"> </v>
      </c>
      <c r="AD216" s="3" t="str">
        <f t="shared" si="183"/>
        <v xml:space="preserve"> </v>
      </c>
      <c r="AF216" s="3" t="str">
        <f t="shared" si="184"/>
        <v xml:space="preserve"> </v>
      </c>
      <c r="AG216" s="3" t="str">
        <f t="shared" si="185"/>
        <v xml:space="preserve"> </v>
      </c>
      <c r="AI216" s="3" t="str">
        <f t="shared" si="186"/>
        <v xml:space="preserve"> </v>
      </c>
      <c r="AJ216" s="3" t="str">
        <f t="shared" si="187"/>
        <v xml:space="preserve"> </v>
      </c>
      <c r="AL216" s="3" t="str">
        <f t="shared" si="188"/>
        <v xml:space="preserve"> </v>
      </c>
      <c r="AM216" s="3" t="str">
        <f t="shared" si="189"/>
        <v xml:space="preserve"> </v>
      </c>
      <c r="AO216" s="3" t="str">
        <f t="shared" si="190"/>
        <v xml:space="preserve"> </v>
      </c>
      <c r="AP216" s="3" t="str">
        <f t="shared" si="191"/>
        <v xml:space="preserve"> </v>
      </c>
    </row>
    <row r="217" spans="25:42" x14ac:dyDescent="0.2">
      <c r="Y217" s="3">
        <v>16</v>
      </c>
      <c r="Z217" s="3" t="str">
        <f t="shared" si="180"/>
        <v xml:space="preserve"> </v>
      </c>
      <c r="AA217" s="3" t="str">
        <f t="shared" si="181"/>
        <v xml:space="preserve"> </v>
      </c>
      <c r="AC217" s="3" t="str">
        <f t="shared" si="182"/>
        <v xml:space="preserve"> </v>
      </c>
      <c r="AD217" s="3" t="str">
        <f t="shared" si="183"/>
        <v xml:space="preserve"> </v>
      </c>
      <c r="AF217" s="3" t="str">
        <f t="shared" si="184"/>
        <v xml:space="preserve"> </v>
      </c>
      <c r="AG217" s="3" t="str">
        <f t="shared" si="185"/>
        <v xml:space="preserve"> </v>
      </c>
      <c r="AI217" s="3" t="str">
        <f t="shared" si="186"/>
        <v xml:space="preserve"> </v>
      </c>
      <c r="AJ217" s="3" t="str">
        <f t="shared" si="187"/>
        <v xml:space="preserve"> </v>
      </c>
      <c r="AL217" s="3" t="str">
        <f t="shared" si="188"/>
        <v xml:space="preserve"> </v>
      </c>
      <c r="AM217" s="3" t="str">
        <f t="shared" si="189"/>
        <v xml:space="preserve"> </v>
      </c>
      <c r="AO217" s="3" t="str">
        <f t="shared" si="190"/>
        <v xml:space="preserve"> </v>
      </c>
      <c r="AP217" s="3" t="str">
        <f t="shared" si="191"/>
        <v xml:space="preserve"> </v>
      </c>
    </row>
    <row r="218" spans="25:42" x14ac:dyDescent="0.2">
      <c r="Y218" s="3">
        <v>17</v>
      </c>
      <c r="Z218" s="3" t="str">
        <f t="shared" si="180"/>
        <v xml:space="preserve"> </v>
      </c>
      <c r="AA218" s="3" t="str">
        <f t="shared" si="181"/>
        <v xml:space="preserve"> </v>
      </c>
      <c r="AC218" s="3" t="str">
        <f t="shared" si="182"/>
        <v xml:space="preserve"> </v>
      </c>
      <c r="AD218" s="3" t="str">
        <f t="shared" si="183"/>
        <v xml:space="preserve"> </v>
      </c>
      <c r="AF218" s="3" t="str">
        <f t="shared" si="184"/>
        <v xml:space="preserve"> </v>
      </c>
      <c r="AG218" s="3" t="str">
        <f t="shared" si="185"/>
        <v xml:space="preserve"> </v>
      </c>
      <c r="AI218" s="3" t="str">
        <f t="shared" si="186"/>
        <v xml:space="preserve"> </v>
      </c>
      <c r="AJ218" s="3" t="str">
        <f t="shared" si="187"/>
        <v xml:space="preserve"> </v>
      </c>
      <c r="AL218" s="3" t="str">
        <f t="shared" si="188"/>
        <v xml:space="preserve"> </v>
      </c>
      <c r="AM218" s="3" t="str">
        <f t="shared" si="189"/>
        <v xml:space="preserve"> </v>
      </c>
      <c r="AO218" s="3" t="str">
        <f t="shared" si="190"/>
        <v xml:space="preserve"> </v>
      </c>
      <c r="AP218" s="3" t="str">
        <f t="shared" si="191"/>
        <v xml:space="preserve"> </v>
      </c>
    </row>
    <row r="219" spans="25:42" x14ac:dyDescent="0.2">
      <c r="Y219" s="3">
        <v>18</v>
      </c>
      <c r="Z219" s="3" t="str">
        <f t="shared" si="180"/>
        <v xml:space="preserve"> </v>
      </c>
      <c r="AA219" s="3" t="str">
        <f t="shared" si="181"/>
        <v xml:space="preserve"> </v>
      </c>
      <c r="AC219" s="3" t="str">
        <f t="shared" si="182"/>
        <v xml:space="preserve"> </v>
      </c>
      <c r="AD219" s="3" t="str">
        <f t="shared" si="183"/>
        <v xml:space="preserve"> </v>
      </c>
      <c r="AF219" s="3" t="str">
        <f t="shared" si="184"/>
        <v xml:space="preserve"> </v>
      </c>
      <c r="AG219" s="3" t="str">
        <f t="shared" si="185"/>
        <v xml:space="preserve"> </v>
      </c>
      <c r="AI219" s="3" t="str">
        <f t="shared" si="186"/>
        <v xml:space="preserve"> </v>
      </c>
      <c r="AJ219" s="3" t="str">
        <f t="shared" si="187"/>
        <v xml:space="preserve"> </v>
      </c>
      <c r="AL219" s="3" t="str">
        <f t="shared" si="188"/>
        <v xml:space="preserve"> </v>
      </c>
      <c r="AM219" s="3" t="str">
        <f t="shared" si="189"/>
        <v xml:space="preserve"> </v>
      </c>
      <c r="AO219" s="3" t="str">
        <f t="shared" si="190"/>
        <v xml:space="preserve"> </v>
      </c>
      <c r="AP219" s="3" t="str">
        <f t="shared" si="191"/>
        <v xml:space="preserve"> </v>
      </c>
    </row>
    <row r="220" spans="25:42" x14ac:dyDescent="0.2">
      <c r="Y220" s="3">
        <v>19</v>
      </c>
      <c r="Z220" s="3" t="str">
        <f t="shared" si="180"/>
        <v xml:space="preserve"> </v>
      </c>
      <c r="AA220" s="3" t="str">
        <f t="shared" si="181"/>
        <v xml:space="preserve"> </v>
      </c>
      <c r="AC220" s="3" t="str">
        <f t="shared" si="182"/>
        <v xml:space="preserve"> </v>
      </c>
      <c r="AD220" s="3" t="str">
        <f t="shared" si="183"/>
        <v xml:space="preserve"> </v>
      </c>
      <c r="AF220" s="3" t="str">
        <f t="shared" si="184"/>
        <v xml:space="preserve"> </v>
      </c>
      <c r="AG220" s="3" t="str">
        <f t="shared" si="185"/>
        <v xml:space="preserve"> </v>
      </c>
      <c r="AI220" s="3" t="str">
        <f t="shared" si="186"/>
        <v xml:space="preserve"> </v>
      </c>
      <c r="AJ220" s="3" t="str">
        <f t="shared" si="187"/>
        <v xml:space="preserve"> </v>
      </c>
      <c r="AL220" s="3" t="str">
        <f t="shared" si="188"/>
        <v xml:space="preserve"> </v>
      </c>
      <c r="AM220" s="3" t="str">
        <f t="shared" si="189"/>
        <v xml:space="preserve"> </v>
      </c>
      <c r="AO220" s="3" t="str">
        <f t="shared" si="190"/>
        <v xml:space="preserve"> </v>
      </c>
      <c r="AP220" s="3" t="str">
        <f t="shared" si="191"/>
        <v xml:space="preserve"> </v>
      </c>
    </row>
    <row r="221" spans="25:42" x14ac:dyDescent="0.2">
      <c r="Y221" s="3">
        <v>20</v>
      </c>
      <c r="Z221" s="3" t="str">
        <f t="shared" si="180"/>
        <v xml:space="preserve"> </v>
      </c>
      <c r="AA221" s="3" t="str">
        <f t="shared" si="181"/>
        <v xml:space="preserve"> </v>
      </c>
      <c r="AC221" s="3" t="str">
        <f t="shared" si="182"/>
        <v xml:space="preserve"> </v>
      </c>
      <c r="AD221" s="3" t="str">
        <f t="shared" si="183"/>
        <v xml:space="preserve"> </v>
      </c>
      <c r="AF221" s="3" t="str">
        <f t="shared" si="184"/>
        <v xml:space="preserve"> </v>
      </c>
      <c r="AG221" s="3" t="str">
        <f t="shared" si="185"/>
        <v xml:space="preserve"> </v>
      </c>
      <c r="AI221" s="3" t="str">
        <f t="shared" si="186"/>
        <v xml:space="preserve"> </v>
      </c>
      <c r="AJ221" s="3" t="str">
        <f t="shared" si="187"/>
        <v xml:space="preserve"> </v>
      </c>
      <c r="AL221" s="3" t="str">
        <f t="shared" si="188"/>
        <v xml:space="preserve"> </v>
      </c>
      <c r="AM221" s="3" t="str">
        <f t="shared" si="189"/>
        <v xml:space="preserve"> </v>
      </c>
      <c r="AO221" s="3" t="str">
        <f t="shared" si="190"/>
        <v xml:space="preserve"> </v>
      </c>
      <c r="AP221" s="3" t="str">
        <f t="shared" si="191"/>
        <v xml:space="preserve"> </v>
      </c>
    </row>
    <row r="222" spans="25:42" x14ac:dyDescent="0.2">
      <c r="Y222" s="3">
        <v>21</v>
      </c>
      <c r="Z222" s="3" t="str">
        <f t="shared" si="180"/>
        <v xml:space="preserve"> </v>
      </c>
      <c r="AA222" s="3" t="str">
        <f t="shared" si="181"/>
        <v xml:space="preserve"> </v>
      </c>
      <c r="AC222" s="3" t="str">
        <f t="shared" si="182"/>
        <v xml:space="preserve"> </v>
      </c>
      <c r="AD222" s="3" t="str">
        <f t="shared" si="183"/>
        <v xml:space="preserve"> </v>
      </c>
      <c r="AF222" s="3" t="str">
        <f t="shared" si="184"/>
        <v xml:space="preserve"> </v>
      </c>
      <c r="AG222" s="3" t="str">
        <f t="shared" si="185"/>
        <v xml:space="preserve"> </v>
      </c>
      <c r="AI222" s="3" t="str">
        <f t="shared" si="186"/>
        <v xml:space="preserve"> </v>
      </c>
      <c r="AJ222" s="3" t="str">
        <f t="shared" si="187"/>
        <v xml:space="preserve"> </v>
      </c>
      <c r="AL222" s="3" t="str">
        <f t="shared" si="188"/>
        <v xml:space="preserve"> </v>
      </c>
      <c r="AM222" s="3" t="str">
        <f t="shared" si="189"/>
        <v xml:space="preserve"> </v>
      </c>
      <c r="AO222" s="3" t="str">
        <f t="shared" si="190"/>
        <v xml:space="preserve"> </v>
      </c>
      <c r="AP222" s="3" t="str">
        <f t="shared" si="191"/>
        <v xml:space="preserve"> </v>
      </c>
    </row>
    <row r="223" spans="25:42" x14ac:dyDescent="0.2">
      <c r="Y223" s="3">
        <v>22</v>
      </c>
      <c r="Z223" s="3" t="str">
        <f t="shared" si="180"/>
        <v xml:space="preserve"> </v>
      </c>
      <c r="AA223" s="3" t="str">
        <f t="shared" si="181"/>
        <v xml:space="preserve"> </v>
      </c>
      <c r="AC223" s="3" t="str">
        <f t="shared" si="182"/>
        <v xml:space="preserve"> </v>
      </c>
      <c r="AD223" s="3" t="str">
        <f t="shared" si="183"/>
        <v xml:space="preserve"> </v>
      </c>
      <c r="AF223" s="3" t="str">
        <f t="shared" si="184"/>
        <v xml:space="preserve"> </v>
      </c>
      <c r="AG223" s="3" t="str">
        <f t="shared" si="185"/>
        <v xml:space="preserve"> </v>
      </c>
      <c r="AI223" s="3" t="str">
        <f t="shared" si="186"/>
        <v xml:space="preserve"> </v>
      </c>
      <c r="AJ223" s="3" t="str">
        <f t="shared" si="187"/>
        <v xml:space="preserve"> </v>
      </c>
      <c r="AL223" s="3" t="str">
        <f t="shared" si="188"/>
        <v xml:space="preserve"> </v>
      </c>
      <c r="AM223" s="3" t="str">
        <f t="shared" si="189"/>
        <v xml:space="preserve"> </v>
      </c>
      <c r="AO223" s="3" t="str">
        <f t="shared" si="190"/>
        <v xml:space="preserve"> </v>
      </c>
      <c r="AP223" s="3" t="str">
        <f t="shared" si="191"/>
        <v xml:space="preserve"> </v>
      </c>
    </row>
    <row r="224" spans="25:42" x14ac:dyDescent="0.2">
      <c r="Y224" s="3">
        <v>23</v>
      </c>
      <c r="Z224" s="3" t="str">
        <f t="shared" si="180"/>
        <v xml:space="preserve"> </v>
      </c>
      <c r="AA224" s="3" t="str">
        <f t="shared" si="181"/>
        <v xml:space="preserve"> </v>
      </c>
      <c r="AC224" s="3" t="str">
        <f t="shared" si="182"/>
        <v xml:space="preserve"> </v>
      </c>
      <c r="AD224" s="3" t="str">
        <f t="shared" si="183"/>
        <v xml:space="preserve"> </v>
      </c>
      <c r="AF224" s="3" t="str">
        <f t="shared" si="184"/>
        <v xml:space="preserve"> </v>
      </c>
      <c r="AG224" s="3" t="str">
        <f t="shared" si="185"/>
        <v xml:space="preserve"> </v>
      </c>
      <c r="AI224" s="3" t="str">
        <f t="shared" si="186"/>
        <v xml:space="preserve"> </v>
      </c>
      <c r="AJ224" s="3" t="str">
        <f t="shared" si="187"/>
        <v xml:space="preserve"> </v>
      </c>
      <c r="AL224" s="3" t="str">
        <f t="shared" si="188"/>
        <v xml:space="preserve"> </v>
      </c>
      <c r="AM224" s="3" t="str">
        <f t="shared" si="189"/>
        <v xml:space="preserve"> </v>
      </c>
      <c r="AO224" s="3" t="str">
        <f t="shared" si="190"/>
        <v xml:space="preserve"> </v>
      </c>
      <c r="AP224" s="3" t="str">
        <f t="shared" si="191"/>
        <v xml:space="preserve"> </v>
      </c>
    </row>
    <row r="225" spans="25:42" x14ac:dyDescent="0.2">
      <c r="Y225" s="3">
        <v>24</v>
      </c>
      <c r="Z225" s="3" t="str">
        <f t="shared" si="180"/>
        <v xml:space="preserve"> </v>
      </c>
      <c r="AA225" s="3" t="str">
        <f t="shared" si="181"/>
        <v xml:space="preserve"> </v>
      </c>
      <c r="AC225" s="3" t="str">
        <f t="shared" si="182"/>
        <v xml:space="preserve"> </v>
      </c>
      <c r="AD225" s="3" t="str">
        <f t="shared" si="183"/>
        <v xml:space="preserve"> </v>
      </c>
      <c r="AF225" s="3" t="str">
        <f t="shared" si="184"/>
        <v xml:space="preserve"> </v>
      </c>
      <c r="AG225" s="3" t="str">
        <f t="shared" si="185"/>
        <v xml:space="preserve"> </v>
      </c>
      <c r="AI225" s="3" t="str">
        <f t="shared" si="186"/>
        <v xml:space="preserve"> </v>
      </c>
      <c r="AJ225" s="3" t="str">
        <f t="shared" si="187"/>
        <v xml:space="preserve"> </v>
      </c>
      <c r="AL225" s="3" t="str">
        <f t="shared" si="188"/>
        <v xml:space="preserve"> </v>
      </c>
      <c r="AM225" s="3" t="str">
        <f t="shared" si="189"/>
        <v xml:space="preserve"> </v>
      </c>
      <c r="AO225" s="3" t="str">
        <f t="shared" si="190"/>
        <v xml:space="preserve"> </v>
      </c>
      <c r="AP225" s="3" t="str">
        <f t="shared" si="191"/>
        <v xml:space="preserve"> </v>
      </c>
    </row>
    <row r="226" spans="25:42" x14ac:dyDescent="0.2">
      <c r="Y226" s="3">
        <v>25</v>
      </c>
      <c r="Z226" s="3" t="str">
        <f t="shared" si="180"/>
        <v xml:space="preserve"> </v>
      </c>
      <c r="AA226" s="3" t="str">
        <f t="shared" si="181"/>
        <v xml:space="preserve"> </v>
      </c>
      <c r="AC226" s="3" t="str">
        <f t="shared" si="182"/>
        <v xml:space="preserve"> </v>
      </c>
      <c r="AD226" s="3" t="str">
        <f t="shared" si="183"/>
        <v xml:space="preserve"> </v>
      </c>
      <c r="AF226" s="3" t="str">
        <f t="shared" si="184"/>
        <v xml:space="preserve"> </v>
      </c>
      <c r="AG226" s="3" t="str">
        <f t="shared" si="185"/>
        <v xml:space="preserve"> </v>
      </c>
      <c r="AI226" s="3" t="str">
        <f t="shared" si="186"/>
        <v xml:space="preserve"> </v>
      </c>
      <c r="AJ226" s="3" t="str">
        <f t="shared" si="187"/>
        <v xml:space="preserve"> </v>
      </c>
      <c r="AL226" s="3" t="str">
        <f t="shared" si="188"/>
        <v xml:space="preserve"> </v>
      </c>
      <c r="AM226" s="3" t="str">
        <f t="shared" si="189"/>
        <v xml:space="preserve"> </v>
      </c>
      <c r="AO226" s="3" t="str">
        <f t="shared" si="190"/>
        <v xml:space="preserve"> </v>
      </c>
      <c r="AP226" s="3" t="str">
        <f t="shared" si="191"/>
        <v xml:space="preserve"> </v>
      </c>
    </row>
    <row r="227" spans="25:42" x14ac:dyDescent="0.2">
      <c r="Y227" s="3">
        <v>26</v>
      </c>
      <c r="Z227" s="3" t="str">
        <f t="shared" si="180"/>
        <v xml:space="preserve"> </v>
      </c>
      <c r="AA227" s="3" t="str">
        <f t="shared" si="181"/>
        <v xml:space="preserve"> </v>
      </c>
      <c r="AC227" s="3" t="str">
        <f t="shared" si="182"/>
        <v xml:space="preserve"> </v>
      </c>
      <c r="AD227" s="3" t="str">
        <f t="shared" si="183"/>
        <v xml:space="preserve"> </v>
      </c>
      <c r="AF227" s="3" t="str">
        <f t="shared" si="184"/>
        <v xml:space="preserve"> </v>
      </c>
      <c r="AG227" s="3" t="str">
        <f t="shared" si="185"/>
        <v xml:space="preserve"> </v>
      </c>
      <c r="AI227" s="3" t="str">
        <f t="shared" si="186"/>
        <v xml:space="preserve"> </v>
      </c>
      <c r="AJ227" s="3" t="str">
        <f t="shared" si="187"/>
        <v xml:space="preserve"> </v>
      </c>
      <c r="AL227" s="3" t="str">
        <f t="shared" si="188"/>
        <v xml:space="preserve"> </v>
      </c>
      <c r="AM227" s="3" t="str">
        <f t="shared" si="189"/>
        <v xml:space="preserve"> </v>
      </c>
      <c r="AO227" s="3" t="str">
        <f t="shared" si="190"/>
        <v xml:space="preserve"> </v>
      </c>
      <c r="AP227" s="3" t="str">
        <f t="shared" si="191"/>
        <v xml:space="preserve"> </v>
      </c>
    </row>
    <row r="228" spans="25:42" x14ac:dyDescent="0.2">
      <c r="Y228" s="3">
        <v>27</v>
      </c>
      <c r="Z228" s="3" t="str">
        <f t="shared" si="180"/>
        <v xml:space="preserve"> </v>
      </c>
      <c r="AA228" s="3" t="str">
        <f t="shared" si="181"/>
        <v xml:space="preserve"> </v>
      </c>
      <c r="AC228" s="3" t="str">
        <f t="shared" si="182"/>
        <v xml:space="preserve"> </v>
      </c>
      <c r="AD228" s="3" t="str">
        <f t="shared" si="183"/>
        <v xml:space="preserve"> </v>
      </c>
      <c r="AF228" s="3" t="str">
        <f t="shared" si="184"/>
        <v xml:space="preserve"> </v>
      </c>
      <c r="AG228" s="3" t="str">
        <f t="shared" si="185"/>
        <v xml:space="preserve"> </v>
      </c>
      <c r="AI228" s="3" t="str">
        <f t="shared" si="186"/>
        <v xml:space="preserve"> </v>
      </c>
      <c r="AJ228" s="3" t="str">
        <f t="shared" si="187"/>
        <v xml:space="preserve"> </v>
      </c>
      <c r="AL228" s="3" t="str">
        <f t="shared" si="188"/>
        <v xml:space="preserve"> </v>
      </c>
      <c r="AM228" s="3" t="str">
        <f t="shared" si="189"/>
        <v xml:space="preserve"> </v>
      </c>
      <c r="AO228" s="3" t="str">
        <f t="shared" si="190"/>
        <v xml:space="preserve"> </v>
      </c>
      <c r="AP228" s="3" t="str">
        <f t="shared" si="191"/>
        <v xml:space="preserve"> </v>
      </c>
    </row>
    <row r="229" spans="25:42" x14ac:dyDescent="0.2">
      <c r="Y229" s="3">
        <v>28</v>
      </c>
      <c r="Z229" s="3" t="str">
        <f t="shared" si="180"/>
        <v xml:space="preserve"> </v>
      </c>
      <c r="AA229" s="3" t="str">
        <f t="shared" si="181"/>
        <v xml:space="preserve"> </v>
      </c>
      <c r="AC229" s="3" t="str">
        <f t="shared" si="182"/>
        <v xml:space="preserve"> </v>
      </c>
      <c r="AD229" s="3" t="str">
        <f t="shared" si="183"/>
        <v xml:space="preserve"> </v>
      </c>
      <c r="AF229" s="3" t="str">
        <f t="shared" si="184"/>
        <v xml:space="preserve"> </v>
      </c>
      <c r="AG229" s="3" t="str">
        <f t="shared" si="185"/>
        <v xml:space="preserve"> </v>
      </c>
      <c r="AI229" s="3" t="str">
        <f t="shared" si="186"/>
        <v xml:space="preserve"> </v>
      </c>
      <c r="AJ229" s="3" t="str">
        <f t="shared" si="187"/>
        <v xml:space="preserve"> </v>
      </c>
      <c r="AL229" s="3" t="str">
        <f t="shared" si="188"/>
        <v xml:space="preserve"> </v>
      </c>
      <c r="AM229" s="3" t="str">
        <f t="shared" si="189"/>
        <v xml:space="preserve"> </v>
      </c>
      <c r="AO229" s="3" t="str">
        <f t="shared" si="190"/>
        <v xml:space="preserve"> </v>
      </c>
      <c r="AP229" s="3" t="str">
        <f t="shared" si="191"/>
        <v xml:space="preserve"> </v>
      </c>
    </row>
    <row r="230" spans="25:42" x14ac:dyDescent="0.2">
      <c r="Y230" s="3">
        <v>29</v>
      </c>
      <c r="Z230" s="3" t="str">
        <f t="shared" si="180"/>
        <v xml:space="preserve"> </v>
      </c>
      <c r="AA230" s="3" t="str">
        <f t="shared" si="181"/>
        <v xml:space="preserve"> </v>
      </c>
      <c r="AC230" s="3" t="str">
        <f t="shared" si="182"/>
        <v xml:space="preserve"> </v>
      </c>
      <c r="AD230" s="3" t="str">
        <f t="shared" si="183"/>
        <v xml:space="preserve"> </v>
      </c>
      <c r="AF230" s="3" t="str">
        <f t="shared" si="184"/>
        <v xml:space="preserve"> </v>
      </c>
      <c r="AG230" s="3" t="str">
        <f t="shared" si="185"/>
        <v xml:space="preserve"> </v>
      </c>
      <c r="AI230" s="3" t="str">
        <f t="shared" si="186"/>
        <v xml:space="preserve"> </v>
      </c>
      <c r="AJ230" s="3" t="str">
        <f t="shared" si="187"/>
        <v xml:space="preserve"> </v>
      </c>
      <c r="AL230" s="3" t="str">
        <f t="shared" si="188"/>
        <v xml:space="preserve"> </v>
      </c>
      <c r="AM230" s="3" t="str">
        <f t="shared" si="189"/>
        <v xml:space="preserve"> </v>
      </c>
      <c r="AO230" s="3" t="str">
        <f t="shared" si="190"/>
        <v xml:space="preserve"> </v>
      </c>
      <c r="AP230" s="3" t="str">
        <f t="shared" si="191"/>
        <v xml:space="preserve"> </v>
      </c>
    </row>
    <row r="231" spans="25:42" x14ac:dyDescent="0.2">
      <c r="Y231" s="3">
        <v>30</v>
      </c>
      <c r="Z231" s="3" t="str">
        <f t="shared" si="180"/>
        <v xml:space="preserve"> </v>
      </c>
      <c r="AA231" s="3" t="str">
        <f t="shared" si="181"/>
        <v xml:space="preserve"> </v>
      </c>
      <c r="AC231" s="3" t="str">
        <f t="shared" si="182"/>
        <v xml:space="preserve"> </v>
      </c>
      <c r="AD231" s="3" t="str">
        <f t="shared" si="183"/>
        <v xml:space="preserve"> </v>
      </c>
      <c r="AF231" s="3" t="str">
        <f t="shared" si="184"/>
        <v xml:space="preserve"> </v>
      </c>
      <c r="AG231" s="3" t="str">
        <f t="shared" si="185"/>
        <v xml:space="preserve"> </v>
      </c>
      <c r="AI231" s="3" t="str">
        <f t="shared" si="186"/>
        <v xml:space="preserve"> </v>
      </c>
      <c r="AJ231" s="3" t="str">
        <f t="shared" si="187"/>
        <v xml:space="preserve"> </v>
      </c>
      <c r="AL231" s="3" t="str">
        <f t="shared" si="188"/>
        <v xml:space="preserve"> </v>
      </c>
      <c r="AM231" s="3" t="str">
        <f t="shared" si="189"/>
        <v xml:space="preserve"> </v>
      </c>
      <c r="AO231" s="3" t="str">
        <f t="shared" si="190"/>
        <v xml:space="preserve"> </v>
      </c>
      <c r="AP231" s="3" t="str">
        <f t="shared" si="191"/>
        <v xml:space="preserve"> </v>
      </c>
    </row>
    <row r="234" spans="25:42" ht="15" x14ac:dyDescent="0.25">
      <c r="Z234" s="84" t="s">
        <v>15</v>
      </c>
      <c r="AA234" s="84" t="s">
        <v>16</v>
      </c>
      <c r="AB234" s="84"/>
      <c r="AC234" s="84"/>
      <c r="AD234" s="84"/>
      <c r="AE234" s="84"/>
      <c r="AF234" s="84"/>
      <c r="AG234" s="84"/>
      <c r="AH234" s="84"/>
    </row>
    <row r="235" spans="25:42" ht="15" x14ac:dyDescent="0.25">
      <c r="Z235" s="84">
        <v>13.900399999999999</v>
      </c>
      <c r="AA235" s="84">
        <v>6.8079200000000002</v>
      </c>
      <c r="AB235" s="84"/>
      <c r="AC235" s="84"/>
      <c r="AD235" s="84"/>
      <c r="AE235" s="84"/>
      <c r="AF235" s="84"/>
      <c r="AG235" s="84"/>
      <c r="AH235" s="84"/>
    </row>
    <row r="236" spans="25:42" ht="15" x14ac:dyDescent="0.25">
      <c r="Z236" s="84">
        <v>15.0433</v>
      </c>
      <c r="AA236" s="84">
        <v>6.3708799999999997</v>
      </c>
      <c r="AB236" s="84"/>
      <c r="AC236" s="84"/>
      <c r="AD236" s="84"/>
      <c r="AE236" s="84"/>
      <c r="AF236" s="84"/>
      <c r="AG236" s="84"/>
      <c r="AH236" s="84"/>
    </row>
    <row r="237" spans="25:42" ht="15" x14ac:dyDescent="0.25">
      <c r="Z237" s="84">
        <v>16.731200000000001</v>
      </c>
      <c r="AA237" s="84">
        <v>5.9421599999999994</v>
      </c>
      <c r="AB237" s="84"/>
      <c r="AC237" s="84"/>
      <c r="AD237" s="84"/>
      <c r="AE237" s="84"/>
      <c r="AF237" s="84"/>
      <c r="AG237" s="84"/>
      <c r="AH237" s="84"/>
    </row>
    <row r="238" spans="25:42" ht="15" x14ac:dyDescent="0.25">
      <c r="Z238" s="84">
        <v>18.824100000000001</v>
      </c>
      <c r="AA238" s="84">
        <v>5.4917199999999999</v>
      </c>
      <c r="AB238" s="84"/>
      <c r="AC238" s="84"/>
      <c r="AD238" s="84"/>
      <c r="AE238" s="84"/>
      <c r="AF238" s="84"/>
      <c r="AG238" s="84"/>
      <c r="AH238" s="84"/>
    </row>
    <row r="239" spans="25:42" ht="15" x14ac:dyDescent="0.25">
      <c r="Z239" s="84">
        <v>20.002099999999999</v>
      </c>
      <c r="AA239" s="84">
        <v>5.3195600000000001</v>
      </c>
      <c r="AB239" s="84"/>
      <c r="AC239" s="84"/>
      <c r="AD239" s="84"/>
      <c r="AE239" s="84"/>
      <c r="AF239" s="84"/>
      <c r="AG239" s="84"/>
      <c r="AH239" s="84"/>
    </row>
    <row r="240" spans="25:42" ht="15" x14ac:dyDescent="0.25">
      <c r="Z240" s="84">
        <v>22.2179</v>
      </c>
      <c r="AA240" s="84">
        <v>4.9783200000000001</v>
      </c>
      <c r="AB240" s="84"/>
      <c r="AC240" s="84"/>
      <c r="AD240" s="84"/>
      <c r="AE240" s="84"/>
      <c r="AF240" s="84"/>
      <c r="AG240" s="84"/>
      <c r="AH240" s="84"/>
    </row>
    <row r="241" spans="26:54" ht="15" x14ac:dyDescent="0.25">
      <c r="Z241" s="84">
        <v>24.344999999999999</v>
      </c>
      <c r="AA241" s="84">
        <v>4.8237399999999999</v>
      </c>
      <c r="AB241" s="84"/>
      <c r="AC241" s="84"/>
      <c r="AD241" s="84"/>
      <c r="AE241" s="84"/>
      <c r="AF241" s="84"/>
      <c r="AG241" s="84"/>
      <c r="AH241" s="84"/>
    </row>
    <row r="242" spans="26:54" ht="15" x14ac:dyDescent="0.25">
      <c r="Z242" s="84">
        <v>26.212199999999999</v>
      </c>
      <c r="AA242" s="84">
        <v>4.7000599999999997</v>
      </c>
      <c r="AB242" s="84"/>
      <c r="AC242" s="84"/>
      <c r="AD242" s="84"/>
      <c r="AE242" s="84"/>
      <c r="AF242" s="84"/>
      <c r="AG242" s="84"/>
      <c r="AH242" s="84"/>
    </row>
    <row r="243" spans="26:54" ht="15" x14ac:dyDescent="0.25">
      <c r="Z243" s="84">
        <v>28.040600000000001</v>
      </c>
      <c r="AA243" s="84">
        <v>4.6087000000000007</v>
      </c>
      <c r="AB243" s="84"/>
      <c r="AC243" s="84"/>
      <c r="AD243" s="84"/>
      <c r="AE243" s="84"/>
      <c r="AF243" s="84"/>
      <c r="AG243" s="84"/>
      <c r="AH243" s="84"/>
    </row>
    <row r="244" spans="26:54" ht="15" x14ac:dyDescent="0.25">
      <c r="Z244" s="84">
        <v>29.745699999999999</v>
      </c>
      <c r="AA244" s="84">
        <v>4.5454600000000003</v>
      </c>
      <c r="AB244" s="84"/>
      <c r="AC244" s="84"/>
      <c r="AD244" s="84"/>
      <c r="AE244" s="84"/>
      <c r="AF244" s="84"/>
      <c r="AG244" s="84"/>
      <c r="AH244" s="84"/>
    </row>
    <row r="245" spans="26:54" ht="15" x14ac:dyDescent="0.25">
      <c r="Z245" s="84">
        <v>31.139800000000001</v>
      </c>
      <c r="AA245" s="84">
        <v>4.4852800000000004</v>
      </c>
      <c r="AB245" s="84"/>
      <c r="AC245" s="84"/>
      <c r="AD245" s="84"/>
      <c r="AE245" s="84"/>
      <c r="AF245" s="84"/>
      <c r="AG245" s="84"/>
      <c r="AH245" s="84"/>
    </row>
    <row r="246" spans="26:54" ht="15" x14ac:dyDescent="0.25">
      <c r="Z246" s="84">
        <v>32.8977</v>
      </c>
      <c r="AA246" s="84">
        <v>4.4501399999999993</v>
      </c>
      <c r="AB246" s="84"/>
      <c r="AC246" s="84"/>
      <c r="AD246" s="84"/>
      <c r="AE246" s="84"/>
      <c r="AF246" s="84"/>
      <c r="AG246" s="84"/>
      <c r="AH246" s="84"/>
    </row>
    <row r="247" spans="26:54" ht="15" x14ac:dyDescent="0.25">
      <c r="Z247" s="84">
        <v>34.708599999999997</v>
      </c>
      <c r="AA247" s="84">
        <v>4.4219999999999997</v>
      </c>
      <c r="AB247" s="84"/>
      <c r="AC247" s="84"/>
      <c r="AD247" s="84"/>
      <c r="AE247" s="84"/>
      <c r="AF247" s="84"/>
      <c r="AG247" s="84"/>
      <c r="AH247" s="84"/>
    </row>
    <row r="248" spans="26:54" ht="15" x14ac:dyDescent="0.25">
      <c r="Z248" s="84">
        <v>36.3962</v>
      </c>
      <c r="AA248" s="84">
        <v>4.4079600000000001</v>
      </c>
      <c r="AB248" s="84"/>
      <c r="AC248" s="84"/>
      <c r="AD248" s="84"/>
      <c r="AE248" s="84"/>
      <c r="AF248" s="84"/>
      <c r="AG248" s="84"/>
      <c r="AH248" s="84"/>
    </row>
    <row r="249" spans="26:54" ht="15" x14ac:dyDescent="0.25">
      <c r="Z249" s="84">
        <v>38.508800000000001</v>
      </c>
      <c r="AA249" s="84">
        <v>4.3798399999999997</v>
      </c>
      <c r="AB249" s="84"/>
      <c r="AC249" s="84"/>
      <c r="AD249" s="84"/>
      <c r="AE249" s="84"/>
      <c r="AF249" s="84"/>
      <c r="AG249" s="84"/>
      <c r="AH249" s="84"/>
    </row>
    <row r="250" spans="26:54" ht="15" x14ac:dyDescent="0.25">
      <c r="Z250" s="84">
        <v>40.249299999999998</v>
      </c>
      <c r="AA250" s="84">
        <v>4.3762999999999996</v>
      </c>
      <c r="AB250" s="84"/>
      <c r="AC250" s="84"/>
      <c r="AD250" s="84"/>
      <c r="AE250" s="84"/>
      <c r="AF250" s="84"/>
      <c r="AG250" s="84"/>
      <c r="AH250" s="84"/>
    </row>
    <row r="251" spans="26:54" ht="15" x14ac:dyDescent="0.25">
      <c r="Z251" s="84">
        <v>42.024799999999999</v>
      </c>
      <c r="AA251" s="84">
        <v>4.3587400000000001</v>
      </c>
      <c r="AB251" s="84"/>
      <c r="AC251" s="84"/>
      <c r="AD251" s="84"/>
      <c r="AE251" s="84"/>
      <c r="AF251" s="84"/>
      <c r="AG251" s="84"/>
      <c r="AH251" s="84"/>
    </row>
    <row r="252" spans="26:54" ht="15" x14ac:dyDescent="0.25">
      <c r="Z252" s="84">
        <v>43.431100000000001</v>
      </c>
      <c r="AA252" s="84">
        <v>4.3692799999999998</v>
      </c>
      <c r="AB252" s="84"/>
      <c r="AC252" s="84"/>
      <c r="AD252" s="84"/>
      <c r="AE252" s="84"/>
      <c r="AF252" s="84"/>
      <c r="AG252" s="84"/>
      <c r="AH252" s="84"/>
    </row>
    <row r="253" spans="26:54" ht="15" x14ac:dyDescent="0.25">
      <c r="Z253" s="84">
        <v>45.013199999999998</v>
      </c>
      <c r="AA253" s="84">
        <v>4.3728199999999999</v>
      </c>
      <c r="AB253" s="84"/>
      <c r="AC253" s="84"/>
      <c r="AD253" s="84"/>
      <c r="AE253" s="84"/>
      <c r="AF253" s="84"/>
      <c r="AG253" s="84"/>
      <c r="AH253" s="84"/>
    </row>
    <row r="254" spans="26:54" ht="15" x14ac:dyDescent="0.25">
      <c r="Z254" s="84">
        <v>46.634500000000003</v>
      </c>
      <c r="AA254" s="84">
        <v>4.35534</v>
      </c>
      <c r="AB254" s="84"/>
      <c r="AC254" s="84"/>
      <c r="AD254" s="84"/>
      <c r="AE254" s="84"/>
      <c r="AF254" s="84"/>
      <c r="AG254" s="84"/>
      <c r="AH254" s="84"/>
    </row>
    <row r="255" spans="26:54" ht="15" x14ac:dyDescent="0.25">
      <c r="Z255" s="84">
        <v>48.392499999999998</v>
      </c>
      <c r="AA255" s="84">
        <v>4.34124</v>
      </c>
      <c r="AB255" s="84"/>
      <c r="AC255" s="84"/>
      <c r="AD255" s="84"/>
      <c r="AE255" s="84"/>
      <c r="AF255" s="166" t="s">
        <v>24</v>
      </c>
      <c r="AG255" s="166"/>
      <c r="AH255" s="166"/>
      <c r="AJ255" s="166" t="s">
        <v>27</v>
      </c>
      <c r="AK255" s="166"/>
      <c r="AL255" s="166"/>
      <c r="AN255" s="166" t="s">
        <v>54</v>
      </c>
      <c r="AO255" s="166"/>
      <c r="AP255" s="166"/>
      <c r="AR255" s="166" t="s">
        <v>55</v>
      </c>
      <c r="AS255" s="166"/>
      <c r="AT255" s="166"/>
      <c r="AV255" s="166" t="s">
        <v>56</v>
      </c>
      <c r="AW255" s="166"/>
      <c r="AX255" s="166"/>
      <c r="AZ255" s="166" t="s">
        <v>57</v>
      </c>
      <c r="BA255" s="166"/>
      <c r="BB255" s="166"/>
    </row>
    <row r="256" spans="26:54" ht="15" x14ac:dyDescent="0.25">
      <c r="Z256" s="84">
        <v>52.5276</v>
      </c>
      <c r="AA256" s="84">
        <v>4.3271999999999995</v>
      </c>
      <c r="AB256" s="84"/>
      <c r="AC256" s="84"/>
      <c r="AD256" s="84"/>
      <c r="AE256" s="84"/>
      <c r="AF256" s="84"/>
      <c r="AG256" s="84" t="s">
        <v>15</v>
      </c>
      <c r="AH256" s="84" t="s">
        <v>16</v>
      </c>
      <c r="AJ256" s="84"/>
      <c r="AK256" s="84" t="s">
        <v>15</v>
      </c>
      <c r="AL256" s="84" t="s">
        <v>16</v>
      </c>
      <c r="AN256" s="84"/>
      <c r="AO256" s="84" t="s">
        <v>15</v>
      </c>
      <c r="AP256" s="84" t="s">
        <v>16</v>
      </c>
      <c r="AR256" s="84"/>
      <c r="AS256" s="84" t="s">
        <v>15</v>
      </c>
      <c r="AT256" s="84" t="s">
        <v>16</v>
      </c>
      <c r="AV256" s="84"/>
      <c r="AW256" s="84" t="s">
        <v>15</v>
      </c>
      <c r="AX256" s="84" t="s">
        <v>16</v>
      </c>
      <c r="AZ256" s="84"/>
      <c r="BA256" s="84" t="s">
        <v>15</v>
      </c>
      <c r="BB256" s="84" t="s">
        <v>16</v>
      </c>
    </row>
    <row r="257" spans="26:54" ht="15" x14ac:dyDescent="0.25">
      <c r="Z257" s="84">
        <v>57.897799999999997</v>
      </c>
      <c r="AA257" s="84">
        <v>4.3271199999999999</v>
      </c>
      <c r="AB257" s="84"/>
      <c r="AC257" s="84"/>
      <c r="AD257" s="84"/>
      <c r="AE257" s="84"/>
      <c r="AF257" s="84" t="s">
        <v>155</v>
      </c>
      <c r="AG257" s="84">
        <f>+'Hoja base'!C11</f>
        <v>0</v>
      </c>
      <c r="AH257" s="84"/>
      <c r="AJ257" s="84" t="s">
        <v>155</v>
      </c>
      <c r="AK257" s="84">
        <f>+'Hoja base'!D11</f>
        <v>0</v>
      </c>
      <c r="AL257" s="84"/>
      <c r="AN257" s="84" t="s">
        <v>155</v>
      </c>
      <c r="AO257" s="84">
        <f>+'Hoja base'!E11</f>
        <v>0</v>
      </c>
      <c r="AP257" s="84"/>
      <c r="AR257" s="84" t="s">
        <v>155</v>
      </c>
      <c r="AS257" s="84">
        <f>+'Hoja base'!F11</f>
        <v>0</v>
      </c>
      <c r="AT257" s="84"/>
      <c r="AV257" s="84" t="s">
        <v>155</v>
      </c>
      <c r="AW257" s="84">
        <f>+'Hoja base'!G11</f>
        <v>0</v>
      </c>
      <c r="AX257" s="84"/>
      <c r="AZ257" s="84" t="s">
        <v>155</v>
      </c>
      <c r="BA257" s="84">
        <f>+'Hoja base'!H11</f>
        <v>0</v>
      </c>
      <c r="BB257" s="84"/>
    </row>
    <row r="258" spans="26:54" ht="15" x14ac:dyDescent="0.25">
      <c r="Z258" s="84">
        <v>64.578000000000003</v>
      </c>
      <c r="AA258" s="84">
        <v>4.3165999999999993</v>
      </c>
      <c r="AB258" s="84"/>
      <c r="AC258" s="84"/>
      <c r="AD258" s="84"/>
      <c r="AE258" s="84"/>
      <c r="AF258" s="84" t="s">
        <v>156</v>
      </c>
      <c r="AG258" s="85">
        <f t="array" ref="AG258">+MIN(IF($Z$235:$Z$259&gt;AG257,$Z$235:$Z$259))</f>
        <v>13.900399999999999</v>
      </c>
      <c r="AH258" s="85">
        <f>+SUMIF($Z$235:$Z$259,AG258,$AA$235:$AA$259)</f>
        <v>6.8079200000000002</v>
      </c>
      <c r="AJ258" s="84" t="s">
        <v>156</v>
      </c>
      <c r="AK258" s="85">
        <f t="array" ref="AK258">+MIN(IF($Z$235:$Z$259&gt;AK257,$Z$235:$Z$259))</f>
        <v>13.900399999999999</v>
      </c>
      <c r="AL258" s="85">
        <f>+SUMIF($Z$235:$Z$259,AK258,$AA$235:$AA$259)</f>
        <v>6.8079200000000002</v>
      </c>
      <c r="AN258" s="84" t="s">
        <v>156</v>
      </c>
      <c r="AO258" s="85">
        <f t="array" ref="AO258">+MIN(IF($Z$235:$Z$259&gt;AO257,$Z$235:$Z$259))</f>
        <v>13.900399999999999</v>
      </c>
      <c r="AP258" s="85">
        <f>+SUMIF($Z$235:$Z$259,AO258,$AA$235:$AA$259)</f>
        <v>6.8079200000000002</v>
      </c>
      <c r="AR258" s="84" t="s">
        <v>156</v>
      </c>
      <c r="AS258" s="85">
        <f t="array" ref="AS258">+MIN(IF($Z$235:$Z$259&gt;AS257,$Z$235:$Z$259))</f>
        <v>13.900399999999999</v>
      </c>
      <c r="AT258" s="85">
        <f>+SUMIF($Z$235:$Z$259,AS258,$AA$235:$AA$259)</f>
        <v>6.8079200000000002</v>
      </c>
      <c r="AV258" s="84" t="s">
        <v>156</v>
      </c>
      <c r="AW258" s="85">
        <f t="array" ref="AW258">+MIN(IF($Z$235:$Z$259&gt;AW257,$Z$235:$Z$259))</f>
        <v>13.900399999999999</v>
      </c>
      <c r="AX258" s="85">
        <f>+SUMIF($Z$235:$Z$259,AW258,$AA$235:$AA$259)</f>
        <v>6.8079200000000002</v>
      </c>
      <c r="AZ258" s="84" t="s">
        <v>156</v>
      </c>
      <c r="BA258" s="85">
        <f t="array" ref="BA258">+MIN(IF($Z$235:$Z$259&gt;BA257,$Z$235:$Z$259))</f>
        <v>13.900399999999999</v>
      </c>
      <c r="BB258" s="85">
        <f>+SUMIF($Z$235:$Z$259,BA258,$AA$235:$AA$259)</f>
        <v>6.8079200000000002</v>
      </c>
    </row>
    <row r="259" spans="26:54" ht="15" x14ac:dyDescent="0.25">
      <c r="Z259" s="84">
        <v>120</v>
      </c>
      <c r="AA259" s="84">
        <v>4.3166000000000002</v>
      </c>
      <c r="AB259" s="84"/>
      <c r="AC259" s="84"/>
      <c r="AD259" s="84"/>
      <c r="AE259" s="84"/>
      <c r="AF259" s="84" t="s">
        <v>157</v>
      </c>
      <c r="AG259" s="85">
        <f t="array" ref="AG259">+(MAX(IF($Z$235:$Z$259&lt;AG257,$Z$235:$Z$259)))</f>
        <v>0</v>
      </c>
      <c r="AH259" s="85">
        <f>+SUMIF($Z$235:$Z$259,AG259,$AA$235:$AA$259)</f>
        <v>0</v>
      </c>
      <c r="AJ259" s="84" t="s">
        <v>157</v>
      </c>
      <c r="AK259" s="85">
        <f t="array" ref="AK259">+(MAX(IF($Z$235:$Z$259&lt;AK257,$Z$235:$Z$259)))</f>
        <v>0</v>
      </c>
      <c r="AL259" s="85">
        <f>+SUMIF($Z$235:$Z$259,AK259,$AA$235:$AA$259)</f>
        <v>0</v>
      </c>
      <c r="AN259" s="84" t="s">
        <v>157</v>
      </c>
      <c r="AO259" s="85">
        <f t="array" ref="AO259">+(MAX(IF($Z$235:$Z$259&lt;AO257,$Z$235:$Z$259)))</f>
        <v>0</v>
      </c>
      <c r="AP259" s="85">
        <f>+SUMIF($Z$235:$Z$259,AO259,$AA$235:$AA$259)</f>
        <v>0</v>
      </c>
      <c r="AR259" s="84" t="s">
        <v>157</v>
      </c>
      <c r="AS259" s="85">
        <f t="array" ref="AS259">+(MAX(IF($Z$235:$Z$259&lt;AS257,$Z$235:$Z$259)))</f>
        <v>0</v>
      </c>
      <c r="AT259" s="85">
        <f>+SUMIF($Z$235:$Z$259,AS259,$AA$235:$AA$259)</f>
        <v>0</v>
      </c>
      <c r="AV259" s="84" t="s">
        <v>157</v>
      </c>
      <c r="AW259" s="85">
        <f t="array" ref="AW259">+(MAX(IF($Z$235:$Z$259&lt;AW257,$Z$235:$Z$259)))</f>
        <v>0</v>
      </c>
      <c r="AX259" s="85">
        <f>+SUMIF($Z$235:$Z$259,AW259,$AA$235:$AA$259)</f>
        <v>0</v>
      </c>
      <c r="AZ259" s="84" t="s">
        <v>157</v>
      </c>
      <c r="BA259" s="85">
        <f t="array" ref="BA259">+(MAX(IF($Z$235:$Z$259&lt;BA257,$Z$235:$Z$259)))</f>
        <v>0</v>
      </c>
      <c r="BB259" s="85">
        <f>+SUMIF($Z$235:$Z$259,BA259,$AA$235:$AA$259)</f>
        <v>0</v>
      </c>
    </row>
    <row r="260" spans="26:54" ht="15" x14ac:dyDescent="0.25">
      <c r="Z260" s="84"/>
      <c r="AA260" s="84"/>
      <c r="AB260" s="84"/>
      <c r="AC260" s="84"/>
      <c r="AD260" s="84"/>
      <c r="AE260" s="84"/>
      <c r="AF260" s="84" t="s">
        <v>158</v>
      </c>
      <c r="AG260" s="84"/>
      <c r="AH260" s="85">
        <f>+SLOPE(AH258:AH259,AG258:AG259)*AG257+INTERCEPT(AH258:AH259,AG258:AG259)</f>
        <v>0</v>
      </c>
      <c r="AJ260" s="84" t="s">
        <v>158</v>
      </c>
      <c r="AK260" s="84"/>
      <c r="AL260" s="85">
        <f>+SLOPE(AL258:AL259,AK258:AK259)*AK257+INTERCEPT(AL258:AL259,AK258:AK259)</f>
        <v>0</v>
      </c>
      <c r="AN260" s="84" t="s">
        <v>158</v>
      </c>
      <c r="AO260" s="84"/>
      <c r="AP260" s="85">
        <f>+SLOPE(AP258:AP259,AO258:AO259)*AO257+INTERCEPT(AP258:AP259,AO258:AO259)</f>
        <v>0</v>
      </c>
      <c r="AR260" s="84" t="s">
        <v>158</v>
      </c>
      <c r="AS260" s="84"/>
      <c r="AT260" s="85">
        <f>+SLOPE(AT258:AT259,AS258:AS259)*AS257+INTERCEPT(AT258:AT259,AS258:AS259)</f>
        <v>0</v>
      </c>
      <c r="AV260" s="84" t="s">
        <v>158</v>
      </c>
      <c r="AW260" s="84"/>
      <c r="AX260" s="85">
        <f>+SLOPE(AX258:AX259,AW258:AW259)*AW257+INTERCEPT(AX258:AX259,AW258:AW259)</f>
        <v>0</v>
      </c>
      <c r="AZ260" s="84" t="s">
        <v>158</v>
      </c>
      <c r="BA260" s="84"/>
      <c r="BB260" s="85">
        <f>+SLOPE(BB258:BB259,BA258:BA259)*BA257+INTERCEPT(BB258:BB259,BA258:BA259)</f>
        <v>0</v>
      </c>
    </row>
  </sheetData>
  <sheetProtection algorithmName="SHA-512" hashValue="Is7aAFylHz5cRos53bScesjEZcR6AP1Ybe8cYDPObybkerPDATuMfspAFsvlkaw/scXjA1cfJyB/bIPIu9oj/g==" saltValue="R2c75PNscSVFH0ZC1Z62WA==" spinCount="100000" sheet="1" objects="1" scenarios="1"/>
  <mergeCells count="212">
    <mergeCell ref="T2:U3"/>
    <mergeCell ref="V2:W3"/>
    <mergeCell ref="A3:B3"/>
    <mergeCell ref="C3:G3"/>
    <mergeCell ref="H3:I3"/>
    <mergeCell ref="J3:N3"/>
    <mergeCell ref="O3:P3"/>
    <mergeCell ref="Q3:S3"/>
    <mergeCell ref="A2:B2"/>
    <mergeCell ref="C2:G2"/>
    <mergeCell ref="H2:I2"/>
    <mergeCell ref="J2:N2"/>
    <mergeCell ref="O2:P2"/>
    <mergeCell ref="Q2:S2"/>
    <mergeCell ref="T5:V5"/>
    <mergeCell ref="D6:E6"/>
    <mergeCell ref="F6:G6"/>
    <mergeCell ref="H6:I6"/>
    <mergeCell ref="J6:K6"/>
    <mergeCell ref="L6:M6"/>
    <mergeCell ref="N6:O6"/>
    <mergeCell ref="B5:C5"/>
    <mergeCell ref="E5:F5"/>
    <mergeCell ref="I5:J5"/>
    <mergeCell ref="K5:L5"/>
    <mergeCell ref="N5:P5"/>
    <mergeCell ref="Q5:R5"/>
    <mergeCell ref="N7:O7"/>
    <mergeCell ref="A8:C8"/>
    <mergeCell ref="D8:E8"/>
    <mergeCell ref="F8:G8"/>
    <mergeCell ref="H8:I8"/>
    <mergeCell ref="J8:K8"/>
    <mergeCell ref="L8:M8"/>
    <mergeCell ref="N8:O8"/>
    <mergeCell ref="A7:C7"/>
    <mergeCell ref="D7:E7"/>
    <mergeCell ref="F7:G7"/>
    <mergeCell ref="H7:I7"/>
    <mergeCell ref="J7:K7"/>
    <mergeCell ref="L7:M7"/>
    <mergeCell ref="N9:O9"/>
    <mergeCell ref="A10:C10"/>
    <mergeCell ref="D10:E10"/>
    <mergeCell ref="F10:G10"/>
    <mergeCell ref="H10:I10"/>
    <mergeCell ref="J10:K10"/>
    <mergeCell ref="L10:M10"/>
    <mergeCell ref="N10:O10"/>
    <mergeCell ref="A9:C9"/>
    <mergeCell ref="D9:E9"/>
    <mergeCell ref="F9:G9"/>
    <mergeCell ref="H9:I9"/>
    <mergeCell ref="J9:K9"/>
    <mergeCell ref="L9:M9"/>
    <mergeCell ref="N11:O11"/>
    <mergeCell ref="A12:C12"/>
    <mergeCell ref="D12:E12"/>
    <mergeCell ref="F12:G12"/>
    <mergeCell ref="H12:I12"/>
    <mergeCell ref="J12:K12"/>
    <mergeCell ref="L12:M12"/>
    <mergeCell ref="N12:O12"/>
    <mergeCell ref="A11:C11"/>
    <mergeCell ref="D11:E11"/>
    <mergeCell ref="F11:G11"/>
    <mergeCell ref="H11:I11"/>
    <mergeCell ref="J11:K11"/>
    <mergeCell ref="L11:M11"/>
    <mergeCell ref="CE14:CN14"/>
    <mergeCell ref="CO14:CX14"/>
    <mergeCell ref="B15:E15"/>
    <mergeCell ref="S15:T15"/>
    <mergeCell ref="B16:E16"/>
    <mergeCell ref="S16:T16"/>
    <mergeCell ref="F14:H14"/>
    <mergeCell ref="K14:N14"/>
    <mergeCell ref="AS14:AZ14"/>
    <mergeCell ref="BA14:BJ14"/>
    <mergeCell ref="BK14:BT14"/>
    <mergeCell ref="BU14:CD14"/>
    <mergeCell ref="B20:E20"/>
    <mergeCell ref="S20:T20"/>
    <mergeCell ref="B21:E21"/>
    <mergeCell ref="S21:T21"/>
    <mergeCell ref="B22:E22"/>
    <mergeCell ref="S22:T22"/>
    <mergeCell ref="B17:E17"/>
    <mergeCell ref="S17:T17"/>
    <mergeCell ref="B18:E18"/>
    <mergeCell ref="S18:T18"/>
    <mergeCell ref="B19:E19"/>
    <mergeCell ref="S19:T19"/>
    <mergeCell ref="B26:E26"/>
    <mergeCell ref="S26:T26"/>
    <mergeCell ref="B27:E27"/>
    <mergeCell ref="S27:T27"/>
    <mergeCell ref="B28:E28"/>
    <mergeCell ref="S28:T28"/>
    <mergeCell ref="B23:E23"/>
    <mergeCell ref="S23:T23"/>
    <mergeCell ref="B24:E24"/>
    <mergeCell ref="S24:T24"/>
    <mergeCell ref="B25:E25"/>
    <mergeCell ref="S25:T25"/>
    <mergeCell ref="B32:E32"/>
    <mergeCell ref="S32:T32"/>
    <mergeCell ref="B33:E33"/>
    <mergeCell ref="S33:T33"/>
    <mergeCell ref="B34:E34"/>
    <mergeCell ref="S34:T34"/>
    <mergeCell ref="B29:E29"/>
    <mergeCell ref="S29:T29"/>
    <mergeCell ref="B30:E30"/>
    <mergeCell ref="S30:T30"/>
    <mergeCell ref="B31:E31"/>
    <mergeCell ref="S31:T31"/>
    <mergeCell ref="B38:E38"/>
    <mergeCell ref="S38:T38"/>
    <mergeCell ref="B39:E39"/>
    <mergeCell ref="S39:T39"/>
    <mergeCell ref="B40:E40"/>
    <mergeCell ref="S40:T40"/>
    <mergeCell ref="B35:E35"/>
    <mergeCell ref="S35:T35"/>
    <mergeCell ref="B36:E36"/>
    <mergeCell ref="S36:T36"/>
    <mergeCell ref="B37:E37"/>
    <mergeCell ref="S37:T37"/>
    <mergeCell ref="B44:E44"/>
    <mergeCell ref="S44:T44"/>
    <mergeCell ref="B45:E45"/>
    <mergeCell ref="S45:T45"/>
    <mergeCell ref="B46:E46"/>
    <mergeCell ref="A47:E47"/>
    <mergeCell ref="F47:M47"/>
    <mergeCell ref="N47:U47"/>
    <mergeCell ref="B41:E41"/>
    <mergeCell ref="S41:T41"/>
    <mergeCell ref="B42:E42"/>
    <mergeCell ref="S42:T42"/>
    <mergeCell ref="B43:E43"/>
    <mergeCell ref="S43:T43"/>
    <mergeCell ref="P48:Q48"/>
    <mergeCell ref="R48:S48"/>
    <mergeCell ref="T48:U48"/>
    <mergeCell ref="B49:C49"/>
    <mergeCell ref="F49:G49"/>
    <mergeCell ref="H49:I49"/>
    <mergeCell ref="J49:K49"/>
    <mergeCell ref="L49:M49"/>
    <mergeCell ref="N49:O49"/>
    <mergeCell ref="P49:Q49"/>
    <mergeCell ref="A48:C48"/>
    <mergeCell ref="F48:G48"/>
    <mergeCell ref="H48:I48"/>
    <mergeCell ref="J48:K48"/>
    <mergeCell ref="L48:M48"/>
    <mergeCell ref="N48:O48"/>
    <mergeCell ref="R49:S49"/>
    <mergeCell ref="T49:U49"/>
    <mergeCell ref="B50:C50"/>
    <mergeCell ref="F50:G50"/>
    <mergeCell ref="H50:I50"/>
    <mergeCell ref="J50:K50"/>
    <mergeCell ref="L50:M50"/>
    <mergeCell ref="N50:O50"/>
    <mergeCell ref="P50:Q50"/>
    <mergeCell ref="R50:S50"/>
    <mergeCell ref="T50:U50"/>
    <mergeCell ref="B51:C51"/>
    <mergeCell ref="F51:G51"/>
    <mergeCell ref="H51:I51"/>
    <mergeCell ref="J51:K51"/>
    <mergeCell ref="L51:M51"/>
    <mergeCell ref="N51:O51"/>
    <mergeCell ref="P51:Q51"/>
    <mergeCell ref="R51:S51"/>
    <mergeCell ref="T51:U51"/>
    <mergeCell ref="T52:U52"/>
    <mergeCell ref="B53:C53"/>
    <mergeCell ref="F53:G53"/>
    <mergeCell ref="H53:I53"/>
    <mergeCell ref="J53:K53"/>
    <mergeCell ref="L53:M53"/>
    <mergeCell ref="N53:O53"/>
    <mergeCell ref="P53:Q53"/>
    <mergeCell ref="B52:C52"/>
    <mergeCell ref="F52:G52"/>
    <mergeCell ref="H52:I52"/>
    <mergeCell ref="J52:K52"/>
    <mergeCell ref="L52:M52"/>
    <mergeCell ref="N52:O52"/>
    <mergeCell ref="B54:C54"/>
    <mergeCell ref="F54:G54"/>
    <mergeCell ref="H54:I54"/>
    <mergeCell ref="J54:K54"/>
    <mergeCell ref="L54:M54"/>
    <mergeCell ref="N54:O54"/>
    <mergeCell ref="P54:Q54"/>
    <mergeCell ref="R54:S54"/>
    <mergeCell ref="P52:Q52"/>
    <mergeCell ref="R52:S52"/>
    <mergeCell ref="AZ255:BB255"/>
    <mergeCell ref="T54:U54"/>
    <mergeCell ref="AF255:AH255"/>
    <mergeCell ref="AJ255:AL255"/>
    <mergeCell ref="AN255:AP255"/>
    <mergeCell ref="AR255:AT255"/>
    <mergeCell ref="AV255:AX255"/>
    <mergeCell ref="R53:S53"/>
    <mergeCell ref="T53:U53"/>
  </mergeCells>
  <conditionalFormatting sqref="I23:I45 G16:H45 V16:V45 Q16:S45 J16:N45 B16:E45">
    <cfRule type="cellIs" dxfId="7" priority="8" operator="equal">
      <formula>0</formula>
    </cfRule>
  </conditionalFormatting>
  <conditionalFormatting sqref="F17:F45">
    <cfRule type="cellIs" dxfId="6" priority="7" operator="equal">
      <formula>0</formula>
    </cfRule>
  </conditionalFormatting>
  <conditionalFormatting sqref="I16:I22">
    <cfRule type="cellIs" dxfId="5" priority="6" operator="equal">
      <formula>0</formula>
    </cfRule>
  </conditionalFormatting>
  <conditionalFormatting sqref="A16:A45">
    <cfRule type="cellIs" dxfId="4" priority="5" operator="equal">
      <formula>0</formula>
    </cfRule>
  </conditionalFormatting>
  <conditionalFormatting sqref="A49:U54">
    <cfRule type="containsErrors" dxfId="3" priority="4">
      <formula>ISERROR(A49)</formula>
    </cfRule>
  </conditionalFormatting>
  <conditionalFormatting sqref="A49:D54">
    <cfRule type="cellIs" dxfId="2" priority="3" operator="equal">
      <formula>0</formula>
    </cfRule>
  </conditionalFormatting>
  <conditionalFormatting sqref="F53:U54">
    <cfRule type="cellIs" dxfId="1" priority="2" operator="equal">
      <formula>0</formula>
    </cfRule>
  </conditionalFormatting>
  <conditionalFormatting sqref="W16:W45">
    <cfRule type="cellIs" dxfId="0" priority="1" operator="equal">
      <formula>0</formula>
    </cfRule>
  </conditionalFormatting>
  <dataValidations count="3">
    <dataValidation type="list" allowBlank="1" showInputMessage="1" showErrorMessage="1" sqref="B16:E45" xr:uid="{E8D7B620-0E48-4274-9C6B-30E3E1AD96A9}">
      <formula1>$Z$2:$Z$7</formula1>
    </dataValidation>
    <dataValidation type="list" allowBlank="1" showInputMessage="1" showErrorMessage="1" sqref="K5:L5" xr:uid="{1E50BE18-2FA0-43E0-BDA9-7D11DA00D584}">
      <formula1>$AC$3:$AC$4</formula1>
    </dataValidation>
    <dataValidation type="list" allowBlank="1" showInputMessage="1" showErrorMessage="1" sqref="Q5:R5" xr:uid="{98302A44-BB55-4F9B-B622-E7553BB8060D}">
      <formula1>$AB$3:$AB$5</formula1>
    </dataValidation>
  </dataValidations>
  <pageMargins left="0.70866141732283472" right="0.70866141732283472" top="0.74803149606299213" bottom="0.74803149606299213" header="0.31496062992125984" footer="0.31496062992125984"/>
  <pageSetup scale="88" orientation="landscape" errors="blank" r:id="rId1"/>
  <headerFooter>
    <oddHeader>&amp;L&amp;G&amp;C&amp;"Arial,Negrita"CORRELACIONES N&amp;YSPT&amp;R&amp;"Arial,Negrita"Memoria de cálculo</oddHeader>
    <oddFooter>&amp;R&amp;P</oddFooter>
  </headerFooter>
  <rowBreaks count="2" manualBreakCount="2">
    <brk id="45" min="1" max="22" man="1"/>
    <brk id="88"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Graficar_todo">
                <anchor moveWithCells="1" sizeWithCells="1">
                  <from>
                    <xdr:col>21</xdr:col>
                    <xdr:colOff>19050</xdr:colOff>
                    <xdr:row>45</xdr:row>
                    <xdr:rowOff>28575</xdr:rowOff>
                  </from>
                  <to>
                    <xdr:col>22</xdr:col>
                    <xdr:colOff>371475</xdr:colOff>
                    <xdr:row>47</xdr:row>
                    <xdr:rowOff>95250</xdr:rowOff>
                  </to>
                </anchor>
              </controlPr>
            </control>
          </mc:Choice>
        </mc:AlternateContent>
        <mc:AlternateContent xmlns:mc="http://schemas.openxmlformats.org/markup-compatibility/2006">
          <mc:Choice Requires="x14">
            <control shapeId="46082" r:id="rId6" name="Button 2">
              <controlPr defaultSize="0" print="0" autoFill="0" autoPict="0" macro="[0]!golpes">
                <anchor moveWithCells="1" sizeWithCells="1">
                  <from>
                    <xdr:col>21</xdr:col>
                    <xdr:colOff>19050</xdr:colOff>
                    <xdr:row>47</xdr:row>
                    <xdr:rowOff>123825</xdr:rowOff>
                  </from>
                  <to>
                    <xdr:col>22</xdr:col>
                    <xdr:colOff>381000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Revisión</vt:lpstr>
      <vt:lpstr>Base teorica</vt:lpstr>
      <vt:lpstr>Instrucciones de uso</vt:lpstr>
      <vt:lpstr>Hoja base</vt:lpstr>
      <vt:lpstr>Elección parámetros</vt:lpstr>
      <vt:lpstr>1</vt:lpstr>
      <vt:lpstr>2</vt:lpstr>
      <vt:lpstr>3</vt:lpstr>
      <vt:lpstr>'1'!Print_Area</vt:lpstr>
      <vt:lpstr>'2'!Print_Area</vt:lpstr>
      <vt:lpstr>'3'!Print_Area</vt:lpstr>
      <vt:lpstr>'Elección parámetros'!Print_Area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DAVID AGUDELO TORRES</dc:creator>
  <cp:lastModifiedBy>Andres Salazar</cp:lastModifiedBy>
  <cp:lastPrinted>2024-01-09T15:18:17Z</cp:lastPrinted>
  <dcterms:created xsi:type="dcterms:W3CDTF">2021-03-19T11:31:28Z</dcterms:created>
  <dcterms:modified xsi:type="dcterms:W3CDTF">2025-09-03T15:52:20Z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6bb131-2344-48ed-84db-fe1e84a9fae2_Enabled">
    <vt:lpwstr>true</vt:lpwstr>
  </property>
  <property fmtid="{D5CDD505-2E9C-101B-9397-08002B2CF9AE}" pid="3" name="MSIP_Label_666bb131-2344-48ed-84db-fe1e84a9fae2_SetDate">
    <vt:lpwstr>2021-05-22T18:53:05Z</vt:lpwstr>
  </property>
  <property fmtid="{D5CDD505-2E9C-101B-9397-08002B2CF9AE}" pid="4" name="MSIP_Label_666bb131-2344-48ed-84db-fe1e84a9fae2_Method">
    <vt:lpwstr>Standard</vt:lpwstr>
  </property>
  <property fmtid="{D5CDD505-2E9C-101B-9397-08002B2CF9AE}" pid="5" name="MSIP_Label_666bb131-2344-48ed-84db-fe1e84a9fae2_Name">
    <vt:lpwstr>666bb131-2344-48ed-84db-fe1e84a9fae2</vt:lpwstr>
  </property>
  <property fmtid="{D5CDD505-2E9C-101B-9397-08002B2CF9AE}" pid="6" name="MSIP_Label_666bb131-2344-48ed-84db-fe1e84a9fae2_SiteId">
    <vt:lpwstr>bf1ce8b5-5d39-4bc5-ad6e-07b3e4d7d67a</vt:lpwstr>
  </property>
  <property fmtid="{D5CDD505-2E9C-101B-9397-08002B2CF9AE}" pid="7" name="MSIP_Label_666bb131-2344-48ed-84db-fe1e84a9fae2_ActionId">
    <vt:lpwstr>0d9f00c4-f5a6-4f4b-8a0e-9f8efe1e49b1</vt:lpwstr>
  </property>
  <property fmtid="{D5CDD505-2E9C-101B-9397-08002B2CF9AE}" pid="8" name="MSIP_Label_666bb131-2344-48ed-84db-fe1e84a9fae2_ContentBits">
    <vt:lpwstr>0</vt:lpwstr>
  </property>
</Properties>
</file>