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f8d93927484d3/Documents/"/>
    </mc:Choice>
  </mc:AlternateContent>
  <xr:revisionPtr revIDLastSave="1096" documentId="8_{C0F11763-549D-4AAA-A674-B3A4A6BB7E76}" xr6:coauthVersionLast="47" xr6:coauthVersionMax="47" xr10:uidLastSave="{A6817C04-AF59-4852-B63D-E0D4EFA9EFA4}"/>
  <bookViews>
    <workbookView xWindow="-108" yWindow="-108" windowWidth="23256" windowHeight="12456" activeTab="4" xr2:uid="{AFCA70F7-6650-406D-BDDC-14F82693EF5D}"/>
  </bookViews>
  <sheets>
    <sheet name="Budget" sheetId="1" r:id="rId1"/>
    <sheet name="Percents " sheetId="2" r:id="rId2"/>
    <sheet name="Budget 09-30-2022" sheetId="3" r:id="rId3"/>
    <sheet name="Budget 10-13-2022" sheetId="4" r:id="rId4"/>
    <sheet name="Budget 10-28-2022" sheetId="5" r:id="rId5"/>
    <sheet name="budget 11-28-2022" sheetId="6" r:id="rId6"/>
  </sheets>
  <definedNames>
    <definedName name="Budget">'Budget 10-28-2022'!$B$4:$J$17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C26" i="2"/>
  <c r="F17" i="5"/>
  <c r="E19" i="5" s="1"/>
  <c r="G16" i="5"/>
  <c r="G15" i="5"/>
  <c r="G14" i="5"/>
  <c r="G13" i="5"/>
  <c r="G12" i="5"/>
  <c r="G11" i="5"/>
  <c r="J10" i="5"/>
  <c r="G10" i="5"/>
  <c r="J9" i="5"/>
  <c r="G9" i="5"/>
  <c r="J8" i="5"/>
  <c r="G8" i="5"/>
  <c r="G7" i="5"/>
  <c r="J6" i="5"/>
  <c r="G6" i="5"/>
  <c r="J5" i="5"/>
  <c r="G5" i="5"/>
  <c r="I13" i="4"/>
  <c r="E18" i="3"/>
  <c r="G8" i="4"/>
  <c r="G9" i="4"/>
  <c r="G10" i="4"/>
  <c r="G11" i="4"/>
  <c r="G12" i="4"/>
  <c r="G13" i="4"/>
  <c r="G14" i="4"/>
  <c r="G15" i="4"/>
  <c r="G16" i="4"/>
  <c r="G17" i="4"/>
  <c r="G7" i="4"/>
  <c r="J8" i="4"/>
  <c r="J9" i="4"/>
  <c r="J10" i="4"/>
  <c r="J11" i="4"/>
  <c r="J12" i="4"/>
  <c r="J7" i="4"/>
  <c r="F18" i="4"/>
  <c r="E20" i="4" s="1"/>
  <c r="J6" i="3"/>
  <c r="J7" i="3"/>
  <c r="J8" i="3"/>
  <c r="J9" i="3"/>
  <c r="J10" i="3"/>
  <c r="F16" i="3"/>
  <c r="G8" i="3"/>
  <c r="G6" i="3"/>
  <c r="G17" i="5" l="1"/>
  <c r="J11" i="5"/>
  <c r="G18" i="4"/>
  <c r="J13" i="4"/>
  <c r="G98" i="2"/>
  <c r="D103" i="2"/>
  <c r="O91" i="2"/>
  <c r="O98" i="2"/>
  <c r="P20" i="2"/>
  <c r="P26" i="2"/>
  <c r="J77" i="2"/>
  <c r="L73" i="2"/>
  <c r="J86" i="2"/>
  <c r="L78" i="2"/>
  <c r="L76" i="2"/>
  <c r="L77" i="2"/>
  <c r="G9" i="3"/>
  <c r="J5" i="3"/>
  <c r="J11" i="3" s="1"/>
  <c r="L10" i="1"/>
  <c r="G7" i="3"/>
  <c r="G10" i="3"/>
  <c r="G11" i="3"/>
  <c r="G12" i="3"/>
  <c r="G13" i="3"/>
  <c r="G14" i="3"/>
  <c r="G15" i="3"/>
  <c r="G5" i="3"/>
  <c r="I9" i="1"/>
  <c r="I12" i="1"/>
  <c r="I14" i="1"/>
  <c r="I16" i="1"/>
  <c r="J73" i="2"/>
  <c r="J60" i="2"/>
  <c r="K53" i="2"/>
  <c r="L44" i="2"/>
  <c r="K42" i="2"/>
  <c r="G61" i="2"/>
  <c r="F54" i="2"/>
  <c r="I10" i="1"/>
  <c r="I11" i="1"/>
  <c r="I13" i="1"/>
  <c r="I15" i="1"/>
  <c r="I17" i="1"/>
  <c r="I18" i="1"/>
  <c r="I19" i="1"/>
  <c r="F42" i="2"/>
  <c r="F44" i="2" s="1"/>
  <c r="L11" i="1"/>
  <c r="L12" i="1"/>
  <c r="L13" i="1"/>
  <c r="L14" i="1"/>
  <c r="L9" i="1"/>
  <c r="K26" i="2"/>
  <c r="H22" i="1"/>
  <c r="F24" i="1" s="1"/>
  <c r="G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tc={9616E93D-9973-4BF2-B274-BB6C73D38921}</author>
    <author>tc={AE8C318F-F9D0-4EB0-B1A6-1D16F40AE1E7}</author>
    <author>tc={67821D78-144C-41B0-ACF5-ADA038A82366}</author>
  </authors>
  <commentList>
    <comment ref="G12" authorId="0" shapeId="0" xr:uid="{9616E93D-9973-4BF2-B274-BB6C73D389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for 8 passages monthly </t>
      </text>
    </comment>
    <comment ref="G15" authorId="1" shapeId="0" xr:uid="{AE8C318F-F9D0-4EB0-B1A6-1D16F40AE1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Netflix
</t>
      </text>
    </comment>
    <comment ref="G17" authorId="2" shapeId="0" xr:uid="{67821D78-144C-41B0-ACF5-ADA038A82366}">
      <text>
        <t>[Threaded comment]
Your version of Excel allows you to read this threaded comment; however, any edits to it will get removed if the file is opened in a newer version of Excel. Learn more: https://go.microsoft.com/fwlink/?linkid=870924
Comment:
    Gas $80.000
Water $160.000
Electricity $35.000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tc={39D6E917-85A9-4DE9-A687-5629E89C08DE}</author>
    <author>tc={F24795ED-FBCD-49FD-90CC-2DAB99B2BE60}</author>
    <author>tc={80B70DBE-EE66-40AC-987A-C575DBE103A8}</author>
    <author>tc={B46A5E0F-50E4-423C-A1C8-D5372B6B44D9}</author>
    <author>tc={16738D5D-100D-4A1E-99EF-14BAD33FDFEF}</author>
  </authors>
  <commentList>
    <comment ref="F42" authorId="0" shapeId="0" xr:uid="{39D6E917-85A9-4DE9-A687-5629E89C08D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percentage of what I invented</t>
      </text>
    </comment>
    <comment ref="F44" authorId="1" shapeId="0" xr:uid="{F24795ED-FBCD-49FD-90CC-2DAB99B2BE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profit in terms of money</t>
      </text>
    </comment>
    <comment ref="D53" authorId="2" shapeId="0" xr:uid="{80B70DBE-EE66-40AC-987A-C575DBE103A8}">
      <text>
        <t>[Threaded comment]
Your version of Excel allows you to read this threaded comment; however, any edits to it will get removed if the file is opened in a newer version of Excel. Learn more: https://go.microsoft.com/fwlink/?linkid=870924
Comment:
    Salary</t>
      </text>
    </comment>
    <comment ref="F53" authorId="3" shapeId="0" xr:uid="{B46A5E0F-50E4-423C-A1C8-D5372B6B44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Percentage </t>
      </text>
    </comment>
    <comment ref="F54" authorId="4" shapeId="0" xr:uid="{16738D5D-100D-4A1E-99EF-14BAD33FD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by the Salary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tc={8F02FA53-9EFC-44BF-8139-46A6BDB16C4B}</author>
    <author>tc={A0C2D0EE-4049-404E-A6F8-23BDB9B24247}</author>
    <author>tc={587AB2F5-5708-4232-BAA7-EF58340A93C7}</author>
  </authors>
  <commentList>
    <comment ref="E8" authorId="0" shapeId="0" xr:uid="{8F02FA53-9EFC-44BF-8139-46A6BDB16C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for 8 passages monthly </t>
      </text>
    </comment>
    <comment ref="E11" authorId="1" shapeId="0" xr:uid="{A0C2D0EE-4049-404E-A6F8-23BDB9B242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Netflix
</t>
      </text>
    </comment>
    <comment ref="E13" authorId="2" shapeId="0" xr:uid="{587AB2F5-5708-4232-BAA7-EF58340A93C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 $80.000
Water $160.000
Electricity $35.000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tc={D726058C-F03E-409D-BE80-1D7D854A6EB4}</author>
    <author>tc={0927CD0C-A243-454C-B0DA-5D465B882D29}</author>
    <author>tc={712F783C-BEE6-4689-BD3C-E6FF62F9C55C}</author>
  </authors>
  <commentList>
    <comment ref="E10" authorId="0" shapeId="0" xr:uid="{D726058C-F03E-409D-BE80-1D7D854A6E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for 8 passages monthly </t>
      </text>
    </comment>
    <comment ref="E13" authorId="1" shapeId="0" xr:uid="{0927CD0C-A243-454C-B0DA-5D465B882D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Netflix
</t>
      </text>
    </comment>
    <comment ref="E15" authorId="2" shapeId="0" xr:uid="{712F783C-BEE6-4689-BD3C-E6FF62F9C5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Gas $80.000
Water $160.000
Electricity $35.000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tc={C3A7D87F-F7D5-48A1-88BC-04D78BFA09A7}</author>
    <author>tc={1EEE5758-E977-4923-A81A-F2984CB71295}</author>
    <author>tc={EAED623A-F119-4A0A-93E3-3BF9748E800B}</author>
    <author>tc={C69882E7-BE13-4D46-8862-1D388BBC7448}</author>
  </authors>
  <commentList>
    <comment ref="E8" authorId="0" shapeId="0" xr:uid="{C3A7D87F-F7D5-48A1-88BC-04D78BFA09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for 8 passages monthly </t>
      </text>
    </comment>
    <comment ref="E11" authorId="1" shapeId="0" xr:uid="{1EEE5758-E977-4923-A81A-F2984CB712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Netflix
</t>
      </text>
    </comment>
    <comment ref="E13" authorId="2" shapeId="0" xr:uid="{EAED623A-F119-4A0A-93E3-3BF9748E800B}">
      <text>
        <t>[Threaded comment]
Your version of Excel allows you to read this threaded comment; however, any edits to it will get removed if the file is opened in a newer version of Excel. Learn more: https://go.microsoft.com/fwlink/?linkid=870924
Comment:
    Gas $80.000
Water $160.000
Electricity $35.000</t>
      </text>
    </comment>
    <comment ref="E16" authorId="3" shapeId="0" xr:uid="{C69882E7-BE13-4D46-8862-1D388BBC74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for the "Escrituras"
</t>
      </text>
    </comment>
  </commentList>
</comments>
</file>

<file path=xl/sharedStrings.xml><?xml version="1.0" encoding="utf-8"?>
<sst xmlns="http://schemas.openxmlformats.org/spreadsheetml/2006/main" count="135" uniqueCount="49">
  <si>
    <t>HOW TO BUDGET YOUR MONEY</t>
  </si>
  <si>
    <t xml:space="preserve">Income </t>
  </si>
  <si>
    <t>Expenses</t>
  </si>
  <si>
    <t>Total:</t>
  </si>
  <si>
    <t>Food</t>
  </si>
  <si>
    <t>Rent</t>
  </si>
  <si>
    <t xml:space="preserve">Mortgage </t>
  </si>
  <si>
    <t>Transportation</t>
  </si>
  <si>
    <t>Braces</t>
  </si>
  <si>
    <t>Cellphone</t>
  </si>
  <si>
    <t>Streaming Services</t>
  </si>
  <si>
    <t xml:space="preserve">Cable and internet </t>
  </si>
  <si>
    <t>Utilities</t>
  </si>
  <si>
    <t>Dining out</t>
  </si>
  <si>
    <t>Entertainment</t>
  </si>
  <si>
    <t>Salary $2,200.000</t>
  </si>
  <si>
    <t>Jar/Budget</t>
  </si>
  <si>
    <t>Necesities</t>
  </si>
  <si>
    <t>Long term saving</t>
  </si>
  <si>
    <t xml:space="preserve">Financial Freedom </t>
  </si>
  <si>
    <t>Education</t>
  </si>
  <si>
    <t>Fun</t>
  </si>
  <si>
    <t>Give</t>
  </si>
  <si>
    <t xml:space="preserve"> </t>
  </si>
  <si>
    <t xml:space="preserve">Capacity </t>
  </si>
  <si>
    <t>Spectators</t>
  </si>
  <si>
    <t>Results</t>
  </si>
  <si>
    <t xml:space="preserve">of seats occupied </t>
  </si>
  <si>
    <t>People</t>
  </si>
  <si>
    <t>Rsults</t>
  </si>
  <si>
    <t>Capacity</t>
  </si>
  <si>
    <t>Of Seats occupied</t>
  </si>
  <si>
    <t>What percent of the seats were ocupied ?</t>
  </si>
  <si>
    <t>How many people were in the Arena?</t>
  </si>
  <si>
    <t>How Big is the Arena ?</t>
  </si>
  <si>
    <t>Calculating percentages</t>
  </si>
  <si>
    <t xml:space="preserve">I have inveted $32.500.000 and after 2 months i have $51.200.000, So I want to know the percentages of my profit </t>
  </si>
  <si>
    <t xml:space="preserve">Cash Flow </t>
  </si>
  <si>
    <t>Salary</t>
  </si>
  <si>
    <t xml:space="preserve">Necesities </t>
  </si>
  <si>
    <t xml:space="preserve">What is the percentage of the necesities of my Salary. </t>
  </si>
  <si>
    <t>Result</t>
  </si>
  <si>
    <t>Im gonna increase the prices of the Car by 15%</t>
  </si>
  <si>
    <t xml:space="preserve">Current Price </t>
  </si>
  <si>
    <t xml:space="preserve">Seats Occupied </t>
  </si>
  <si>
    <t>How to Budget your money</t>
  </si>
  <si>
    <t>Total</t>
  </si>
  <si>
    <t xml:space="preserve">Salary </t>
  </si>
  <si>
    <t>House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</si>
</sst>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;;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0" fontId="4" fillId="0" borderId="0" xfId="0" applyFont="1"/>
    <xf numFmtId="9" fontId="0" fillId="0" borderId="0" xfId="3" applyFont="1"/>
    <xf numFmtId="14" fontId="0" fillId="0" borderId="0" xfId="0" applyNumberFormat="1"/>
    <xf numFmtId="164" fontId="0" fillId="0" borderId="0" xfId="3" applyNumberFormat="1" applyFont="1"/>
    <xf numFmtId="10" fontId="0" fillId="0" borderId="0" xfId="3" applyNumberFormat="1" applyFont="1"/>
    <xf numFmtId="9" fontId="0" fillId="0" borderId="0" xfId="3" applyNumberFormat="1" applyFont="1"/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top"/>
    </xf>
    <xf numFmtId="0" fontId="0" fillId="0" borderId="0" xfId="0" applyBorder="1"/>
    <xf numFmtId="44" fontId="0" fillId="0" borderId="5" xfId="0" applyNumberFormat="1" applyBorder="1"/>
    <xf numFmtId="9" fontId="0" fillId="0" borderId="0" xfId="0" applyNumberFormat="1" applyBorder="1"/>
    <xf numFmtId="0" fontId="0" fillId="0" borderId="5" xfId="0" applyBorder="1"/>
    <xf numFmtId="0" fontId="0" fillId="0" borderId="2" xfId="0" applyBorder="1"/>
    <xf numFmtId="44" fontId="0" fillId="0" borderId="2" xfId="1" applyFont="1" applyBorder="1"/>
    <xf numFmtId="9" fontId="0" fillId="0" borderId="2" xfId="0" applyNumberFormat="1" applyBorder="1" applyAlignment="1">
      <alignment horizontal="center"/>
    </xf>
    <xf numFmtId="9" fontId="0" fillId="0" borderId="11" xfId="3" applyFont="1" applyBorder="1" applyAlignment="1">
      <alignment horizontal="center" vertical="center"/>
    </xf>
    <xf numFmtId="44" fontId="0" fillId="0" borderId="13" xfId="0" applyNumberFormat="1" applyBorder="1"/>
    <xf numFmtId="9" fontId="0" fillId="0" borderId="12" xfId="0" applyNumberFormat="1" applyBorder="1" applyAlignment="1">
      <alignment horizontal="center"/>
    </xf>
    <xf numFmtId="0" fontId="0" fillId="0" borderId="15" xfId="0" applyBorder="1"/>
    <xf numFmtId="6" fontId="0" fillId="0" borderId="16" xfId="0" applyNumberFormat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9" fontId="0" fillId="0" borderId="19" xfId="0" applyNumberFormat="1" applyBorder="1" applyAlignment="1">
      <alignment horizontal="center"/>
    </xf>
    <xf numFmtId="44" fontId="0" fillId="0" borderId="20" xfId="0" applyNumberFormat="1" applyBorder="1"/>
    <xf numFmtId="44" fontId="0" fillId="0" borderId="11" xfId="0" applyNumberFormat="1" applyBorder="1"/>
    <xf numFmtId="44" fontId="0" fillId="0" borderId="19" xfId="1" applyFont="1" applyBorder="1"/>
    <xf numFmtId="9" fontId="0" fillId="0" borderId="10" xfId="3" applyFont="1" applyBorder="1" applyAlignment="1">
      <alignment horizontal="center" vertical="center"/>
    </xf>
    <xf numFmtId="0" fontId="0" fillId="0" borderId="21" xfId="0" applyBorder="1"/>
    <xf numFmtId="44" fontId="0" fillId="0" borderId="21" xfId="1" applyFont="1" applyBorder="1"/>
    <xf numFmtId="0" fontId="0" fillId="0" borderId="22" xfId="0" applyBorder="1"/>
    <xf numFmtId="0" fontId="0" fillId="0" borderId="28" xfId="0" applyBorder="1"/>
    <xf numFmtId="0" fontId="0" fillId="0" borderId="3" xfId="0" applyBorder="1" applyAlignment="1">
      <alignment horizontal="center" vertical="top"/>
    </xf>
    <xf numFmtId="44" fontId="0" fillId="0" borderId="29" xfId="1" applyFont="1" applyBorder="1"/>
    <xf numFmtId="9" fontId="0" fillId="0" borderId="30" xfId="3" applyFont="1" applyBorder="1" applyAlignment="1">
      <alignment horizontal="center" vertical="center"/>
    </xf>
    <xf numFmtId="0" fontId="0" fillId="0" borderId="31" xfId="0" applyBorder="1"/>
    <xf numFmtId="44" fontId="0" fillId="0" borderId="21" xfId="0" applyNumberFormat="1" applyBorder="1"/>
    <xf numFmtId="165" fontId="0" fillId="0" borderId="0" xfId="1" applyNumberFormat="1" applyFont="1" applyBorder="1"/>
    <xf numFmtId="0" fontId="3" fillId="2" borderId="0" xfId="2" applyFont="1" applyAlignment="1">
      <alignment horizontal="center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4" fillId="6" borderId="1" xfId="4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</cellXfs>
  <cellStyles count="5">
    <cellStyle name="40% - Accent5" xfId="4" builtinId="47"/>
    <cellStyle name="60% - Accent1" xfId="2" builtinId="32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9</xdr:col>
      <xdr:colOff>863920</xdr:colOff>
      <xdr:row>19</xdr:row>
      <xdr:rowOff>15240</xdr:rowOff>
    </xdr:to>
    <xdr:pic>
      <xdr:nvPicPr>
        <xdr:cNvPr id="4" name="Picture 3" descr="Basketball Stadium Pictures | Download Free Images on Unsplash">
          <a:extLst>
            <a:ext uri="{FF2B5EF4-FFF2-40B4-BE49-F238E27FC236}">
              <a16:creationId xmlns:a16="http://schemas.microsoft.com/office/drawing/2014/main" id="{06AA78D1-52A9-4D6D-973F-11C1BBDC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740" y="365760"/>
          <a:ext cx="416338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251460</xdr:colOff>
      <xdr:row>67</xdr:row>
      <xdr:rowOff>83820</xdr:rowOff>
    </xdr:from>
    <xdr:to>
      <xdr:col>7</xdr:col>
      <xdr:colOff>327660</xdr:colOff>
      <xdr:row>78</xdr:row>
      <xdr:rowOff>68580</xdr:rowOff>
    </xdr:to>
    <xdr:pic>
      <xdr:nvPicPr>
        <xdr:cNvPr id="5" name="Picture 4" descr="Cars (2006) Película - PLAY Cine">
          <a:extLst>
            <a:ext uri="{FF2B5EF4-FFF2-40B4-BE49-F238E27FC236}">
              <a16:creationId xmlns:a16="http://schemas.microsoft.com/office/drawing/2014/main" id="{41113E38-318F-11C5-8E7C-2E3E2AA19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312140"/>
          <a:ext cx="3703320" cy="1996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205740</xdr:colOff>
      <xdr:row>80</xdr:row>
      <xdr:rowOff>127000</xdr:rowOff>
    </xdr:from>
    <xdr:to>
      <xdr:col>7</xdr:col>
      <xdr:colOff>205740</xdr:colOff>
      <xdr:row>93</xdr:row>
      <xdr:rowOff>167640</xdr:rowOff>
    </xdr:to>
    <xdr:pic>
      <xdr:nvPicPr>
        <xdr:cNvPr id="2" name="Picture 1" descr="Estadio de Kashima - Wikipedia, la enciclopedia libre">
          <a:extLst>
            <a:ext uri="{FF2B5EF4-FFF2-40B4-BE49-F238E27FC236}">
              <a16:creationId xmlns:a16="http://schemas.microsoft.com/office/drawing/2014/main" id="{F54A4327-E6AC-2EA8-3810-F280836A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280" y="15732760"/>
          <a:ext cx="3627120" cy="241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157678</xdr:colOff>
      <xdr:row>0</xdr:row>
      <xdr:rowOff>22860</xdr:rowOff>
    </xdr:from>
    <xdr:to>
      <xdr:col>16</xdr:col>
      <xdr:colOff>510540</xdr:colOff>
      <xdr:row>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1E526-C761-8A4B-FD57-9565A28C1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5518" y="22860"/>
          <a:ext cx="2791262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hony Campaz Estupiñan" id="{75EB9AAF-6721-47F4-A887-AA3E7541FFAD}" userId="2f6f8d93927484d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" dT="2022-09-25T20:58:13.94" personId="{75EB9AAF-6721-47F4-A887-AA3E7541FFAD}" id="{9616E93D-9973-4BF2-B274-BB6C73D38921}">
    <text xml:space="preserve">This is for 8 passages monthly </text>
  </threadedComment>
  <threadedComment ref="G15" dT="2022-09-25T20:57:44.50" personId="{75EB9AAF-6721-47F4-A887-AA3E7541FFAD}" id="{AE8C318F-F9D0-4EB0-B1A6-1D16F40AE1E7}">
    <text xml:space="preserve">Netflix
</text>
  </threadedComment>
  <threadedComment ref="G17" dT="2022-09-25T20:57:16.88" personId="{75EB9AAF-6721-47F4-A887-AA3E7541FFAD}" id="{67821D78-144C-41B0-ACF5-ADA038A82366}">
    <text>Gas $80.000
Water $160.000
Electricity $35.000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2" dT="2022-09-27T01:35:50.18" personId="{75EB9AAF-6721-47F4-A887-AA3E7541FFAD}" id="{39D6E917-85A9-4DE9-A687-5629E89C08DE}">
    <text>This is the percentage of what I invented</text>
  </threadedComment>
  <threadedComment ref="F44" dT="2022-09-27T01:40:30.36" personId="{75EB9AAF-6721-47F4-A887-AA3E7541FFAD}" id="{F24795ED-FBCD-49FD-90CC-2DAB99B2BE60}">
    <text>This is the profit in terms of money</text>
  </threadedComment>
  <threadedComment ref="D53" dT="2022-09-27T02:29:07.02" personId="{75EB9AAF-6721-47F4-A887-AA3E7541FFAD}" id="{80B70DBE-EE66-40AC-987A-C575DBE103A8}">
    <text>Salary</text>
  </threadedComment>
  <threadedComment ref="F53" dT="2022-09-27T02:28:53.56" personId="{75EB9AAF-6721-47F4-A887-AA3E7541FFAD}" id="{B46A5E0F-50E4-423C-A1C8-D5372B6B44D9}">
    <text xml:space="preserve">Percentage </text>
  </threadedComment>
  <threadedComment ref="F54" dT="2022-09-27T02:26:04.22" personId="{75EB9AAF-6721-47F4-A887-AA3E7541FFAD}" id="{16738D5D-100D-4A1E-99EF-14BAD33FDFEF}">
    <text>Percentage by the Salary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8" dT="2022-09-25T20:58:13.94" personId="{75EB9AAF-6721-47F4-A887-AA3E7541FFAD}" id="{8F02FA53-9EFC-44BF-8139-46A6BDB16C4B}">
    <text xml:space="preserve">This is for 8 passages monthly </text>
  </threadedComment>
  <threadedComment ref="E11" dT="2022-09-25T20:57:44.50" personId="{75EB9AAF-6721-47F4-A887-AA3E7541FFAD}" id="{A0C2D0EE-4049-404E-A6F8-23BDB9B24247}">
    <text xml:space="preserve">Netflix
</text>
  </threadedComment>
  <threadedComment ref="E13" dT="2022-09-25T20:57:16.88" personId="{75EB9AAF-6721-47F4-A887-AA3E7541FFAD}" id="{587AB2F5-5708-4232-BAA7-EF58340A93C7}">
    <text>Gas $80.000
Water $160.000
Electricity $35.000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0" dT="2022-09-25T20:58:13.94" personId="{75EB9AAF-6721-47F4-A887-AA3E7541FFAD}" id="{D726058C-F03E-409D-BE80-1D7D854A6EB4}">
    <text xml:space="preserve">This is for 8 passages monthly </text>
  </threadedComment>
  <threadedComment ref="E13" dT="2022-09-25T20:57:44.50" personId="{75EB9AAF-6721-47F4-A887-AA3E7541FFAD}" id="{0927CD0C-A243-454C-B0DA-5D465B882D29}">
    <text xml:space="preserve">Netflix
</text>
  </threadedComment>
  <threadedComment ref="E15" dT="2022-09-25T20:57:16.88" personId="{75EB9AAF-6721-47F4-A887-AA3E7541FFAD}" id="{712F783C-BEE6-4689-BD3C-E6FF62F9C55C}">
    <text>Gas $80.000
Water $160.000
Electricity $35.000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8" dT="2022-09-25T20:58:13.94" personId="{75EB9AAF-6721-47F4-A887-AA3E7541FFAD}" id="{C3A7D87F-F7D5-48A1-88BC-04D78BFA09A7}">
    <text xml:space="preserve">This is for 8 passages monthly </text>
  </threadedComment>
  <threadedComment ref="E11" dT="2022-09-25T20:57:44.50" personId="{75EB9AAF-6721-47F4-A887-AA3E7541FFAD}" id="{1EEE5758-E977-4923-A81A-F2984CB71295}">
    <text xml:space="preserve">Netflix
</text>
  </threadedComment>
  <threadedComment ref="E13" dT="2022-09-25T20:57:16.88" personId="{75EB9AAF-6721-47F4-A887-AA3E7541FFAD}" id="{EAED623A-F119-4A0A-93E3-3BF9748E800B}">
    <text>Gas $80.000
Water $160.000
Electricity $35.000</text>
  </threadedComment>
  <threadedComment ref="E16" dT="2022-10-15T00:55:59.57" personId="{75EB9AAF-6721-47F4-A887-AA3E7541FFAD}" id="{C69882E7-BE13-4D46-8862-1D388BBC7448}">
    <text xml:space="preserve">This is for the "Escrituras"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1B05-CECF-44AD-899E-7D4413282398}">
  <dimension ref="D5:L26"/>
  <sheetViews>
    <sheetView workbookViewId="0">
      <selection activeCell="L15" sqref="L15"/>
    </sheetView>
  </sheetViews>
  <sheetFormatPr defaultRowHeight="14.4" x14ac:dyDescent="0.3"/>
  <cols>
    <col min="4" max="4" width="11.109375" bestFit="1" customWidth="1"/>
    <col min="5" max="6" width="13.6640625" bestFit="1" customWidth="1"/>
    <col min="7" max="7" width="16.44140625" bestFit="1" customWidth="1"/>
    <col min="8" max="8" width="13.6640625" bestFit="1" customWidth="1"/>
    <col min="10" max="10" width="18" bestFit="1" customWidth="1"/>
    <col min="12" max="12" width="13.6640625" bestFit="1" customWidth="1"/>
    <col min="13" max="13" width="12.109375" bestFit="1" customWidth="1"/>
    <col min="14" max="15" width="14.6640625" bestFit="1" customWidth="1"/>
    <col min="16" max="17" width="12.109375" bestFit="1" customWidth="1"/>
  </cols>
  <sheetData>
    <row r="5" spans="4:12" ht="33.6" customHeight="1" x14ac:dyDescent="0.55000000000000004">
      <c r="D5" s="49" t="s">
        <v>0</v>
      </c>
      <c r="E5" s="49"/>
      <c r="F5" s="49"/>
      <c r="G5" s="49"/>
      <c r="H5" s="49"/>
      <c r="I5" s="49"/>
      <c r="J5" s="49"/>
      <c r="K5" s="49"/>
    </row>
    <row r="8" spans="4:12" ht="25.8" x14ac:dyDescent="0.5">
      <c r="D8" s="2" t="s">
        <v>1</v>
      </c>
      <c r="E8" s="2"/>
      <c r="G8" s="1" t="s">
        <v>2</v>
      </c>
      <c r="H8" s="8">
        <v>44830</v>
      </c>
      <c r="J8" s="6" t="s">
        <v>16</v>
      </c>
      <c r="L8" s="3">
        <v>2200000</v>
      </c>
    </row>
    <row r="9" spans="4:12" x14ac:dyDescent="0.3">
      <c r="D9" s="50" t="s">
        <v>15</v>
      </c>
      <c r="E9" s="50"/>
      <c r="G9" t="s">
        <v>4</v>
      </c>
      <c r="H9" s="3">
        <v>200000</v>
      </c>
      <c r="I9" s="7">
        <f>H9/$E$22</f>
        <v>9.0909090909090912E-2</v>
      </c>
      <c r="J9" t="s">
        <v>17</v>
      </c>
      <c r="K9" s="5">
        <v>0.55000000000000004</v>
      </c>
      <c r="L9" s="4">
        <f t="shared" ref="L9:L14" si="0">K9*$L$8</f>
        <v>1210000</v>
      </c>
    </row>
    <row r="10" spans="4:12" x14ac:dyDescent="0.3">
      <c r="D10" s="50"/>
      <c r="E10" s="50"/>
      <c r="G10" t="s">
        <v>5</v>
      </c>
      <c r="H10" s="3">
        <v>260000</v>
      </c>
      <c r="I10" s="7">
        <f t="shared" ref="I10:I19" si="1">H10/$E$22</f>
        <v>0.11818181818181818</v>
      </c>
      <c r="J10" t="s">
        <v>18</v>
      </c>
      <c r="K10" s="5">
        <v>0.1</v>
      </c>
      <c r="L10" s="4">
        <f>K10*$L$8</f>
        <v>220000</v>
      </c>
    </row>
    <row r="11" spans="4:12" x14ac:dyDescent="0.3">
      <c r="D11" s="50"/>
      <c r="E11" s="50"/>
      <c r="G11" t="s">
        <v>6</v>
      </c>
      <c r="H11" s="3">
        <v>650000</v>
      </c>
      <c r="I11" s="7">
        <f t="shared" si="1"/>
        <v>0.29545454545454547</v>
      </c>
      <c r="J11" t="s">
        <v>19</v>
      </c>
      <c r="K11" s="5">
        <v>0.05</v>
      </c>
      <c r="L11" s="4">
        <f t="shared" si="0"/>
        <v>110000</v>
      </c>
    </row>
    <row r="12" spans="4:12" x14ac:dyDescent="0.3">
      <c r="D12" s="50"/>
      <c r="E12" s="50"/>
      <c r="G12" t="s">
        <v>7</v>
      </c>
      <c r="H12" s="3">
        <v>21200</v>
      </c>
      <c r="I12" s="7">
        <f t="shared" si="1"/>
        <v>9.6363636363636356E-3</v>
      </c>
      <c r="J12" t="s">
        <v>20</v>
      </c>
      <c r="K12" s="5">
        <v>0.15</v>
      </c>
      <c r="L12" s="4">
        <f t="shared" si="0"/>
        <v>330000</v>
      </c>
    </row>
    <row r="13" spans="4:12" x14ac:dyDescent="0.3">
      <c r="D13" s="50"/>
      <c r="E13" s="50"/>
      <c r="G13" t="s">
        <v>8</v>
      </c>
      <c r="H13" s="3">
        <v>130000</v>
      </c>
      <c r="I13" s="7">
        <f t="shared" si="1"/>
        <v>5.909090909090909E-2</v>
      </c>
      <c r="J13" t="s">
        <v>21</v>
      </c>
      <c r="K13" s="5">
        <v>0.1</v>
      </c>
      <c r="L13" s="4">
        <f t="shared" si="0"/>
        <v>220000</v>
      </c>
    </row>
    <row r="14" spans="4:12" x14ac:dyDescent="0.3">
      <c r="D14" s="50"/>
      <c r="E14" s="50"/>
      <c r="G14" t="s">
        <v>9</v>
      </c>
      <c r="H14" s="3">
        <v>34900</v>
      </c>
      <c r="I14" s="7">
        <f t="shared" si="1"/>
        <v>1.5863636363636364E-2</v>
      </c>
      <c r="J14" t="s">
        <v>22</v>
      </c>
      <c r="K14" s="5">
        <v>0.05</v>
      </c>
      <c r="L14" s="4">
        <f t="shared" si="0"/>
        <v>110000</v>
      </c>
    </row>
    <row r="15" spans="4:12" x14ac:dyDescent="0.3">
      <c r="G15" t="s">
        <v>10</v>
      </c>
      <c r="H15" s="3">
        <v>24000</v>
      </c>
      <c r="I15" s="7">
        <f t="shared" si="1"/>
        <v>1.090909090909091E-2</v>
      </c>
    </row>
    <row r="16" spans="4:12" x14ac:dyDescent="0.3">
      <c r="G16" t="s">
        <v>11</v>
      </c>
      <c r="H16" s="3">
        <v>22500</v>
      </c>
      <c r="I16" s="7">
        <f t="shared" si="1"/>
        <v>1.0227272727272727E-2</v>
      </c>
      <c r="K16" s="5"/>
      <c r="L16" s="4"/>
    </row>
    <row r="17" spans="4:12" x14ac:dyDescent="0.3">
      <c r="G17" t="s">
        <v>12</v>
      </c>
      <c r="H17" s="3">
        <v>137500</v>
      </c>
      <c r="I17" s="7">
        <f t="shared" si="1"/>
        <v>6.25E-2</v>
      </c>
    </row>
    <row r="18" spans="4:12" x14ac:dyDescent="0.3">
      <c r="G18" t="s">
        <v>13</v>
      </c>
      <c r="H18" s="3">
        <v>200000</v>
      </c>
      <c r="I18" s="7">
        <f t="shared" si="1"/>
        <v>9.0909090909090912E-2</v>
      </c>
      <c r="L18" s="4"/>
    </row>
    <row r="19" spans="4:12" x14ac:dyDescent="0.3">
      <c r="G19" t="s">
        <v>14</v>
      </c>
      <c r="H19" s="3">
        <v>100000</v>
      </c>
      <c r="I19" s="7">
        <f t="shared" si="1"/>
        <v>4.5454545454545456E-2</v>
      </c>
    </row>
    <row r="20" spans="4:12" x14ac:dyDescent="0.3">
      <c r="G20" t="s">
        <v>10</v>
      </c>
    </row>
    <row r="22" spans="4:12" x14ac:dyDescent="0.3">
      <c r="D22" t="s">
        <v>3</v>
      </c>
      <c r="E22" s="3">
        <v>2200000</v>
      </c>
      <c r="G22" t="s">
        <v>3</v>
      </c>
      <c r="H22" s="3">
        <f>SUM(H9:H19)</f>
        <v>1780100</v>
      </c>
    </row>
    <row r="24" spans="4:12" x14ac:dyDescent="0.3">
      <c r="E24" t="s">
        <v>37</v>
      </c>
      <c r="F24" s="4">
        <f>E22-H22</f>
        <v>419900</v>
      </c>
    </row>
    <row r="26" spans="4:12" x14ac:dyDescent="0.3">
      <c r="H26" s="7"/>
    </row>
  </sheetData>
  <mergeCells count="2">
    <mergeCell ref="D5:K5"/>
    <mergeCell ref="D9:E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7B9F-D5F7-4168-86A6-C7F6E308DD76}">
  <dimension ref="B20:Q104"/>
  <sheetViews>
    <sheetView workbookViewId="0">
      <selection activeCell="B8" sqref="B8"/>
    </sheetView>
  </sheetViews>
  <sheetFormatPr defaultRowHeight="14.4" x14ac:dyDescent="0.3"/>
  <cols>
    <col min="2" max="2" width="11.109375" bestFit="1" customWidth="1"/>
    <col min="3" max="3" width="9.6640625" bestFit="1" customWidth="1"/>
    <col min="4" max="6" width="14.6640625" bestFit="1" customWidth="1"/>
    <col min="9" max="9" width="15.6640625" bestFit="1" customWidth="1"/>
    <col min="10" max="10" width="19.21875" bestFit="1" customWidth="1"/>
    <col min="11" max="11" width="10.109375" bestFit="1" customWidth="1"/>
    <col min="12" max="12" width="19.21875" bestFit="1" customWidth="1"/>
  </cols>
  <sheetData>
    <row r="20" spans="2:17" x14ac:dyDescent="0.3">
      <c r="P20">
        <f>O25/O24</f>
        <v>10000</v>
      </c>
    </row>
    <row r="22" spans="2:17" x14ac:dyDescent="0.3">
      <c r="B22" s="52" t="s">
        <v>32</v>
      </c>
      <c r="C22" s="52"/>
      <c r="D22" s="52"/>
      <c r="E22" s="52"/>
      <c r="F22" s="52"/>
      <c r="G22" s="52"/>
      <c r="J22" s="52" t="s">
        <v>33</v>
      </c>
      <c r="K22" s="52"/>
      <c r="L22" s="52"/>
      <c r="O22" s="52" t="s">
        <v>34</v>
      </c>
      <c r="P22" s="52"/>
      <c r="Q22" s="52"/>
    </row>
    <row r="23" spans="2:17" x14ac:dyDescent="0.3">
      <c r="B23" s="3">
        <v>5760</v>
      </c>
      <c r="C23" t="s">
        <v>25</v>
      </c>
      <c r="H23" t="s">
        <v>23</v>
      </c>
    </row>
    <row r="24" spans="2:17" x14ac:dyDescent="0.3">
      <c r="B24" s="3">
        <v>10000</v>
      </c>
      <c r="C24" t="s">
        <v>24</v>
      </c>
      <c r="J24" s="7">
        <v>0.74</v>
      </c>
      <c r="K24" s="52" t="s">
        <v>31</v>
      </c>
      <c r="L24" s="52"/>
      <c r="O24" s="5">
        <v>0.25</v>
      </c>
      <c r="P24" s="52" t="s">
        <v>27</v>
      </c>
      <c r="Q24" s="52"/>
    </row>
    <row r="25" spans="2:17" x14ac:dyDescent="0.3">
      <c r="J25" s="3">
        <v>10000</v>
      </c>
      <c r="K25" t="s">
        <v>30</v>
      </c>
      <c r="O25">
        <v>2500</v>
      </c>
      <c r="P25" t="s">
        <v>28</v>
      </c>
    </row>
    <row r="26" spans="2:17" x14ac:dyDescent="0.3">
      <c r="B26" t="s">
        <v>26</v>
      </c>
      <c r="C26" s="9">
        <f>B23/B24</f>
        <v>0.57599999999999996</v>
      </c>
      <c r="J26" t="s">
        <v>26</v>
      </c>
      <c r="K26" s="4">
        <f>J24*J25</f>
        <v>7400</v>
      </c>
      <c r="O26" t="s">
        <v>29</v>
      </c>
      <c r="P26">
        <f>O25/O24</f>
        <v>10000</v>
      </c>
    </row>
    <row r="33" spans="3:17" ht="33.6" x14ac:dyDescent="0.65">
      <c r="C33" s="51" t="s">
        <v>35</v>
      </c>
      <c r="D33" s="51"/>
      <c r="E33" s="51"/>
      <c r="F33" s="51"/>
      <c r="G33" s="51"/>
      <c r="H33" s="51"/>
      <c r="I33" s="51"/>
      <c r="J33" s="51"/>
      <c r="K33" s="51"/>
      <c r="L33" s="51"/>
    </row>
    <row r="37" spans="3:17" x14ac:dyDescent="0.3">
      <c r="C37" s="53" t="s">
        <v>36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3:17" x14ac:dyDescent="0.3"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3:17" x14ac:dyDescent="0.3"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2" spans="3:17" x14ac:dyDescent="0.3">
      <c r="D42" s="3">
        <v>32500000</v>
      </c>
      <c r="E42" s="3">
        <v>51200000</v>
      </c>
      <c r="F42" s="7">
        <f>(E42-D42)/D42</f>
        <v>0.57538461538461538</v>
      </c>
      <c r="I42" s="3">
        <v>35200000</v>
      </c>
      <c r="J42" s="3">
        <v>48321000</v>
      </c>
      <c r="K42" s="7">
        <f>(J42-I42)/I42</f>
        <v>0.37275568181818181</v>
      </c>
    </row>
    <row r="44" spans="3:17" x14ac:dyDescent="0.3">
      <c r="F44" s="4">
        <f>F42*D42</f>
        <v>18700000</v>
      </c>
      <c r="L44" s="4">
        <f>K42*I42</f>
        <v>13121000</v>
      </c>
    </row>
    <row r="49" spans="4:14" ht="33.6" x14ac:dyDescent="0.65">
      <c r="E49" s="51" t="s">
        <v>35</v>
      </c>
      <c r="F49" s="51"/>
      <c r="G49" s="51"/>
      <c r="H49" s="51"/>
      <c r="I49" s="51"/>
      <c r="J49" s="51"/>
      <c r="K49" s="51"/>
      <c r="L49" s="51"/>
      <c r="M49" s="51"/>
      <c r="N49" s="51"/>
    </row>
    <row r="51" spans="4:14" x14ac:dyDescent="0.3">
      <c r="D51" s="52" t="s">
        <v>40</v>
      </c>
      <c r="E51" s="52"/>
      <c r="F51" s="52"/>
      <c r="G51" s="52"/>
    </row>
    <row r="52" spans="4:14" x14ac:dyDescent="0.3">
      <c r="D52" t="s">
        <v>38</v>
      </c>
    </row>
    <row r="53" spans="4:14" x14ac:dyDescent="0.3">
      <c r="D53" s="3">
        <v>5000000</v>
      </c>
      <c r="F53" s="5">
        <v>0.55000000000000004</v>
      </c>
      <c r="G53" t="s">
        <v>39</v>
      </c>
      <c r="K53" s="7">
        <f>F54/D53</f>
        <v>0.55000000000000004</v>
      </c>
    </row>
    <row r="54" spans="4:14" x14ac:dyDescent="0.3">
      <c r="F54" s="4">
        <f>F53*D53</f>
        <v>2750000</v>
      </c>
    </row>
    <row r="56" spans="4:14" ht="33.6" x14ac:dyDescent="0.65">
      <c r="E56" s="51" t="s">
        <v>35</v>
      </c>
      <c r="F56" s="51"/>
      <c r="G56" s="51"/>
      <c r="H56" s="51"/>
      <c r="I56" s="51"/>
      <c r="J56" s="51"/>
      <c r="K56" s="51"/>
      <c r="L56" s="51"/>
      <c r="M56" s="51"/>
      <c r="N56" s="51"/>
    </row>
    <row r="58" spans="4:14" x14ac:dyDescent="0.3">
      <c r="F58" s="52" t="s">
        <v>32</v>
      </c>
      <c r="G58" s="52"/>
      <c r="H58" s="52"/>
      <c r="I58" s="52"/>
      <c r="J58" s="52"/>
      <c r="K58" s="52"/>
    </row>
    <row r="59" spans="4:14" x14ac:dyDescent="0.3">
      <c r="F59">
        <v>99000</v>
      </c>
      <c r="G59" t="s">
        <v>30</v>
      </c>
    </row>
    <row r="60" spans="4:14" x14ac:dyDescent="0.3">
      <c r="F60">
        <v>67500</v>
      </c>
      <c r="G60" t="s">
        <v>25</v>
      </c>
      <c r="J60" s="7">
        <f>F60/F59</f>
        <v>0.68181818181818177</v>
      </c>
    </row>
    <row r="61" spans="4:14" x14ac:dyDescent="0.3">
      <c r="F61" t="s">
        <v>41</v>
      </c>
      <c r="G61" s="7">
        <f>F60/F59</f>
        <v>0.68181818181818177</v>
      </c>
    </row>
    <row r="64" spans="4:14" ht="33.6" x14ac:dyDescent="0.65">
      <c r="E64" s="51" t="s">
        <v>35</v>
      </c>
      <c r="F64" s="51"/>
      <c r="G64" s="51"/>
      <c r="H64" s="51"/>
      <c r="I64" s="51"/>
      <c r="J64" s="51"/>
      <c r="K64" s="51"/>
      <c r="L64" s="51"/>
      <c r="M64" s="51"/>
      <c r="N64" s="51"/>
    </row>
    <row r="66" spans="5:12" x14ac:dyDescent="0.3">
      <c r="F66" s="52" t="s">
        <v>42</v>
      </c>
      <c r="G66" s="52"/>
      <c r="H66" s="52"/>
      <c r="I66" s="52"/>
    </row>
    <row r="68" spans="5:12" x14ac:dyDescent="0.3">
      <c r="E68" s="7"/>
    </row>
    <row r="70" spans="5:12" x14ac:dyDescent="0.3">
      <c r="I70" t="s">
        <v>43</v>
      </c>
      <c r="J70" s="3">
        <v>125000000000</v>
      </c>
    </row>
    <row r="71" spans="5:12" x14ac:dyDescent="0.3">
      <c r="I71" s="5">
        <v>0.15</v>
      </c>
      <c r="J71" s="7">
        <v>0.85</v>
      </c>
    </row>
    <row r="73" spans="5:12" x14ac:dyDescent="0.3">
      <c r="I73" t="s">
        <v>26</v>
      </c>
      <c r="J73" s="4">
        <f>I71*J70</f>
        <v>18750000000</v>
      </c>
      <c r="L73" s="4">
        <f>I71*J70</f>
        <v>18750000000</v>
      </c>
    </row>
    <row r="76" spans="5:12" x14ac:dyDescent="0.3">
      <c r="L76" s="4">
        <f>J71*J70</f>
        <v>106250000000</v>
      </c>
    </row>
    <row r="77" spans="5:12" x14ac:dyDescent="0.3">
      <c r="J77" s="7">
        <f>J73/J70</f>
        <v>0.15</v>
      </c>
      <c r="L77" s="4">
        <f>I71*J70</f>
        <v>18750000000</v>
      </c>
    </row>
    <row r="78" spans="5:12" x14ac:dyDescent="0.3">
      <c r="L78" s="4">
        <f>SUM(L76:L77)</f>
        <v>125000000000</v>
      </c>
    </row>
    <row r="83" spans="9:15" x14ac:dyDescent="0.3">
      <c r="I83" t="s">
        <v>30</v>
      </c>
      <c r="J83">
        <v>90000</v>
      </c>
    </row>
    <row r="84" spans="9:15" x14ac:dyDescent="0.3">
      <c r="I84" t="s">
        <v>44</v>
      </c>
      <c r="J84">
        <v>24200</v>
      </c>
    </row>
    <row r="86" spans="9:15" x14ac:dyDescent="0.3">
      <c r="J86" s="9">
        <f>J84/J83</f>
        <v>0.2688888888888889</v>
      </c>
    </row>
    <row r="87" spans="9:15" x14ac:dyDescent="0.3">
      <c r="J87" s="7"/>
    </row>
    <row r="88" spans="9:15" x14ac:dyDescent="0.3">
      <c r="L88" s="12">
        <v>1</v>
      </c>
    </row>
    <row r="89" spans="9:15" x14ac:dyDescent="0.3">
      <c r="L89" s="12">
        <v>2</v>
      </c>
    </row>
    <row r="90" spans="9:15" x14ac:dyDescent="0.3">
      <c r="L90" s="12">
        <v>3</v>
      </c>
    </row>
    <row r="91" spans="9:15" x14ac:dyDescent="0.3">
      <c r="L91" s="12">
        <v>4</v>
      </c>
      <c r="N91">
        <v>6</v>
      </c>
      <c r="O91">
        <f>N91/M93</f>
        <v>0.42857142857142855</v>
      </c>
    </row>
    <row r="92" spans="9:15" x14ac:dyDescent="0.3">
      <c r="L92" s="12">
        <v>5</v>
      </c>
    </row>
    <row r="93" spans="9:15" x14ac:dyDescent="0.3">
      <c r="L93" s="12">
        <v>6</v>
      </c>
      <c r="M93">
        <v>14</v>
      </c>
    </row>
    <row r="94" spans="9:15" x14ac:dyDescent="0.3">
      <c r="L94" s="13">
        <v>7</v>
      </c>
    </row>
    <row r="95" spans="9:15" x14ac:dyDescent="0.3">
      <c r="L95" s="13">
        <v>8</v>
      </c>
      <c r="N95">
        <v>8</v>
      </c>
    </row>
    <row r="96" spans="9:15" x14ac:dyDescent="0.3">
      <c r="L96" s="13">
        <v>9</v>
      </c>
    </row>
    <row r="97" spans="3:15" x14ac:dyDescent="0.3">
      <c r="E97" s="5">
        <v>0.48</v>
      </c>
      <c r="L97" s="13">
        <v>10</v>
      </c>
    </row>
    <row r="98" spans="3:15" x14ac:dyDescent="0.3">
      <c r="E98">
        <v>10000</v>
      </c>
      <c r="G98">
        <f>E97*E98</f>
        <v>4800</v>
      </c>
      <c r="L98" s="13">
        <v>11</v>
      </c>
      <c r="O98" s="10">
        <f>N95/M93</f>
        <v>0.5714285714285714</v>
      </c>
    </row>
    <row r="99" spans="3:15" x14ac:dyDescent="0.3">
      <c r="L99" s="13">
        <v>12</v>
      </c>
    </row>
    <row r="100" spans="3:15" x14ac:dyDescent="0.3">
      <c r="L100" s="13">
        <v>13</v>
      </c>
    </row>
    <row r="101" spans="3:15" x14ac:dyDescent="0.3">
      <c r="L101" s="13">
        <v>14</v>
      </c>
    </row>
    <row r="103" spans="3:15" x14ac:dyDescent="0.3">
      <c r="D103" s="4">
        <f>C104*D104</f>
        <v>125</v>
      </c>
      <c r="F103">
        <v>12</v>
      </c>
      <c r="G103">
        <v>80</v>
      </c>
    </row>
    <row r="104" spans="3:15" x14ac:dyDescent="0.3">
      <c r="C104" s="11">
        <v>0.25</v>
      </c>
      <c r="D104" s="3">
        <v>500</v>
      </c>
    </row>
  </sheetData>
  <mergeCells count="13">
    <mergeCell ref="F58:K58"/>
    <mergeCell ref="E64:N64"/>
    <mergeCell ref="F66:I66"/>
    <mergeCell ref="C37:Q39"/>
    <mergeCell ref="D51:G51"/>
    <mergeCell ref="E49:N49"/>
    <mergeCell ref="E56:N56"/>
    <mergeCell ref="C33:L33"/>
    <mergeCell ref="B22:G22"/>
    <mergeCell ref="J22:L22"/>
    <mergeCell ref="O22:Q22"/>
    <mergeCell ref="P24:Q24"/>
    <mergeCell ref="K24:L2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D766-8C7F-4461-BFEF-44DFD81D0E58}">
  <dimension ref="B2:N29"/>
  <sheetViews>
    <sheetView workbookViewId="0">
      <selection activeCell="D22" sqref="D22"/>
    </sheetView>
  </sheetViews>
  <sheetFormatPr defaultRowHeight="14.4" x14ac:dyDescent="0.3"/>
  <cols>
    <col min="2" max="2" width="14.44140625" bestFit="1" customWidth="1"/>
    <col min="3" max="3" width="13.6640625" bestFit="1" customWidth="1"/>
    <col min="4" max="4" width="16.44140625" bestFit="1" customWidth="1"/>
    <col min="5" max="5" width="13.6640625" bestFit="1" customWidth="1"/>
    <col min="6" max="6" width="16.44140625" bestFit="1" customWidth="1"/>
    <col min="7" max="7" width="16.33203125" bestFit="1" customWidth="1"/>
    <col min="9" max="12" width="13.6640625" bestFit="1" customWidth="1"/>
    <col min="13" max="13" width="5" bestFit="1" customWidth="1"/>
    <col min="14" max="15" width="12.109375" bestFit="1" customWidth="1"/>
    <col min="16363" max="16363" width="10.88671875" bestFit="1" customWidth="1"/>
    <col min="16364" max="16365" width="13.6640625" bestFit="1" customWidth="1"/>
    <col min="16366" max="16366" width="16.44140625" bestFit="1" customWidth="1"/>
    <col min="16367" max="16367" width="13.6640625" bestFit="1" customWidth="1"/>
    <col min="16368" max="16368" width="10.21875" customWidth="1"/>
    <col min="16369" max="16369" width="18" bestFit="1" customWidth="1"/>
    <col min="16370" max="16370" width="4.44140625" bestFit="1" customWidth="1"/>
    <col min="16371" max="16371" width="13.6640625" bestFit="1" customWidth="1"/>
    <col min="16375" max="16375" width="12.109375" bestFit="1" customWidth="1"/>
  </cols>
  <sheetData>
    <row r="2" spans="2:14" ht="34.200000000000003" customHeight="1" thickBot="1" x14ac:dyDescent="0.35">
      <c r="C2" s="54" t="s">
        <v>45</v>
      </c>
      <c r="D2" s="54"/>
      <c r="E2" s="54"/>
      <c r="F2" s="54"/>
      <c r="G2" s="54"/>
      <c r="H2" s="54"/>
      <c r="I2" s="54"/>
    </row>
    <row r="3" spans="2:14" ht="15.6" thickTop="1" thickBot="1" x14ac:dyDescent="0.35"/>
    <row r="4" spans="2:14" ht="26.4" thickBot="1" x14ac:dyDescent="0.55000000000000004">
      <c r="B4" s="55" t="s">
        <v>1</v>
      </c>
      <c r="C4" s="56"/>
      <c r="D4" s="57"/>
      <c r="E4" s="58" t="s">
        <v>2</v>
      </c>
      <c r="F4" s="59"/>
      <c r="G4" s="60"/>
      <c r="H4" s="61" t="s">
        <v>16</v>
      </c>
      <c r="I4" s="62"/>
      <c r="J4" s="63"/>
    </row>
    <row r="5" spans="2:14" ht="15" thickTop="1" x14ac:dyDescent="0.3">
      <c r="B5" s="42"/>
      <c r="C5" s="43" t="s">
        <v>47</v>
      </c>
      <c r="D5" s="30">
        <v>1867824</v>
      </c>
      <c r="E5" s="33" t="s">
        <v>4</v>
      </c>
      <c r="F5" s="37">
        <v>200000</v>
      </c>
      <c r="G5" s="38">
        <f t="shared" ref="G5:G15" si="0">F5/D$16</f>
        <v>0.10707646973162353</v>
      </c>
      <c r="H5" s="33" t="s">
        <v>17</v>
      </c>
      <c r="I5" s="34">
        <v>0.55000000000000004</v>
      </c>
      <c r="J5" s="35">
        <f t="shared" ref="J5:J10" si="1">I5*L$8</f>
        <v>1027303.2000000001</v>
      </c>
    </row>
    <row r="6" spans="2:14" x14ac:dyDescent="0.3">
      <c r="B6" s="14"/>
      <c r="C6" s="18"/>
      <c r="D6" s="31"/>
      <c r="E6" s="29" t="s">
        <v>5</v>
      </c>
      <c r="F6" s="24">
        <v>260000</v>
      </c>
      <c r="G6" s="26">
        <f t="shared" si="0"/>
        <v>0.13919941065111061</v>
      </c>
      <c r="H6" s="29" t="s">
        <v>18</v>
      </c>
      <c r="I6" s="25">
        <v>0.1</v>
      </c>
      <c r="J6" s="36">
        <f t="shared" si="1"/>
        <v>186782.40000000002</v>
      </c>
    </row>
    <row r="7" spans="2:14" ht="15" thickBot="1" x14ac:dyDescent="0.35">
      <c r="B7" s="14"/>
      <c r="C7" s="18"/>
      <c r="D7" s="31"/>
      <c r="E7" s="29" t="s">
        <v>6</v>
      </c>
      <c r="F7" s="24">
        <v>0</v>
      </c>
      <c r="G7" s="26">
        <f t="shared" si="0"/>
        <v>0</v>
      </c>
      <c r="H7" s="29" t="s">
        <v>19</v>
      </c>
      <c r="I7" s="25">
        <v>0.05</v>
      </c>
      <c r="J7" s="36">
        <f t="shared" si="1"/>
        <v>93391.200000000012</v>
      </c>
      <c r="L7" s="39"/>
    </row>
    <row r="8" spans="2:14" ht="15.6" thickTop="1" thickBot="1" x14ac:dyDescent="0.35">
      <c r="B8" s="14"/>
      <c r="C8" s="18"/>
      <c r="D8" s="31"/>
      <c r="E8" s="29" t="s">
        <v>7</v>
      </c>
      <c r="F8" s="24">
        <v>21200</v>
      </c>
      <c r="G8" s="26">
        <f t="shared" si="0"/>
        <v>1.1350105791552096E-2</v>
      </c>
      <c r="H8" s="29" t="s">
        <v>20</v>
      </c>
      <c r="I8" s="25">
        <v>0.15</v>
      </c>
      <c r="J8" s="36">
        <f t="shared" si="1"/>
        <v>280173.59999999998</v>
      </c>
      <c r="L8" s="40">
        <v>1867824</v>
      </c>
    </row>
    <row r="9" spans="2:14" ht="15" thickTop="1" x14ac:dyDescent="0.3">
      <c r="B9" s="14"/>
      <c r="C9" s="18"/>
      <c r="D9" s="31"/>
      <c r="E9" s="29" t="s">
        <v>8</v>
      </c>
      <c r="F9" s="24">
        <v>132000</v>
      </c>
      <c r="G9" s="26">
        <f t="shared" si="0"/>
        <v>7.0670470022871537E-2</v>
      </c>
      <c r="H9" s="29" t="s">
        <v>21</v>
      </c>
      <c r="I9" s="25">
        <v>0.1</v>
      </c>
      <c r="J9" s="36">
        <f t="shared" si="1"/>
        <v>186782.40000000002</v>
      </c>
    </row>
    <row r="10" spans="2:14" x14ac:dyDescent="0.3">
      <c r="B10" s="14"/>
      <c r="C10" s="18"/>
      <c r="D10" s="31"/>
      <c r="E10" s="29" t="s">
        <v>9</v>
      </c>
      <c r="F10" s="24">
        <v>34900</v>
      </c>
      <c r="G10" s="26">
        <f t="shared" si="0"/>
        <v>1.8684843968168306E-2</v>
      </c>
      <c r="H10" s="29" t="s">
        <v>22</v>
      </c>
      <c r="I10" s="25">
        <v>0.05</v>
      </c>
      <c r="J10" s="36">
        <f t="shared" si="1"/>
        <v>93391.200000000012</v>
      </c>
    </row>
    <row r="11" spans="2:14" x14ac:dyDescent="0.3">
      <c r="B11" s="14"/>
      <c r="C11" s="19"/>
      <c r="D11" s="32"/>
      <c r="E11" s="29" t="s">
        <v>10</v>
      </c>
      <c r="F11" s="24">
        <v>24000</v>
      </c>
      <c r="G11" s="26">
        <f t="shared" si="0"/>
        <v>1.2849176367794824E-2</v>
      </c>
      <c r="H11" s="29"/>
      <c r="I11" s="23" t="s">
        <v>46</v>
      </c>
      <c r="J11" s="36">
        <f>SUM(J5:J10)</f>
        <v>1867823.9999999998</v>
      </c>
    </row>
    <row r="12" spans="2:14" x14ac:dyDescent="0.3">
      <c r="B12" s="14"/>
      <c r="C12" s="19"/>
      <c r="D12" s="32"/>
      <c r="E12" s="29" t="s">
        <v>11</v>
      </c>
      <c r="F12" s="24">
        <v>22500</v>
      </c>
      <c r="G12" s="26">
        <f t="shared" si="0"/>
        <v>1.2046102844807649E-2</v>
      </c>
      <c r="H12" s="19"/>
      <c r="I12" s="21"/>
      <c r="J12" s="20"/>
    </row>
    <row r="13" spans="2:14" x14ac:dyDescent="0.3">
      <c r="B13" s="14"/>
      <c r="C13" s="19"/>
      <c r="D13" s="32"/>
      <c r="E13" s="29" t="s">
        <v>12</v>
      </c>
      <c r="F13" s="24">
        <v>13500</v>
      </c>
      <c r="G13" s="26">
        <f t="shared" si="0"/>
        <v>7.2276617068845889E-3</v>
      </c>
      <c r="H13" s="19"/>
      <c r="I13" s="19"/>
      <c r="J13" s="20"/>
    </row>
    <row r="14" spans="2:14" x14ac:dyDescent="0.3">
      <c r="B14" s="14"/>
      <c r="C14" s="19"/>
      <c r="D14" s="32"/>
      <c r="E14" s="29" t="s">
        <v>13</v>
      </c>
      <c r="F14" s="24">
        <v>100000</v>
      </c>
      <c r="G14" s="26">
        <f t="shared" si="0"/>
        <v>5.3538234865811767E-2</v>
      </c>
      <c r="H14" s="19"/>
      <c r="I14" s="19"/>
      <c r="J14" s="20"/>
    </row>
    <row r="15" spans="2:14" x14ac:dyDescent="0.3">
      <c r="B15" s="14"/>
      <c r="C15" s="19"/>
      <c r="D15" s="32"/>
      <c r="E15" s="29" t="s">
        <v>14</v>
      </c>
      <c r="F15" s="24">
        <v>50000</v>
      </c>
      <c r="G15" s="26">
        <f t="shared" si="0"/>
        <v>2.6769117432905883E-2</v>
      </c>
      <c r="H15" s="19"/>
      <c r="I15" s="19"/>
      <c r="J15" s="22"/>
      <c r="N15" s="4"/>
    </row>
    <row r="16" spans="2:14" ht="15" thickBot="1" x14ac:dyDescent="0.35">
      <c r="B16" s="15"/>
      <c r="C16" s="39" t="s">
        <v>3</v>
      </c>
      <c r="D16" s="40">
        <v>1867824</v>
      </c>
      <c r="E16" s="41" t="s">
        <v>46</v>
      </c>
      <c r="F16" s="27">
        <f>SUM(F5:F15)</f>
        <v>858100</v>
      </c>
      <c r="G16" s="28">
        <f>SUM(G5:G15)</f>
        <v>0.45941159338353083</v>
      </c>
      <c r="H16" s="16"/>
      <c r="I16" s="16"/>
      <c r="J16" s="17"/>
    </row>
    <row r="18" spans="4:9" x14ac:dyDescent="0.3">
      <c r="D18" t="s">
        <v>37</v>
      </c>
      <c r="E18" s="4">
        <f>D16-F16</f>
        <v>1009724</v>
      </c>
      <c r="G18" s="3"/>
    </row>
    <row r="29" spans="4:9" x14ac:dyDescent="0.3">
      <c r="I29">
        <v>5386942711</v>
      </c>
    </row>
  </sheetData>
  <mergeCells count="4">
    <mergeCell ref="C2:I2"/>
    <mergeCell ref="B4:D4"/>
    <mergeCell ref="E4:G4"/>
    <mergeCell ref="H4:J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A72A-5573-45C1-A219-31C4595E3CA7}">
  <dimension ref="B4:L24"/>
  <sheetViews>
    <sheetView workbookViewId="0">
      <selection activeCell="G22" sqref="G22"/>
    </sheetView>
  </sheetViews>
  <sheetFormatPr defaultRowHeight="14.4" x14ac:dyDescent="0.3"/>
  <cols>
    <col min="4" max="4" width="21.21875" customWidth="1"/>
    <col min="5" max="5" width="23.33203125" customWidth="1"/>
    <col min="6" max="6" width="16" customWidth="1"/>
    <col min="7" max="7" width="15.6640625" customWidth="1"/>
    <col min="8" max="8" width="16.33203125" bestFit="1" customWidth="1"/>
    <col min="10" max="10" width="12.109375" bestFit="1" customWidth="1"/>
    <col min="12" max="12" width="13.6640625" bestFit="1" customWidth="1"/>
  </cols>
  <sheetData>
    <row r="4" spans="2:12" ht="26.4" thickBot="1" x14ac:dyDescent="0.35">
      <c r="C4" s="54" t="s">
        <v>45</v>
      </c>
      <c r="D4" s="54"/>
      <c r="E4" s="54"/>
      <c r="F4" s="54"/>
      <c r="G4" s="54"/>
      <c r="H4" s="54"/>
      <c r="I4" s="54"/>
    </row>
    <row r="5" spans="2:12" ht="15.6" thickTop="1" thickBot="1" x14ac:dyDescent="0.35"/>
    <row r="6" spans="2:12" ht="26.4" thickBot="1" x14ac:dyDescent="0.55000000000000004">
      <c r="B6" s="55" t="s">
        <v>1</v>
      </c>
      <c r="C6" s="56"/>
      <c r="D6" s="57"/>
      <c r="E6" s="58" t="s">
        <v>2</v>
      </c>
      <c r="F6" s="59"/>
      <c r="G6" s="60"/>
      <c r="H6" s="61" t="s">
        <v>16</v>
      </c>
      <c r="I6" s="62"/>
      <c r="J6" s="63"/>
    </row>
    <row r="7" spans="2:12" ht="15.6" thickTop="1" thickBot="1" x14ac:dyDescent="0.35">
      <c r="B7" s="42"/>
      <c r="C7" s="43" t="s">
        <v>47</v>
      </c>
      <c r="D7" s="30">
        <v>869000</v>
      </c>
      <c r="E7" s="33" t="s">
        <v>4</v>
      </c>
      <c r="F7" s="37">
        <v>250000</v>
      </c>
      <c r="G7" s="38">
        <f t="shared" ref="G7:G18" si="0">F7/$D$18</f>
        <v>0.28768699654775604</v>
      </c>
      <c r="H7" s="33" t="s">
        <v>17</v>
      </c>
      <c r="I7" s="34">
        <v>0.55000000000000004</v>
      </c>
      <c r="J7" s="35">
        <f>I7*$L$10</f>
        <v>477950.00000000006</v>
      </c>
    </row>
    <row r="8" spans="2:12" ht="15.6" thickTop="1" thickBot="1" x14ac:dyDescent="0.35">
      <c r="B8" s="14"/>
      <c r="C8" s="18"/>
      <c r="D8" s="31"/>
      <c r="E8" s="29" t="s">
        <v>5</v>
      </c>
      <c r="F8" s="24">
        <v>0</v>
      </c>
      <c r="G8" s="38">
        <f t="shared" si="0"/>
        <v>0</v>
      </c>
      <c r="H8" s="29" t="s">
        <v>18</v>
      </c>
      <c r="I8" s="25">
        <v>0.2</v>
      </c>
      <c r="J8" s="35">
        <f t="shared" ref="J8:J12" si="1">I8*$L$10</f>
        <v>173800</v>
      </c>
    </row>
    <row r="9" spans="2:12" ht="15.6" thickTop="1" thickBot="1" x14ac:dyDescent="0.35">
      <c r="B9" s="14"/>
      <c r="C9" s="18"/>
      <c r="D9" s="31"/>
      <c r="E9" s="29" t="s">
        <v>6</v>
      </c>
      <c r="F9" s="24">
        <v>0</v>
      </c>
      <c r="G9" s="38">
        <f t="shared" si="0"/>
        <v>0</v>
      </c>
      <c r="H9" s="29" t="s">
        <v>19</v>
      </c>
      <c r="I9" s="25">
        <v>0.05</v>
      </c>
      <c r="J9" s="35">
        <f t="shared" si="1"/>
        <v>43450</v>
      </c>
      <c r="L9" s="19"/>
    </row>
    <row r="10" spans="2:12" ht="15.6" thickTop="1" thickBot="1" x14ac:dyDescent="0.35">
      <c r="B10" s="14"/>
      <c r="C10" s="18"/>
      <c r="D10" s="31"/>
      <c r="E10" s="29" t="s">
        <v>7</v>
      </c>
      <c r="F10" s="24">
        <v>25000</v>
      </c>
      <c r="G10" s="38">
        <f t="shared" si="0"/>
        <v>2.8768699654775604E-2</v>
      </c>
      <c r="H10" s="29" t="s">
        <v>20</v>
      </c>
      <c r="I10" s="25">
        <v>0.05</v>
      </c>
      <c r="J10" s="35">
        <f t="shared" si="1"/>
        <v>43450</v>
      </c>
      <c r="L10" s="48">
        <v>869000</v>
      </c>
    </row>
    <row r="11" spans="2:12" ht="15.6" thickTop="1" thickBot="1" x14ac:dyDescent="0.35">
      <c r="B11" s="14"/>
      <c r="C11" s="18"/>
      <c r="D11" s="31"/>
      <c r="E11" s="29" t="s">
        <v>8</v>
      </c>
      <c r="F11" s="24">
        <v>0</v>
      </c>
      <c r="G11" s="38">
        <f t="shared" si="0"/>
        <v>0</v>
      </c>
      <c r="H11" s="29" t="s">
        <v>21</v>
      </c>
      <c r="I11" s="25">
        <v>0.1</v>
      </c>
      <c r="J11" s="35">
        <f t="shared" si="1"/>
        <v>86900</v>
      </c>
      <c r="L11" s="19"/>
    </row>
    <row r="12" spans="2:12" ht="15" thickTop="1" x14ac:dyDescent="0.3">
      <c r="B12" s="14"/>
      <c r="C12" s="18"/>
      <c r="D12" s="31"/>
      <c r="E12" s="29" t="s">
        <v>9</v>
      </c>
      <c r="F12" s="24">
        <v>0</v>
      </c>
      <c r="G12" s="38">
        <f t="shared" si="0"/>
        <v>0</v>
      </c>
      <c r="H12" s="29" t="s">
        <v>22</v>
      </c>
      <c r="I12" s="25">
        <v>0.05</v>
      </c>
      <c r="J12" s="35">
        <f t="shared" si="1"/>
        <v>43450</v>
      </c>
    </row>
    <row r="13" spans="2:12" x14ac:dyDescent="0.3">
      <c r="B13" s="14"/>
      <c r="C13" s="19"/>
      <c r="D13" s="32"/>
      <c r="E13" s="29" t="s">
        <v>10</v>
      </c>
      <c r="F13" s="24">
        <v>0</v>
      </c>
      <c r="G13" s="38">
        <f t="shared" si="0"/>
        <v>0</v>
      </c>
      <c r="H13" s="23" t="s">
        <v>46</v>
      </c>
      <c r="I13" s="5">
        <f>SUM(I7:I12)</f>
        <v>1</v>
      </c>
      <c r="J13" s="36">
        <f>SUM(J7:J12)</f>
        <v>869000</v>
      </c>
    </row>
    <row r="14" spans="2:12" x14ac:dyDescent="0.3">
      <c r="B14" s="14"/>
      <c r="C14" s="19"/>
      <c r="D14" s="32"/>
      <c r="E14" s="29" t="s">
        <v>11</v>
      </c>
      <c r="F14" s="24">
        <v>0</v>
      </c>
      <c r="G14" s="38">
        <f t="shared" si="0"/>
        <v>0</v>
      </c>
      <c r="H14" s="19"/>
      <c r="I14" s="21"/>
      <c r="J14" s="20"/>
    </row>
    <row r="15" spans="2:12" x14ac:dyDescent="0.3">
      <c r="B15" s="14"/>
      <c r="C15" s="19"/>
      <c r="D15" s="32"/>
      <c r="E15" s="29" t="s">
        <v>12</v>
      </c>
      <c r="F15" s="24">
        <v>0</v>
      </c>
      <c r="G15" s="38">
        <f t="shared" si="0"/>
        <v>0</v>
      </c>
      <c r="H15" s="19"/>
      <c r="I15" s="19"/>
      <c r="J15" s="20"/>
    </row>
    <row r="16" spans="2:12" x14ac:dyDescent="0.3">
      <c r="B16" s="14"/>
      <c r="C16" s="19"/>
      <c r="D16" s="32"/>
      <c r="E16" s="29" t="s">
        <v>13</v>
      </c>
      <c r="F16" s="24">
        <v>50000</v>
      </c>
      <c r="G16" s="38">
        <f t="shared" si="0"/>
        <v>5.7537399309551207E-2</v>
      </c>
      <c r="H16" s="19"/>
      <c r="I16" s="19"/>
      <c r="J16" s="20"/>
    </row>
    <row r="17" spans="2:10" x14ac:dyDescent="0.3">
      <c r="B17" s="14"/>
      <c r="C17" s="19"/>
      <c r="D17" s="32"/>
      <c r="E17" s="29" t="s">
        <v>14</v>
      </c>
      <c r="F17" s="24">
        <v>100000</v>
      </c>
      <c r="G17" s="38">
        <f t="shared" si="0"/>
        <v>0.11507479861910241</v>
      </c>
      <c r="H17" s="19"/>
      <c r="I17" s="19"/>
      <c r="J17" s="22"/>
    </row>
    <row r="18" spans="2:10" ht="15" thickBot="1" x14ac:dyDescent="0.35">
      <c r="B18" s="15"/>
      <c r="C18" s="39" t="s">
        <v>3</v>
      </c>
      <c r="D18" s="40">
        <v>869000</v>
      </c>
      <c r="E18" s="41" t="s">
        <v>46</v>
      </c>
      <c r="F18" s="27">
        <f>SUM(F7:F17)</f>
        <v>425000</v>
      </c>
      <c r="G18" s="38">
        <f t="shared" si="0"/>
        <v>0.48906789413118529</v>
      </c>
      <c r="H18" s="16"/>
      <c r="I18" s="16"/>
      <c r="J18" s="17"/>
    </row>
    <row r="20" spans="2:10" x14ac:dyDescent="0.3">
      <c r="D20" t="s">
        <v>37</v>
      </c>
      <c r="E20" s="4">
        <f>D18-F18</f>
        <v>444000</v>
      </c>
      <c r="G20" s="3"/>
    </row>
    <row r="24" spans="2:10" x14ac:dyDescent="0.3">
      <c r="E24" s="3"/>
      <c r="G24" s="4"/>
    </row>
  </sheetData>
  <mergeCells count="4">
    <mergeCell ref="C4:I4"/>
    <mergeCell ref="B6:D6"/>
    <mergeCell ref="E6:G6"/>
    <mergeCell ref="H6:J6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A297-8369-478D-84BC-9488E5E6A56F}">
  <dimension ref="B2:L20"/>
  <sheetViews>
    <sheetView tabSelected="1" workbookViewId="0">
      <selection activeCell="G28" sqref="G28"/>
    </sheetView>
  </sheetViews>
  <sheetFormatPr defaultRowHeight="14.4" x14ac:dyDescent="0.3"/>
  <cols>
    <col min="3" max="3" width="6.33203125" bestFit="1" customWidth="1"/>
    <col min="4" max="4" width="13.6640625" bestFit="1" customWidth="1"/>
    <col min="5" max="5" width="16.44140625" bestFit="1" customWidth="1"/>
    <col min="6" max="6" width="13.6640625" bestFit="1" customWidth="1"/>
    <col min="7" max="7" width="11.21875" customWidth="1"/>
    <col min="8" max="8" width="16.33203125" bestFit="1" customWidth="1"/>
    <col min="9" max="9" width="5.21875" bestFit="1" customWidth="1"/>
    <col min="10" max="10" width="13.6640625" bestFit="1" customWidth="1"/>
    <col min="12" max="12" width="13.6640625" bestFit="1" customWidth="1"/>
  </cols>
  <sheetData>
    <row r="2" spans="2:12" ht="26.4" thickBot="1" x14ac:dyDescent="0.35">
      <c r="C2" s="54" t="s">
        <v>45</v>
      </c>
      <c r="D2" s="54"/>
      <c r="E2" s="54"/>
      <c r="F2" s="54"/>
      <c r="G2" s="54"/>
      <c r="H2" s="54"/>
      <c r="I2" s="54"/>
    </row>
    <row r="3" spans="2:12" ht="15.6" thickTop="1" thickBot="1" x14ac:dyDescent="0.35"/>
    <row r="4" spans="2:12" ht="26.4" thickBot="1" x14ac:dyDescent="0.55000000000000004">
      <c r="B4" s="55" t="s">
        <v>1</v>
      </c>
      <c r="C4" s="56"/>
      <c r="D4" s="57"/>
      <c r="E4" s="58" t="s">
        <v>2</v>
      </c>
      <c r="F4" s="59"/>
      <c r="G4" s="60"/>
      <c r="H4" s="61" t="s">
        <v>16</v>
      </c>
      <c r="I4" s="62"/>
      <c r="J4" s="63"/>
    </row>
    <row r="5" spans="2:12" ht="15" thickTop="1" x14ac:dyDescent="0.3">
      <c r="B5" s="42"/>
      <c r="C5" s="43" t="s">
        <v>47</v>
      </c>
      <c r="D5" s="30">
        <v>1867824</v>
      </c>
      <c r="E5" s="33" t="s">
        <v>4</v>
      </c>
      <c r="F5" s="37">
        <v>200000</v>
      </c>
      <c r="G5" s="38">
        <f t="shared" ref="G5:G16" si="0">F5/D$17</f>
        <v>0.10857881193063985</v>
      </c>
      <c r="H5" s="33" t="s">
        <v>17</v>
      </c>
      <c r="I5" s="34">
        <v>0.55000000000000004</v>
      </c>
      <c r="J5" s="35">
        <f t="shared" ref="J5:J10" si="1">I5*L$8</f>
        <v>1027303.2000000001</v>
      </c>
    </row>
    <row r="6" spans="2:12" x14ac:dyDescent="0.3">
      <c r="B6" s="14"/>
      <c r="C6" s="18"/>
      <c r="D6" s="31"/>
      <c r="E6" s="29" t="s">
        <v>5</v>
      </c>
      <c r="F6" s="24">
        <v>260000</v>
      </c>
      <c r="G6" s="26">
        <f t="shared" si="0"/>
        <v>0.1411524555098318</v>
      </c>
      <c r="H6" s="29" t="s">
        <v>18</v>
      </c>
      <c r="I6" s="25">
        <v>0.1</v>
      </c>
      <c r="J6" s="36">
        <f t="shared" si="1"/>
        <v>186782.40000000002</v>
      </c>
    </row>
    <row r="7" spans="2:12" ht="15" thickBot="1" x14ac:dyDescent="0.35">
      <c r="B7" s="14"/>
      <c r="C7" s="18"/>
      <c r="D7" s="31"/>
      <c r="E7" s="29" t="s">
        <v>6</v>
      </c>
      <c r="F7" s="24">
        <v>0</v>
      </c>
      <c r="G7" s="26">
        <f t="shared" si="0"/>
        <v>0</v>
      </c>
      <c r="H7" s="29" t="s">
        <v>19</v>
      </c>
      <c r="I7" s="25">
        <v>0.05</v>
      </c>
      <c r="J7" s="36">
        <f t="shared" si="1"/>
        <v>93391.200000000012</v>
      </c>
      <c r="L7" s="39"/>
    </row>
    <row r="8" spans="2:12" ht="15.6" thickTop="1" thickBot="1" x14ac:dyDescent="0.35">
      <c r="B8" s="14"/>
      <c r="C8" s="18"/>
      <c r="D8" s="31"/>
      <c r="E8" s="29" t="s">
        <v>7</v>
      </c>
      <c r="F8" s="24">
        <v>21200</v>
      </c>
      <c r="G8" s="26">
        <f t="shared" si="0"/>
        <v>1.1509354064647825E-2</v>
      </c>
      <c r="H8" s="29" t="s">
        <v>20</v>
      </c>
      <c r="I8" s="25">
        <v>0.15</v>
      </c>
      <c r="J8" s="36">
        <f t="shared" si="1"/>
        <v>280173.59999999998</v>
      </c>
      <c r="L8" s="40">
        <v>1867824</v>
      </c>
    </row>
    <row r="9" spans="2:12" ht="15" thickTop="1" x14ac:dyDescent="0.3">
      <c r="B9" s="14"/>
      <c r="C9" s="18"/>
      <c r="D9" s="31"/>
      <c r="E9" s="29" t="s">
        <v>8</v>
      </c>
      <c r="F9" s="24">
        <v>250000</v>
      </c>
      <c r="G9" s="26">
        <f t="shared" si="0"/>
        <v>0.13572351491329981</v>
      </c>
      <c r="H9" s="29" t="s">
        <v>21</v>
      </c>
      <c r="I9" s="25">
        <v>0.1</v>
      </c>
      <c r="J9" s="36">
        <f t="shared" si="1"/>
        <v>186782.40000000002</v>
      </c>
    </row>
    <row r="10" spans="2:12" x14ac:dyDescent="0.3">
      <c r="B10" s="14"/>
      <c r="C10" s="18"/>
      <c r="D10" s="31"/>
      <c r="E10" s="29" t="s">
        <v>9</v>
      </c>
      <c r="F10" s="24">
        <v>34900</v>
      </c>
      <c r="G10" s="26">
        <f t="shared" si="0"/>
        <v>1.8947002681896655E-2</v>
      </c>
      <c r="H10" s="29" t="s">
        <v>22</v>
      </c>
      <c r="I10" s="25">
        <v>0.05</v>
      </c>
      <c r="J10" s="36">
        <f t="shared" si="1"/>
        <v>93391.200000000012</v>
      </c>
    </row>
    <row r="11" spans="2:12" x14ac:dyDescent="0.3">
      <c r="B11" s="14"/>
      <c r="C11" s="19"/>
      <c r="D11" s="32"/>
      <c r="E11" s="29" t="s">
        <v>10</v>
      </c>
      <c r="F11" s="24">
        <v>0</v>
      </c>
      <c r="G11" s="26">
        <f t="shared" si="0"/>
        <v>0</v>
      </c>
      <c r="H11" s="29"/>
      <c r="I11" s="23" t="s">
        <v>46</v>
      </c>
      <c r="J11" s="36">
        <f>SUM(J5:J10)</f>
        <v>1867823.9999999998</v>
      </c>
    </row>
    <row r="12" spans="2:12" x14ac:dyDescent="0.3">
      <c r="B12" s="14"/>
      <c r="C12" s="19"/>
      <c r="D12" s="32"/>
      <c r="E12" s="29" t="s">
        <v>11</v>
      </c>
      <c r="F12" s="24">
        <v>22500</v>
      </c>
      <c r="G12" s="26">
        <f t="shared" si="0"/>
        <v>1.2215116342196984E-2</v>
      </c>
      <c r="H12" s="19"/>
      <c r="I12" s="21"/>
      <c r="J12" s="20"/>
    </row>
    <row r="13" spans="2:12" x14ac:dyDescent="0.3">
      <c r="B13" s="14"/>
      <c r="C13" s="19"/>
      <c r="D13" s="32"/>
      <c r="E13" s="29" t="s">
        <v>12</v>
      </c>
      <c r="F13" s="24">
        <v>13500</v>
      </c>
      <c r="G13" s="26">
        <f t="shared" si="0"/>
        <v>7.3290698053181903E-3</v>
      </c>
      <c r="H13" s="19"/>
      <c r="I13" s="19"/>
      <c r="J13" s="20"/>
    </row>
    <row r="14" spans="2:12" x14ac:dyDescent="0.3">
      <c r="B14" s="14"/>
      <c r="C14" s="19"/>
      <c r="D14" s="32"/>
      <c r="E14" s="29" t="s">
        <v>13</v>
      </c>
      <c r="F14" s="24">
        <v>0</v>
      </c>
      <c r="G14" s="26">
        <f t="shared" si="0"/>
        <v>0</v>
      </c>
      <c r="H14" s="19"/>
      <c r="I14" s="19"/>
      <c r="J14" s="20"/>
    </row>
    <row r="15" spans="2:12" x14ac:dyDescent="0.3">
      <c r="B15" s="14"/>
      <c r="C15" s="19"/>
      <c r="D15" s="32"/>
      <c r="E15" s="29" t="s">
        <v>14</v>
      </c>
      <c r="F15" s="24">
        <v>0</v>
      </c>
      <c r="G15" s="26">
        <f t="shared" si="0"/>
        <v>0</v>
      </c>
      <c r="H15" s="19"/>
      <c r="I15" s="19"/>
      <c r="J15" s="22"/>
    </row>
    <row r="16" spans="2:12" x14ac:dyDescent="0.3">
      <c r="B16" s="14"/>
      <c r="C16" s="19"/>
      <c r="D16" s="19"/>
      <c r="E16" s="46" t="s">
        <v>48</v>
      </c>
      <c r="F16" s="44">
        <v>358000</v>
      </c>
      <c r="G16" s="45">
        <f t="shared" si="0"/>
        <v>0.19435607335584534</v>
      </c>
      <c r="H16" s="19"/>
      <c r="I16" s="19"/>
      <c r="J16" s="22"/>
    </row>
    <row r="17" spans="2:10" ht="15" thickBot="1" x14ac:dyDescent="0.35">
      <c r="B17" s="15"/>
      <c r="C17" s="39" t="s">
        <v>3</v>
      </c>
      <c r="D17" s="40">
        <v>1841980</v>
      </c>
      <c r="E17" s="41" t="s">
        <v>46</v>
      </c>
      <c r="F17" s="27">
        <f>SUM(F5:F16)</f>
        <v>1160100</v>
      </c>
      <c r="G17" s="28">
        <f>SUM(G5:G16)</f>
        <v>0.62981139860367641</v>
      </c>
      <c r="H17" s="16"/>
      <c r="I17" s="16"/>
      <c r="J17" s="17"/>
    </row>
    <row r="19" spans="2:10" ht="15" thickBot="1" x14ac:dyDescent="0.35">
      <c r="D19" t="s">
        <v>37</v>
      </c>
      <c r="E19" s="47">
        <f>D17-F17</f>
        <v>681880</v>
      </c>
      <c r="G19" s="3"/>
    </row>
    <row r="20" spans="2:10" ht="15" thickTop="1" x14ac:dyDescent="0.3"/>
  </sheetData>
  <mergeCells count="4">
    <mergeCell ref="C2:I2"/>
    <mergeCell ref="B4:D4"/>
    <mergeCell ref="E4:G4"/>
    <mergeCell ref="H4:J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8B93-3383-44C7-A6D8-114EBF00E1AA}">
  <dimension ref="A1"/>
  <sheetViews>
    <sheetView workbookViewId="0">
      <selection activeCell="D3" sqref="D3:L2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4 s 8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F 4 s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L P F U o i k e 4 D g A A A B E A A A A T A B w A R m 9 y b X V s Y X M v U 2 V j d G l v b j E u b S C i G A A o o B Q A A A A A A A A A A A A A A A A A A A A A A A A A A A A r T k 0 u y c z P U w i G 0 I b W A F B L A Q I t A B Q A A g A I A B e L P F V v / H M r p A A A A P Y A A A A S A A A A A A A A A A A A A A A A A A A A A A B D b 2 5 m a W c v U G F j a 2 F n Z S 5 4 b W x Q S w E C L Q A U A A I A C A A X i z x V D 8 r p q 6 Q A A A D p A A A A E w A A A A A A A A A A A A A A A A D w A A A A W 0 N v b n R l b n R f V H l w Z X N d L n h t b F B L A Q I t A B Q A A g A I A B e L P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5 D K w Z Z 9 D R q o 8 L G p 4 o / b 8 A A A A A A I A A A A A A B B m A A A A A Q A A I A A A A O F B H Y v M J F H g e f 8 9 E 2 A U t m e + i J u d n t C D j 3 g i / M N 2 z i X R A A A A A A 6 A A A A A A g A A I A A A A P k G b w O 8 q t P v J E K a D w 3 k v A E X O Z x V y o a 5 K F 9 K X p A A K 6 K 0 U A A A A L k 6 d s 2 y c n C C / z z f 3 O 7 m p w V T / v d I x / m k H E 5 u w Y H E t t / N b T a m 0 M d l 4 0 D r F k N N 8 W n B y j X r x q w R v g u r E t N u y + 4 K i u X W g / c R g Z Z A H T K 6 8 d / W J T 2 d Q A A A A A C A + M / v N W Q 1 n J h M V 6 D u m P 9 c + E / M s i k w w s Z u 5 N W D 6 9 + X v C S e 5 R S 7 2 U R Q n W K q L k + B H b b Q R C G L z k K 1 o V R Z u m i O E 7 g = < / D a t a M a s h u p > 
</file>

<file path=customXml/itemProps1.xml><?xml version="1.0" encoding="utf-8"?>
<ds:datastoreItem xmlns:ds="http://schemas.openxmlformats.org/officeDocument/2006/customXml" ds:itemID="{2A73825A-8FEB-4968-8DC3-CA8604C035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Budget</vt:lpstr>
      <vt:lpstr>Percents </vt:lpstr>
      <vt:lpstr>Budget 09-30-2022</vt:lpstr>
      <vt:lpstr>Budget 10-13-2022</vt:lpstr>
      <vt:lpstr>Budget 10-28-2022</vt:lpstr>
      <vt:lpstr>budget 11-28-2022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Campaz Estupiñan</dc:creator>
  <cp:lastModifiedBy>Anthony Campaz Estupiñan</cp:lastModifiedBy>
  <dcterms:created xsi:type="dcterms:W3CDTF">2022-09-25T20:20:13Z</dcterms:created>
  <dcterms:modified xsi:type="dcterms:W3CDTF">2022-12-02T05:39:32Z</dcterms:modified>
</cp:coreProperties>
</file>