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78" documentId="13_ncr:1_{6242A4EB-8520-4325-81C8-7EC8ECCF18D2}" xr6:coauthVersionLast="47" xr6:coauthVersionMax="47" xr10:uidLastSave="{04D46310-7760-468B-A6E7-E819EE0F288B}"/>
  <bookViews>
    <workbookView xWindow="-108" yWindow="-108" windowWidth="23256" windowHeight="13896" xr2:uid="{00000000-000D-0000-FFFF-FFFF00000000}"/>
  </bookViews>
  <sheets>
    <sheet name="plate hotel BOM" sheetId="1" r:id="rId1"/>
    <sheet name="revision hi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G15" i="1" s="1"/>
  <c r="E14" i="1"/>
  <c r="F14" i="1" s="1"/>
  <c r="G14" i="1" s="1"/>
  <c r="F12" i="1"/>
  <c r="G12" i="1" s="1"/>
  <c r="F10" i="1"/>
  <c r="G10" i="1" s="1"/>
  <c r="F9" i="1"/>
  <c r="G9" i="1" s="1"/>
  <c r="F6" i="1"/>
  <c r="G6" i="1" s="1"/>
  <c r="F21" i="1"/>
  <c r="G21" i="1" s="1"/>
  <c r="B20" i="1"/>
  <c r="F20" i="1" s="1"/>
  <c r="G20" i="1" s="1"/>
  <c r="E13" i="1"/>
  <c r="F13" i="1" s="1"/>
  <c r="E11" i="1"/>
  <c r="F11" i="1" s="1"/>
  <c r="E7" i="1"/>
  <c r="F7" i="1" s="1"/>
  <c r="E8" i="1"/>
  <c r="F8" i="1" s="1"/>
  <c r="E5" i="1"/>
  <c r="F5" i="1" s="1"/>
  <c r="G5" i="1" l="1"/>
  <c r="G11" i="1"/>
  <c r="G13" i="1"/>
  <c r="G8" i="1"/>
  <c r="G7" i="1"/>
  <c r="G23" i="1" l="1"/>
</calcChain>
</file>

<file path=xl/sharedStrings.xml><?xml version="1.0" encoding="utf-8"?>
<sst xmlns="http://schemas.openxmlformats.org/spreadsheetml/2006/main" count="64" uniqueCount="61">
  <si>
    <t>Part Name</t>
  </si>
  <si>
    <t>Quantity</t>
  </si>
  <si>
    <t>M6 Spacer, 1/4in L, Nylon</t>
  </si>
  <si>
    <t>M6 FH screw, 10mm L, SS</t>
  </si>
  <si>
    <t>M6 Coupling Numt 18mm L, SS</t>
  </si>
  <si>
    <t>M6 PH Screw, 10mm L, SS</t>
  </si>
  <si>
    <t>DIN 3 Rail,  600mm L, S</t>
  </si>
  <si>
    <t>M6 PH Screw, 15mm L, SS</t>
  </si>
  <si>
    <t>Total Cost (CAD)</t>
  </si>
  <si>
    <t>Unit Cost (USD)</t>
  </si>
  <si>
    <t>Unit Cost (CAD)</t>
  </si>
  <si>
    <t>92125A111</t>
  </si>
  <si>
    <t>M6 FH screw, 15mm L, SS</t>
  </si>
  <si>
    <t>Purchased Parts</t>
  </si>
  <si>
    <t>3D Printed Parts</t>
  </si>
  <si>
    <t>well plate tray</t>
  </si>
  <si>
    <t>plate hotel base</t>
  </si>
  <si>
    <t>Filament Qty (g)</t>
  </si>
  <si>
    <t>Part Qty</t>
  </si>
  <si>
    <t>Filament Cost (per kg)</t>
  </si>
  <si>
    <t>92125A234</t>
  </si>
  <si>
    <t>93590A106</t>
  </si>
  <si>
    <t>94639A569</t>
  </si>
  <si>
    <t>92095A224</t>
  </si>
  <si>
    <t>8961K96</t>
  </si>
  <si>
    <t>92095A128</t>
  </si>
  <si>
    <t>4633N79</t>
  </si>
  <si>
    <t>SUM</t>
  </si>
  <si>
    <t>#</t>
  </si>
  <si>
    <t>Filament qty (g)</t>
  </si>
  <si>
    <t>Mcmaster Part #</t>
  </si>
  <si>
    <t>94180A371</t>
  </si>
  <si>
    <t>M6 heat set insert</t>
  </si>
  <si>
    <t>4844N111</t>
  </si>
  <si>
    <t>3136N534</t>
  </si>
  <si>
    <t>cap, 25mm rail</t>
  </si>
  <si>
    <t>single closed gusset for 
25mm rail (with fasteners)</t>
  </si>
  <si>
    <t>extrusion, square, 25mm, 2ft L</t>
  </si>
  <si>
    <t>N/A</t>
  </si>
  <si>
    <t>threadlocker, Loctite 243 (medium)</t>
  </si>
  <si>
    <t>91458A115</t>
  </si>
  <si>
    <t>B1</t>
  </si>
  <si>
    <t>B2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</si>
  <si>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</si>
  <si>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</si>
  <si>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</si>
  <si>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</si>
  <si>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</si>
  <si>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</si>
  <si>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</si>
  <si>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</si>
  <si>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</si>
  <si>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</si>
  <si>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</si>
  <si>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</si>
  <si>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Plate Hotel BOM</t>
  </si>
  <si>
    <t>Date</t>
  </si>
  <si>
    <t>Change Description</t>
  </si>
  <si>
    <t>Revision</t>
  </si>
  <si>
    <t>Initial Release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</si>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</sst>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8"/>
      <name val="Calibri"/>
      <family val="2"/>
      <scheme val="minor"/>
    </font>
    <font>
      <sz val="12"/>
      <name val="Calibri"/>
      <family val="2"/>
    </font>
    <font>
      <b/>
      <sz val="15"/>
      <color theme="1"/>
      <name val="Calibri"/>
      <family val="2"/>
      <scheme val="minor"/>
    </font>
    <font>
      <b/>
      <sz val="16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4" fontId="0" fillId="0" borderId="0" xfId="1" applyFont="1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1" fontId="5" fillId="0" borderId="0" xfId="0" applyNumberFormat="1" applyFont="1"/>
    <xf numFmtId="44" fontId="6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C14" sqref="C14"/>
    </sheetView>
  </sheetViews>
  <sheetFormatPr defaultRowHeight="15.6" x14ac:dyDescent="0.3"/>
  <cols>
    <col min="1" max="1" width="5" style="1" customWidth="1"/>
    <col min="2" max="2" width="21.5546875" style="1" bestFit="1" customWidth="1"/>
    <col min="3" max="3" width="34" style="1" bestFit="1" customWidth="1"/>
    <col min="4" max="4" width="9.44140625" style="1" bestFit="1" customWidth="1"/>
    <col min="5" max="5" width="21.88671875" customWidth="1"/>
    <col min="6" max="6" width="15.6640625" bestFit="1" customWidth="1"/>
    <col min="7" max="7" width="16.44140625" bestFit="1" customWidth="1"/>
  </cols>
  <sheetData>
    <row r="1" spans="1:7" x14ac:dyDescent="0.3">
      <c r="A1" s="1" t="s">
        <v>55</v>
      </c>
    </row>
    <row r="3" spans="1:7" ht="21" x14ac:dyDescent="0.4">
      <c r="A3" s="9" t="s">
        <v>13</v>
      </c>
    </row>
    <row r="4" spans="1:7" x14ac:dyDescent="0.3">
      <c r="A4" s="3" t="s">
        <v>28</v>
      </c>
      <c r="B4" s="3" t="s">
        <v>30</v>
      </c>
      <c r="C4" s="1" t="s">
        <v>0</v>
      </c>
      <c r="D4" s="1" t="s">
        <v>1</v>
      </c>
      <c r="E4" s="1" t="s">
        <v>9</v>
      </c>
      <c r="F4" s="1" t="s">
        <v>10</v>
      </c>
      <c r="G4" s="1" t="s">
        <v>8</v>
      </c>
    </row>
    <row r="5" spans="1:7" x14ac:dyDescent="0.3">
      <c r="A5" s="4" t="s">
        <v>43</v>
      </c>
      <c r="B5" s="4" t="s">
        <v>20</v>
      </c>
      <c r="C5" s="4" t="s">
        <v>3</v>
      </c>
      <c r="D5" s="4">
        <v>20</v>
      </c>
      <c r="E5" s="2">
        <f>10/50</f>
        <v>0.2</v>
      </c>
      <c r="F5" s="2">
        <f>E5*1.44</f>
        <v>0.28799999999999998</v>
      </c>
      <c r="G5" s="2">
        <f>F5*D5</f>
        <v>5.76</v>
      </c>
    </row>
    <row r="6" spans="1:7" x14ac:dyDescent="0.3">
      <c r="A6" s="4" t="s">
        <v>44</v>
      </c>
      <c r="B6" s="4" t="s">
        <v>21</v>
      </c>
      <c r="C6" s="4" t="s">
        <v>4</v>
      </c>
      <c r="D6" s="4">
        <v>20</v>
      </c>
      <c r="E6" s="2">
        <v>0.89</v>
      </c>
      <c r="F6" s="2">
        <f t="shared" ref="F6:F15" si="0">E6*1.44</f>
        <v>1.2816000000000001</v>
      </c>
      <c r="G6" s="2">
        <f t="shared" ref="G6:G15" si="1">F6*D6</f>
        <v>25.632000000000001</v>
      </c>
    </row>
    <row r="7" spans="1:7" x14ac:dyDescent="0.3">
      <c r="A7" s="4" t="s">
        <v>45</v>
      </c>
      <c r="B7" s="4" t="s">
        <v>22</v>
      </c>
      <c r="C7" s="4" t="s">
        <v>2</v>
      </c>
      <c r="D7" s="4">
        <v>3</v>
      </c>
      <c r="E7" s="2">
        <f>17.89/100</f>
        <v>0.1789</v>
      </c>
      <c r="F7" s="2">
        <f t="shared" si="0"/>
        <v>0.25761600000000001</v>
      </c>
      <c r="G7" s="2">
        <f t="shared" si="1"/>
        <v>0.77284799999999998</v>
      </c>
    </row>
    <row r="8" spans="1:7" x14ac:dyDescent="0.3">
      <c r="A8" s="4" t="s">
        <v>46</v>
      </c>
      <c r="B8" s="4" t="s">
        <v>23</v>
      </c>
      <c r="C8" s="4" t="s">
        <v>5</v>
      </c>
      <c r="D8" s="4">
        <v>20</v>
      </c>
      <c r="E8" s="2">
        <f>11.59/50</f>
        <v>0.23180000000000001</v>
      </c>
      <c r="F8" s="2">
        <f t="shared" si="0"/>
        <v>0.33379199999999998</v>
      </c>
      <c r="G8" s="2">
        <f t="shared" si="1"/>
        <v>6.6758399999999991</v>
      </c>
    </row>
    <row r="9" spans="1:7" x14ac:dyDescent="0.3">
      <c r="A9" s="4" t="s">
        <v>47</v>
      </c>
      <c r="B9" s="4" t="s">
        <v>24</v>
      </c>
      <c r="C9" s="4" t="s">
        <v>6</v>
      </c>
      <c r="D9" s="4">
        <v>1</v>
      </c>
      <c r="E9" s="2">
        <v>5.7</v>
      </c>
      <c r="F9" s="2">
        <f t="shared" si="0"/>
        <v>8.2080000000000002</v>
      </c>
      <c r="G9" s="2">
        <f t="shared" si="1"/>
        <v>8.2080000000000002</v>
      </c>
    </row>
    <row r="10" spans="1:7" ht="31.2" x14ac:dyDescent="0.3">
      <c r="A10" s="4" t="s">
        <v>48</v>
      </c>
      <c r="B10" s="4" t="s">
        <v>33</v>
      </c>
      <c r="C10" s="10" t="s">
        <v>36</v>
      </c>
      <c r="D10" s="4">
        <v>3</v>
      </c>
      <c r="E10" s="2">
        <v>5.9</v>
      </c>
      <c r="F10" s="2">
        <f t="shared" si="0"/>
        <v>8.4960000000000004</v>
      </c>
      <c r="G10" s="2">
        <f t="shared" si="1"/>
        <v>25.488</v>
      </c>
    </row>
    <row r="11" spans="1:7" x14ac:dyDescent="0.3">
      <c r="A11" s="4" t="s">
        <v>49</v>
      </c>
      <c r="B11" s="4" t="s">
        <v>25</v>
      </c>
      <c r="C11" s="4" t="s">
        <v>7</v>
      </c>
      <c r="D11" s="4">
        <v>3</v>
      </c>
      <c r="E11" s="2">
        <f>11.4/50</f>
        <v>0.22800000000000001</v>
      </c>
      <c r="F11" s="2">
        <f t="shared" si="0"/>
        <v>0.32832</v>
      </c>
      <c r="G11" s="2">
        <f t="shared" si="1"/>
        <v>0.98496000000000006</v>
      </c>
    </row>
    <row r="12" spans="1:7" x14ac:dyDescent="0.3">
      <c r="A12" s="4" t="s">
        <v>50</v>
      </c>
      <c r="B12" s="4" t="s">
        <v>26</v>
      </c>
      <c r="C12" s="4" t="s">
        <v>37</v>
      </c>
      <c r="D12" s="4">
        <v>1</v>
      </c>
      <c r="E12" s="2">
        <v>10.62</v>
      </c>
      <c r="F12" s="2">
        <f t="shared" si="0"/>
        <v>15.292799999999998</v>
      </c>
      <c r="G12" s="2">
        <f t="shared" si="1"/>
        <v>15.292799999999998</v>
      </c>
    </row>
    <row r="13" spans="1:7" x14ac:dyDescent="0.3">
      <c r="A13" s="4" t="s">
        <v>51</v>
      </c>
      <c r="B13" s="4" t="s">
        <v>11</v>
      </c>
      <c r="C13" s="4" t="s">
        <v>12</v>
      </c>
      <c r="D13" s="4">
        <v>1</v>
      </c>
      <c r="E13" s="2">
        <f>9.46/50</f>
        <v>0.18920000000000001</v>
      </c>
      <c r="F13" s="2">
        <f t="shared" si="0"/>
        <v>0.27244800000000002</v>
      </c>
      <c r="G13" s="2">
        <f t="shared" si="1"/>
        <v>0.27244800000000002</v>
      </c>
    </row>
    <row r="14" spans="1:7" x14ac:dyDescent="0.3">
      <c r="A14" s="4" t="s">
        <v>52</v>
      </c>
      <c r="B14" s="4" t="s">
        <v>31</v>
      </c>
      <c r="C14" s="4" t="s">
        <v>32</v>
      </c>
      <c r="D14" s="4">
        <v>3</v>
      </c>
      <c r="E14" s="2">
        <f>13.8/25</f>
        <v>0.55200000000000005</v>
      </c>
      <c r="F14" s="2">
        <f t="shared" si="0"/>
        <v>0.79488000000000003</v>
      </c>
      <c r="G14" s="2">
        <f t="shared" si="1"/>
        <v>2.3846400000000001</v>
      </c>
    </row>
    <row r="15" spans="1:7" x14ac:dyDescent="0.3">
      <c r="A15" s="4" t="s">
        <v>53</v>
      </c>
      <c r="B15" s="4" t="s">
        <v>34</v>
      </c>
      <c r="C15" s="4" t="s">
        <v>35</v>
      </c>
      <c r="D15" s="4">
        <v>1</v>
      </c>
      <c r="E15" s="2">
        <v>2.65</v>
      </c>
      <c r="F15" s="2">
        <f t="shared" si="0"/>
        <v>3.8159999999999998</v>
      </c>
      <c r="G15" s="2">
        <f t="shared" si="1"/>
        <v>3.8159999999999998</v>
      </c>
    </row>
    <row r="16" spans="1:7" x14ac:dyDescent="0.3">
      <c r="A16" s="4" t="s">
        <v>54</v>
      </c>
      <c r="B16" s="4" t="s">
        <v>40</v>
      </c>
      <c r="C16" s="4" t="s">
        <v>39</v>
      </c>
      <c r="D16" s="4" t="s">
        <v>38</v>
      </c>
      <c r="E16" s="2">
        <v>0</v>
      </c>
      <c r="F16" s="2">
        <f t="shared" ref="F16" si="2">E16*1.44</f>
        <v>0</v>
      </c>
      <c r="G16" s="2">
        <v>0</v>
      </c>
    </row>
    <row r="18" spans="1:7" ht="21" x14ac:dyDescent="0.4">
      <c r="A18" s="9" t="s">
        <v>14</v>
      </c>
    </row>
    <row r="19" spans="1:7" x14ac:dyDescent="0.3">
      <c r="A19" s="3" t="s">
        <v>28</v>
      </c>
      <c r="B19" s="3" t="s">
        <v>29</v>
      </c>
      <c r="C19" s="3" t="s">
        <v>17</v>
      </c>
      <c r="D19" s="3" t="s">
        <v>18</v>
      </c>
      <c r="E19" s="3" t="s">
        <v>19</v>
      </c>
      <c r="F19" s="3" t="s">
        <v>10</v>
      </c>
      <c r="G19" s="3" t="s">
        <v>8</v>
      </c>
    </row>
    <row r="20" spans="1:7" x14ac:dyDescent="0.3">
      <c r="A20" s="4" t="s">
        <v>41</v>
      </c>
      <c r="B20" s="5">
        <f>195.5/4</f>
        <v>48.875</v>
      </c>
      <c r="C20" s="4" t="s">
        <v>15</v>
      </c>
      <c r="D20" s="4">
        <v>10</v>
      </c>
      <c r="E20" s="2">
        <v>19.989999999999998</v>
      </c>
      <c r="F20" s="2">
        <f>B20*E20/1000</f>
        <v>0.97701124999999989</v>
      </c>
      <c r="G20" s="2">
        <f>F20*D20</f>
        <v>9.7701124999999998</v>
      </c>
    </row>
    <row r="21" spans="1:7" x14ac:dyDescent="0.3">
      <c r="A21" s="4" t="s">
        <v>42</v>
      </c>
      <c r="B21" s="6">
        <v>50</v>
      </c>
      <c r="C21" s="4" t="s">
        <v>16</v>
      </c>
      <c r="D21" s="4">
        <v>1</v>
      </c>
      <c r="E21" s="2">
        <v>19.989999999999998</v>
      </c>
      <c r="F21" s="2">
        <f>B21*E21/1000</f>
        <v>0.99949999999999983</v>
      </c>
      <c r="G21" s="2">
        <f>F21*D21</f>
        <v>0.99949999999999983</v>
      </c>
    </row>
    <row r="23" spans="1:7" ht="19.8" x14ac:dyDescent="0.4">
      <c r="F23" s="8" t="s">
        <v>27</v>
      </c>
      <c r="G23" s="7">
        <f>SUM(G20:G21,G5:G15)</f>
        <v>106.05714850000001</v>
      </c>
    </row>
  </sheetData>
  <phoneticPr fontId="4" type="noConversion"/>
  <pageMargins left="0.7" right="0.7" top="0.75" bottom="0.75" header="0.3" footer="0.3"/>
  <pageSetup paperSize="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CCC6-1F84-4A66-959B-7C288A2FAC0D}">
  <dimension ref="A1:C2"/>
  <sheetViews>
    <sheetView workbookViewId="0">
      <selection activeCell="B29" sqref="B29"/>
    </sheetView>
  </sheetViews>
  <sheetFormatPr defaultRowHeight="14.4" x14ac:dyDescent="0.3"/>
  <cols>
    <col min="1" max="1" width="10.33203125" bestFit="1" customWidth="1"/>
    <col min="2" max="2" width="45.33203125" customWidth="1"/>
    <col min="3" max="3" width="10.33203125" bestFit="1" customWidth="1"/>
  </cols>
  <sheetData>
    <row r="1" spans="1:3" x14ac:dyDescent="0.3">
      <c r="A1" s="12" t="s">
        <v>58</v>
      </c>
      <c r="B1" s="12" t="s">
        <v>57</v>
      </c>
      <c r="C1" s="12" t="s">
        <v>56</v>
      </c>
    </row>
    <row r="2" spans="1:3" x14ac:dyDescent="0.3">
      <c r="A2" t="s">
        <v>60</v>
      </c>
      <c r="B2" t="s">
        <v>59</v>
      </c>
      <c r="C2" s="11">
        <v>45708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hotel BOM</vt:lpstr>
      <vt:lpstr>revision history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2025-01-22T15:31:26Z</cp:lastPrinted>
  <dcterms:created xsi:type="dcterms:W3CDTF">2025-01-22T15:31:26Z</dcterms:created>
  <dcterms:modified xsi:type="dcterms:W3CDTF">2025-02-21T00:26:48Z</dcterms:modified>
  <cp:category/>
</cp:coreProperties>
</file>