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14e38b36929d420/Documents/github/plate-resort/plate-resort-multiple/"/>
    </mc:Choice>
  </mc:AlternateContent>
  <xr:revisionPtr revIDLastSave="191" documentId="8_{1A12D91A-898D-46D3-A83C-34517DC2C9B1}" xr6:coauthVersionLast="47" xr6:coauthVersionMax="47" xr10:uidLastSave="{9135CF8D-7E17-4E5E-9051-498C36E8FD10}"/>
  <bookViews>
    <workbookView xWindow="-108" yWindow="-108" windowWidth="23256" windowHeight="13896" xr2:uid="{D3100BC9-C8D5-4CFE-882D-A5BAA7F2DB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1" l="1"/>
  <c r="K37" i="1"/>
  <c r="K38" i="1"/>
  <c r="K39" i="1"/>
  <c r="K40" i="1"/>
  <c r="K41" i="1"/>
  <c r="K42" i="1"/>
  <c r="K36" i="1"/>
  <c r="A36" i="1"/>
  <c r="I37" i="1"/>
  <c r="I38" i="1"/>
  <c r="I39" i="1"/>
  <c r="I40" i="1"/>
  <c r="I41" i="1"/>
  <c r="I42" i="1"/>
  <c r="I36" i="1"/>
  <c r="F42" i="1"/>
  <c r="G42" i="1" s="1"/>
  <c r="F41" i="1"/>
  <c r="G41" i="1" s="1"/>
  <c r="G40" i="1"/>
  <c r="F40" i="1"/>
  <c r="F39" i="1"/>
  <c r="G39" i="1" s="1"/>
  <c r="F38" i="1"/>
  <c r="G38" i="1" s="1"/>
  <c r="B41" i="1"/>
  <c r="H28" i="1"/>
  <c r="H32" i="1"/>
  <c r="H31" i="1"/>
  <c r="H30" i="1"/>
  <c r="H29" i="1"/>
  <c r="H27" i="1"/>
  <c r="F21" i="1"/>
  <c r="F20" i="1"/>
  <c r="F19" i="1"/>
  <c r="F18" i="1"/>
  <c r="F17" i="1"/>
  <c r="G17" i="1" s="1"/>
  <c r="F16" i="1"/>
  <c r="G16" i="1" s="1"/>
  <c r="F15" i="1"/>
  <c r="G15" i="1" s="1"/>
  <c r="F14" i="1"/>
  <c r="F13" i="1"/>
  <c r="F12" i="1"/>
  <c r="G12" i="1" s="1"/>
  <c r="F11" i="1"/>
  <c r="G11" i="1" s="1"/>
  <c r="F10" i="1"/>
  <c r="G10" i="1" s="1"/>
  <c r="F9" i="1"/>
  <c r="G9" i="1" s="1"/>
  <c r="F8" i="1"/>
  <c r="G8" i="1" s="1"/>
  <c r="F7" i="1"/>
  <c r="F6" i="1"/>
  <c r="G6" i="1" s="1"/>
  <c r="F5" i="1"/>
  <c r="H26" i="1"/>
  <c r="G19" i="1"/>
  <c r="E19" i="1"/>
  <c r="G18" i="1"/>
  <c r="E21" i="1"/>
  <c r="G21" i="1" s="1"/>
  <c r="G7" i="1"/>
  <c r="E5" i="1"/>
  <c r="G13" i="1"/>
  <c r="E15" i="1"/>
  <c r="E14" i="1"/>
  <c r="G14" i="1" s="1"/>
  <c r="F37" i="1"/>
  <c r="G37" i="1" s="1"/>
  <c r="B36" i="1"/>
  <c r="F36" i="1" s="1"/>
  <c r="G36" i="1" s="1"/>
  <c r="G5" i="1" l="1"/>
</calcChain>
</file>

<file path=xl/sharedStrings.xml><?xml version="1.0" encoding="utf-8"?>
<sst xmlns="http://schemas.openxmlformats.org/spreadsheetml/2006/main" count="114" uniqueCount="96">
  <si>
    <t>#</t>
  </si>
  <si>
    <t>Mcmaster Part #</t>
  </si>
  <si>
    <t>Part Name</t>
  </si>
  <si>
    <t>Quantity</t>
  </si>
  <si>
    <t>Unit Cost (USD)</t>
  </si>
  <si>
    <t>Unit Cost (CAD)</t>
  </si>
  <si>
    <t>Total Cost (CAD)</t>
  </si>
  <si>
    <t>A1</t>
  </si>
  <si>
    <t>92125A234</t>
  </si>
  <si>
    <t>M6 FH screw, 10mm L, SS</t>
  </si>
  <si>
    <t>A2</t>
  </si>
  <si>
    <t>93590A106</t>
  </si>
  <si>
    <t>M6 Coupling Numt 18mm L, SS</t>
  </si>
  <si>
    <t>A3</t>
  </si>
  <si>
    <t>94639A569</t>
  </si>
  <si>
    <t>M6 Spacer, 1/4in L, Nylon</t>
  </si>
  <si>
    <t>A4</t>
  </si>
  <si>
    <t>92095A224</t>
  </si>
  <si>
    <t>M6 PH Screw, 10mm L, SS</t>
  </si>
  <si>
    <t>A5</t>
  </si>
  <si>
    <t>A6</t>
  </si>
  <si>
    <t>4844N111</t>
  </si>
  <si>
    <t>single closed gusset for 
25mm rail (with fasteners)</t>
  </si>
  <si>
    <t>A7</t>
  </si>
  <si>
    <t>92095A128</t>
  </si>
  <si>
    <t>M6 PH Screw, 15mm L, SS</t>
  </si>
  <si>
    <t>A8</t>
  </si>
  <si>
    <t>A9</t>
  </si>
  <si>
    <t>A10</t>
  </si>
  <si>
    <t>94180A371</t>
  </si>
  <si>
    <t>M6 heat set insert</t>
  </si>
  <si>
    <t>A11</t>
  </si>
  <si>
    <t>A12</t>
  </si>
  <si>
    <t>91458A115</t>
  </si>
  <si>
    <t>threadlocker, Loctite 243 (medium)</t>
  </si>
  <si>
    <t>N/A</t>
  </si>
  <si>
    <t>3D Printed Parts</t>
  </si>
  <si>
    <t>Filament qty (g)</t>
  </si>
  <si>
    <t>Filament Qty (g)</t>
  </si>
  <si>
    <t>Part Qty</t>
  </si>
  <si>
    <t>Filament Cost (per kg)</t>
  </si>
  <si>
    <t>well plate tray</t>
  </si>
  <si>
    <t>Mcmaster Carr Purchased Parts</t>
  </si>
  <si>
    <t>Other Purchased Pats</t>
  </si>
  <si>
    <t>Servo Motor</t>
  </si>
  <si>
    <t>Unit Cost</t>
  </si>
  <si>
    <t>Currency</t>
  </si>
  <si>
    <t>Total Cost</t>
  </si>
  <si>
    <t>Part #</t>
  </si>
  <si>
    <t>Vendor</t>
  </si>
  <si>
    <t>Robotshop</t>
  </si>
  <si>
    <t>CAD</t>
  </si>
  <si>
    <t>servo hub short</t>
  </si>
  <si>
    <t>bearing</t>
  </si>
  <si>
    <t>igus</t>
  </si>
  <si>
    <t>USD</t>
  </si>
  <si>
    <t>bottom housing-bottom</t>
  </si>
  <si>
    <t>bottom housing-base</t>
  </si>
  <si>
    <t>100%infill</t>
  </si>
  <si>
    <t>pi zero 2w</t>
  </si>
  <si>
    <t>tft bonnet</t>
  </si>
  <si>
    <t>92125A104</t>
  </si>
  <si>
    <t>98952a029</t>
  </si>
  <si>
    <t>M4 standoff long, F-F, 40mm</t>
  </si>
  <si>
    <t>95947a071</t>
  </si>
  <si>
    <t>92125A190</t>
  </si>
  <si>
    <t>92125a202</t>
  </si>
  <si>
    <t>din rail, 1m</t>
  </si>
  <si>
    <t>8961k15</t>
  </si>
  <si>
    <t>3ft extrusion</t>
  </si>
  <si>
    <t>4633n81</t>
  </si>
  <si>
    <t>rail adapter</t>
  </si>
  <si>
    <t>regrip plates</t>
  </si>
  <si>
    <t>91406a102</t>
  </si>
  <si>
    <t>m8 screw</t>
  </si>
  <si>
    <t>m6-m8 thread adapter</t>
  </si>
  <si>
    <t>M4 FH screw, 15mm L</t>
  </si>
  <si>
    <t>M4 standoff, M-F, 12mm L</t>
  </si>
  <si>
    <t>M4 FH screw, 10mm L</t>
  </si>
  <si>
    <t>M4 FH screw, 25mm</t>
  </si>
  <si>
    <t>A13</t>
  </si>
  <si>
    <t>A14</t>
  </si>
  <si>
    <t>A15</t>
  </si>
  <si>
    <t>A16</t>
  </si>
  <si>
    <t>A17</t>
  </si>
  <si>
    <t>9129a480</t>
  </si>
  <si>
    <t>pishop</t>
  </si>
  <si>
    <t>digikey</t>
  </si>
  <si>
    <t>grove adc</t>
  </si>
  <si>
    <t>misc</t>
  </si>
  <si>
    <t>top bearing</t>
  </si>
  <si>
    <t>.16 optimal</t>
  </si>
  <si>
    <t>.2 strenght</t>
  </si>
  <si>
    <t>bottom housing-rotating</t>
  </si>
  <si>
    <t>total filament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</si>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</sst>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name val="Calibri"/>
      <family val="2"/>
    </font>
    <font>
      <b/>
      <sz val="12"/>
      <name val="Calibri"/>
    </font>
    <font>
      <b/>
      <sz val="12"/>
      <name val="Calibri"/>
      <family val="2"/>
    </font>
    <font>
      <sz val="12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4" fontId="0" fillId="0" borderId="0" xfId="1" applyFont="1"/>
    <xf numFmtId="0" fontId="5" fillId="0" borderId="0" xfId="0" applyFont="1" applyAlignment="1">
      <alignment wrapText="1"/>
    </xf>
    <xf numFmtId="164" fontId="5" fillId="0" borderId="0" xfId="0" applyNumberFormat="1" applyFont="1"/>
    <xf numFmtId="1" fontId="5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FD25-9D6F-4939-8B5F-373E7A1F69BA}">
  <dimension ref="A3:K44"/>
  <sheetViews>
    <sheetView tabSelected="1" workbookViewId="0">
      <selection activeCell="C42" sqref="C42"/>
    </sheetView>
  </sheetViews>
  <sheetFormatPr defaultRowHeight="14.4" x14ac:dyDescent="0.3"/>
  <cols>
    <col min="1" max="1" width="21.77734375" bestFit="1" customWidth="1"/>
    <col min="2" max="2" width="16.88671875" bestFit="1" customWidth="1"/>
    <col min="3" max="3" width="34.21875" bestFit="1" customWidth="1"/>
    <col min="4" max="4" width="9.44140625" bestFit="1" customWidth="1"/>
    <col min="5" max="5" width="22.109375" bestFit="1" customWidth="1"/>
    <col min="6" max="6" width="15.6640625" bestFit="1" customWidth="1"/>
    <col min="7" max="7" width="16.44140625" bestFit="1" customWidth="1"/>
  </cols>
  <sheetData>
    <row r="3" spans="1:7" ht="21" x14ac:dyDescent="0.4">
      <c r="A3" s="1" t="s">
        <v>42</v>
      </c>
      <c r="B3" s="2"/>
      <c r="C3" s="2"/>
      <c r="D3" s="2"/>
    </row>
    <row r="4" spans="1:7" ht="15.6" x14ac:dyDescent="0.3">
      <c r="A4" s="3" t="s">
        <v>0</v>
      </c>
      <c r="B4" s="3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</row>
    <row r="5" spans="1:7" ht="15.6" x14ac:dyDescent="0.3">
      <c r="A5" t="s">
        <v>7</v>
      </c>
      <c r="B5" s="4" t="s">
        <v>61</v>
      </c>
      <c r="C5" s="4" t="s">
        <v>76</v>
      </c>
      <c r="D5" s="4">
        <v>8</v>
      </c>
      <c r="E5">
        <f>9.28/100</f>
        <v>9.2799999999999994E-2</v>
      </c>
      <c r="F5" s="5">
        <f>E5*1.37</f>
        <v>0.127136</v>
      </c>
      <c r="G5" s="5">
        <f t="shared" ref="G5" si="0">F5*D5</f>
        <v>1.017088</v>
      </c>
    </row>
    <row r="6" spans="1:7" ht="15.6" x14ac:dyDescent="0.3">
      <c r="A6" t="s">
        <v>10</v>
      </c>
      <c r="B6" s="4" t="s">
        <v>62</v>
      </c>
      <c r="C6" s="4" t="s">
        <v>77</v>
      </c>
      <c r="D6" s="4">
        <v>4</v>
      </c>
      <c r="E6">
        <v>0.92</v>
      </c>
      <c r="F6" s="5">
        <f t="shared" ref="F6:F21" si="1">E6*1.37</f>
        <v>1.2604000000000002</v>
      </c>
      <c r="G6" s="5">
        <f t="shared" ref="G6:G12" si="2">F6*D6</f>
        <v>5.0416000000000007</v>
      </c>
    </row>
    <row r="7" spans="1:7" ht="15.6" x14ac:dyDescent="0.3">
      <c r="A7" t="s">
        <v>13</v>
      </c>
      <c r="B7" s="4" t="s">
        <v>64</v>
      </c>
      <c r="C7" s="4" t="s">
        <v>63</v>
      </c>
      <c r="D7" s="4">
        <v>8</v>
      </c>
      <c r="E7">
        <v>1.49</v>
      </c>
      <c r="F7" s="5">
        <f t="shared" si="1"/>
        <v>2.0413000000000001</v>
      </c>
      <c r="G7" s="5">
        <f t="shared" si="2"/>
        <v>16.330400000000001</v>
      </c>
    </row>
    <row r="8" spans="1:7" ht="15.6" x14ac:dyDescent="0.3">
      <c r="A8" t="s">
        <v>16</v>
      </c>
      <c r="B8" s="4" t="s">
        <v>65</v>
      </c>
      <c r="C8" s="4" t="s">
        <v>78</v>
      </c>
      <c r="D8">
        <v>8</v>
      </c>
      <c r="E8">
        <v>9.5000000000000001E-2</v>
      </c>
      <c r="F8" s="5">
        <f t="shared" si="1"/>
        <v>0.13015000000000002</v>
      </c>
      <c r="G8" s="5">
        <f t="shared" si="2"/>
        <v>1.0412000000000001</v>
      </c>
    </row>
    <row r="9" spans="1:7" ht="15.6" x14ac:dyDescent="0.3">
      <c r="A9" t="s">
        <v>19</v>
      </c>
      <c r="B9" s="4" t="s">
        <v>66</v>
      </c>
      <c r="C9" s="4" t="s">
        <v>79</v>
      </c>
      <c r="D9">
        <v>4</v>
      </c>
      <c r="E9">
        <v>0.192</v>
      </c>
      <c r="F9" s="5">
        <f t="shared" si="1"/>
        <v>0.26304000000000005</v>
      </c>
      <c r="G9" s="5">
        <f t="shared" si="2"/>
        <v>1.0521600000000002</v>
      </c>
    </row>
    <row r="10" spans="1:7" ht="31.2" x14ac:dyDescent="0.3">
      <c r="A10" t="s">
        <v>20</v>
      </c>
      <c r="B10" s="4" t="s">
        <v>21</v>
      </c>
      <c r="C10" s="6" t="s">
        <v>22</v>
      </c>
      <c r="D10" s="4">
        <v>4</v>
      </c>
      <c r="E10" s="5">
        <v>5.9</v>
      </c>
      <c r="F10" s="5">
        <f t="shared" si="1"/>
        <v>8.083000000000002</v>
      </c>
      <c r="G10" s="5">
        <f t="shared" si="2"/>
        <v>32.332000000000008</v>
      </c>
    </row>
    <row r="11" spans="1:7" ht="15.6" x14ac:dyDescent="0.3">
      <c r="A11" t="s">
        <v>23</v>
      </c>
      <c r="B11" s="4" t="s">
        <v>68</v>
      </c>
      <c r="C11" s="4" t="s">
        <v>67</v>
      </c>
      <c r="D11">
        <v>4</v>
      </c>
      <c r="E11">
        <v>7.06</v>
      </c>
      <c r="F11" s="5">
        <f t="shared" si="1"/>
        <v>9.6722000000000001</v>
      </c>
      <c r="G11" s="5">
        <f t="shared" si="2"/>
        <v>38.688800000000001</v>
      </c>
    </row>
    <row r="12" spans="1:7" ht="15.6" x14ac:dyDescent="0.3">
      <c r="A12" t="s">
        <v>26</v>
      </c>
      <c r="B12" s="4" t="s">
        <v>70</v>
      </c>
      <c r="C12" s="4" t="s">
        <v>69</v>
      </c>
      <c r="D12">
        <v>1</v>
      </c>
      <c r="E12">
        <v>14.67</v>
      </c>
      <c r="F12" s="5">
        <f t="shared" si="1"/>
        <v>20.097900000000003</v>
      </c>
      <c r="G12" s="5">
        <f t="shared" si="2"/>
        <v>20.097900000000003</v>
      </c>
    </row>
    <row r="13" spans="1:7" ht="15.6" x14ac:dyDescent="0.3">
      <c r="A13" t="s">
        <v>27</v>
      </c>
      <c r="B13" s="4" t="s">
        <v>11</v>
      </c>
      <c r="C13" s="4" t="s">
        <v>12</v>
      </c>
      <c r="D13" s="4">
        <v>160</v>
      </c>
      <c r="E13" s="5">
        <v>0.47</v>
      </c>
      <c r="F13" s="5">
        <f t="shared" si="1"/>
        <v>0.64390000000000003</v>
      </c>
      <c r="G13" s="5">
        <f t="shared" ref="G13:G18" si="3">F13*D13</f>
        <v>103.024</v>
      </c>
    </row>
    <row r="14" spans="1:7" ht="15.6" x14ac:dyDescent="0.3">
      <c r="A14" t="s">
        <v>28</v>
      </c>
      <c r="B14" s="4" t="s">
        <v>14</v>
      </c>
      <c r="C14" s="4" t="s">
        <v>15</v>
      </c>
      <c r="D14" s="4">
        <v>16</v>
      </c>
      <c r="E14" s="5">
        <f>17.89/100</f>
        <v>0.1789</v>
      </c>
      <c r="F14" s="5">
        <f t="shared" si="1"/>
        <v>0.24509300000000003</v>
      </c>
      <c r="G14" s="5">
        <f t="shared" si="3"/>
        <v>3.9214880000000005</v>
      </c>
    </row>
    <row r="15" spans="1:7" ht="15.6" x14ac:dyDescent="0.3">
      <c r="A15" t="s">
        <v>31</v>
      </c>
      <c r="B15" s="4" t="s">
        <v>24</v>
      </c>
      <c r="C15" s="4" t="s">
        <v>25</v>
      </c>
      <c r="D15" s="4">
        <v>16</v>
      </c>
      <c r="E15" s="5">
        <f>11.4/50</f>
        <v>0.22800000000000001</v>
      </c>
      <c r="F15" s="5">
        <f t="shared" si="1"/>
        <v>0.31236000000000003</v>
      </c>
      <c r="G15" s="5">
        <f t="shared" si="3"/>
        <v>4.9977600000000004</v>
      </c>
    </row>
    <row r="16" spans="1:7" ht="15.6" x14ac:dyDescent="0.3">
      <c r="A16" t="s">
        <v>32</v>
      </c>
      <c r="B16" s="4" t="s">
        <v>8</v>
      </c>
      <c r="C16" s="4" t="s">
        <v>9</v>
      </c>
      <c r="D16" s="4">
        <v>160</v>
      </c>
      <c r="E16" s="5">
        <v>0.2</v>
      </c>
      <c r="F16" s="5">
        <f t="shared" si="1"/>
        <v>0.27400000000000002</v>
      </c>
      <c r="G16" s="5">
        <f t="shared" si="3"/>
        <v>43.84</v>
      </c>
    </row>
    <row r="17" spans="1:8" ht="15.6" x14ac:dyDescent="0.3">
      <c r="A17" t="s">
        <v>80</v>
      </c>
      <c r="B17" s="4" t="s">
        <v>17</v>
      </c>
      <c r="C17" s="4" t="s">
        <v>18</v>
      </c>
      <c r="D17" s="4">
        <v>160</v>
      </c>
      <c r="E17" s="5">
        <v>0.23180000000000001</v>
      </c>
      <c r="F17" s="5">
        <f t="shared" si="1"/>
        <v>0.31756600000000001</v>
      </c>
      <c r="G17" s="5">
        <f t="shared" si="3"/>
        <v>50.810560000000002</v>
      </c>
    </row>
    <row r="18" spans="1:8" ht="15.6" x14ac:dyDescent="0.3">
      <c r="A18" t="s">
        <v>81</v>
      </c>
      <c r="B18" s="4" t="s">
        <v>73</v>
      </c>
      <c r="C18" s="4" t="s">
        <v>75</v>
      </c>
      <c r="D18" s="4">
        <v>1</v>
      </c>
      <c r="E18" s="5">
        <v>6.73</v>
      </c>
      <c r="F18" s="5">
        <f t="shared" si="1"/>
        <v>9.2201000000000022</v>
      </c>
      <c r="G18" s="5">
        <f t="shared" si="3"/>
        <v>9.2201000000000022</v>
      </c>
    </row>
    <row r="19" spans="1:8" ht="15.6" x14ac:dyDescent="0.3">
      <c r="A19" t="s">
        <v>82</v>
      </c>
      <c r="B19" s="4" t="s">
        <v>85</v>
      </c>
      <c r="C19" s="4" t="s">
        <v>74</v>
      </c>
      <c r="D19" s="4">
        <v>1</v>
      </c>
      <c r="E19">
        <f>8.28/5</f>
        <v>1.6559999999999999</v>
      </c>
      <c r="F19" s="5">
        <f t="shared" si="1"/>
        <v>2.2687200000000001</v>
      </c>
      <c r="G19" s="5">
        <f t="shared" ref="G19" si="4">F19*D19</f>
        <v>2.2687200000000001</v>
      </c>
    </row>
    <row r="20" spans="1:8" ht="15.6" x14ac:dyDescent="0.3">
      <c r="A20" t="s">
        <v>83</v>
      </c>
      <c r="B20" s="4" t="s">
        <v>33</v>
      </c>
      <c r="C20" s="4" t="s">
        <v>34</v>
      </c>
      <c r="D20" s="4" t="s">
        <v>35</v>
      </c>
      <c r="E20" s="5">
        <v>0</v>
      </c>
      <c r="F20" s="5">
        <f t="shared" si="1"/>
        <v>0</v>
      </c>
      <c r="G20" s="5">
        <v>0</v>
      </c>
    </row>
    <row r="21" spans="1:8" ht="15.6" x14ac:dyDescent="0.3">
      <c r="A21" t="s">
        <v>84</v>
      </c>
      <c r="B21" s="4" t="s">
        <v>29</v>
      </c>
      <c r="C21" s="4" t="s">
        <v>30</v>
      </c>
      <c r="D21" s="4">
        <v>20</v>
      </c>
      <c r="E21" s="5">
        <f>13.8/25</f>
        <v>0.55200000000000005</v>
      </c>
      <c r="F21" s="5">
        <f t="shared" si="1"/>
        <v>0.75624000000000013</v>
      </c>
      <c r="G21" s="5">
        <f t="shared" ref="G21" si="5">F21*D21</f>
        <v>15.124800000000002</v>
      </c>
    </row>
    <row r="22" spans="1:8" ht="15.6" x14ac:dyDescent="0.3">
      <c r="C22" s="4" t="s">
        <v>53</v>
      </c>
    </row>
    <row r="24" spans="1:8" x14ac:dyDescent="0.3">
      <c r="A24" t="s">
        <v>43</v>
      </c>
    </row>
    <row r="25" spans="1:8" x14ac:dyDescent="0.3">
      <c r="A25" t="s">
        <v>0</v>
      </c>
      <c r="B25" t="s">
        <v>48</v>
      </c>
      <c r="C25" t="s">
        <v>2</v>
      </c>
      <c r="D25" t="s">
        <v>49</v>
      </c>
      <c r="E25" t="s">
        <v>3</v>
      </c>
      <c r="F25" t="s">
        <v>45</v>
      </c>
      <c r="G25" t="s">
        <v>46</v>
      </c>
      <c r="H25" t="s">
        <v>47</v>
      </c>
    </row>
    <row r="26" spans="1:8" x14ac:dyDescent="0.3">
      <c r="C26" t="s">
        <v>44</v>
      </c>
      <c r="D26" t="s">
        <v>50</v>
      </c>
      <c r="E26">
        <v>1</v>
      </c>
      <c r="F26">
        <v>34.56</v>
      </c>
      <c r="G26" t="s">
        <v>51</v>
      </c>
      <c r="H26" s="5">
        <f>IF(G26="USD",F26*1.37,F26)</f>
        <v>34.56</v>
      </c>
    </row>
    <row r="27" spans="1:8" x14ac:dyDescent="0.3">
      <c r="C27" t="s">
        <v>52</v>
      </c>
      <c r="D27" t="s">
        <v>50</v>
      </c>
      <c r="E27">
        <v>1</v>
      </c>
      <c r="F27">
        <v>14.69</v>
      </c>
      <c r="G27" t="s">
        <v>51</v>
      </c>
      <c r="H27" s="5">
        <f t="shared" ref="H27:H32" si="6">IF(G27="USD",F27*1.37,F27)</f>
        <v>14.69</v>
      </c>
    </row>
    <row r="28" spans="1:8" x14ac:dyDescent="0.3">
      <c r="C28" t="s">
        <v>53</v>
      </c>
      <c r="D28" t="s">
        <v>54</v>
      </c>
      <c r="E28">
        <v>4</v>
      </c>
      <c r="F28">
        <v>6.97</v>
      </c>
      <c r="G28" t="s">
        <v>55</v>
      </c>
      <c r="H28" s="5">
        <f>IF(G28="USD",F28*1.37,F28)</f>
        <v>9.5488999999999997</v>
      </c>
    </row>
    <row r="29" spans="1:8" x14ac:dyDescent="0.3">
      <c r="C29" t="s">
        <v>59</v>
      </c>
      <c r="D29" t="s">
        <v>86</v>
      </c>
      <c r="F29">
        <v>21.5</v>
      </c>
      <c r="G29" t="s">
        <v>51</v>
      </c>
      <c r="H29" s="5">
        <f t="shared" si="6"/>
        <v>21.5</v>
      </c>
    </row>
    <row r="30" spans="1:8" x14ac:dyDescent="0.3">
      <c r="C30" t="s">
        <v>60</v>
      </c>
      <c r="D30" t="s">
        <v>87</v>
      </c>
      <c r="F30">
        <v>28.3</v>
      </c>
      <c r="G30" t="s">
        <v>51</v>
      </c>
      <c r="H30" s="5">
        <f t="shared" si="6"/>
        <v>28.3</v>
      </c>
    </row>
    <row r="31" spans="1:8" x14ac:dyDescent="0.3">
      <c r="C31" t="s">
        <v>88</v>
      </c>
      <c r="D31" t="s">
        <v>87</v>
      </c>
      <c r="F31">
        <v>12.7</v>
      </c>
      <c r="G31" t="s">
        <v>51</v>
      </c>
      <c r="H31" s="5">
        <f t="shared" si="6"/>
        <v>12.7</v>
      </c>
    </row>
    <row r="32" spans="1:8" x14ac:dyDescent="0.3">
      <c r="C32" t="s">
        <v>89</v>
      </c>
      <c r="D32" t="s">
        <v>87</v>
      </c>
      <c r="F32">
        <v>50</v>
      </c>
      <c r="G32" t="s">
        <v>51</v>
      </c>
      <c r="H32" s="5">
        <f t="shared" si="6"/>
        <v>50</v>
      </c>
    </row>
    <row r="34" spans="1:11" ht="21" x14ac:dyDescent="0.4">
      <c r="A34" s="1" t="s">
        <v>36</v>
      </c>
      <c r="B34" s="2"/>
      <c r="C34" s="2"/>
      <c r="D34" s="2"/>
    </row>
    <row r="35" spans="1:11" ht="15.6" x14ac:dyDescent="0.3">
      <c r="A35" s="3" t="s">
        <v>0</v>
      </c>
      <c r="B35" s="3" t="s">
        <v>37</v>
      </c>
      <c r="C35" s="3" t="s">
        <v>38</v>
      </c>
      <c r="D35" s="3" t="s">
        <v>39</v>
      </c>
      <c r="E35" s="3" t="s">
        <v>40</v>
      </c>
      <c r="F35" s="3" t="s">
        <v>5</v>
      </c>
      <c r="G35" s="3" t="s">
        <v>6</v>
      </c>
      <c r="I35" s="3" t="s">
        <v>94</v>
      </c>
      <c r="K35" s="3" t="s">
        <v>95</v>
      </c>
    </row>
    <row r="36" spans="1:11" ht="15.6" x14ac:dyDescent="0.3">
      <c r="A36" s="4">
        <f>(11*60+30)/9</f>
        <v>76.666666666666671</v>
      </c>
      <c r="B36" s="7">
        <f>195.5/4</f>
        <v>48.875</v>
      </c>
      <c r="C36" s="4" t="s">
        <v>41</v>
      </c>
      <c r="D36" s="4">
        <v>80</v>
      </c>
      <c r="E36" s="5">
        <v>19.989999999999998</v>
      </c>
      <c r="F36" s="5">
        <f>B36*E36/1000</f>
        <v>0.97701124999999989</v>
      </c>
      <c r="G36" s="5">
        <f>F36*D36</f>
        <v>78.160899999999998</v>
      </c>
      <c r="I36">
        <f>B36*D36</f>
        <v>3910</v>
      </c>
      <c r="K36">
        <f>A36*D36</f>
        <v>6133.3333333333339</v>
      </c>
    </row>
    <row r="37" spans="1:11" ht="15.6" x14ac:dyDescent="0.3">
      <c r="A37" s="4">
        <v>258</v>
      </c>
      <c r="B37" s="8">
        <v>311</v>
      </c>
      <c r="C37" s="4" t="s">
        <v>93</v>
      </c>
      <c r="D37" s="4">
        <v>1</v>
      </c>
      <c r="E37" s="5">
        <v>19.989999999999998</v>
      </c>
      <c r="F37" s="5">
        <f>B37*E37/1000</f>
        <v>6.2168899999999994</v>
      </c>
      <c r="G37" s="5">
        <f>F37*D37</f>
        <v>6.2168899999999994</v>
      </c>
      <c r="H37" t="s">
        <v>58</v>
      </c>
      <c r="I37">
        <f t="shared" ref="I37:I42" si="7">B37*D37</f>
        <v>311</v>
      </c>
      <c r="K37">
        <f t="shared" ref="K37:K42" si="8">A37*D37</f>
        <v>258</v>
      </c>
    </row>
    <row r="38" spans="1:11" ht="15.6" x14ac:dyDescent="0.3">
      <c r="A38" s="2">
        <v>282</v>
      </c>
      <c r="B38" s="2">
        <v>297</v>
      </c>
      <c r="C38" s="2" t="s">
        <v>57</v>
      </c>
      <c r="D38" s="2">
        <v>1</v>
      </c>
      <c r="E38" s="5">
        <v>19.989999999999998</v>
      </c>
      <c r="F38" s="5">
        <f t="shared" ref="F38:F42" si="9">B38*E38/1000</f>
        <v>5.93703</v>
      </c>
      <c r="G38" s="5">
        <f t="shared" ref="G38:G42" si="10">F38*D38</f>
        <v>5.93703</v>
      </c>
      <c r="H38" t="s">
        <v>58</v>
      </c>
      <c r="I38">
        <f t="shared" si="7"/>
        <v>297</v>
      </c>
      <c r="K38">
        <f t="shared" si="8"/>
        <v>282</v>
      </c>
    </row>
    <row r="39" spans="1:11" ht="15.6" x14ac:dyDescent="0.3">
      <c r="A39" s="2">
        <v>261</v>
      </c>
      <c r="B39" s="2">
        <v>272</v>
      </c>
      <c r="C39" s="2" t="s">
        <v>56</v>
      </c>
      <c r="D39" s="2">
        <v>1</v>
      </c>
      <c r="E39" s="5">
        <v>19.989999999999998</v>
      </c>
      <c r="F39" s="5">
        <f t="shared" si="9"/>
        <v>5.4372799999999994</v>
      </c>
      <c r="G39" s="5">
        <f t="shared" si="10"/>
        <v>5.4372799999999994</v>
      </c>
      <c r="H39" t="s">
        <v>58</v>
      </c>
      <c r="I39">
        <f t="shared" si="7"/>
        <v>272</v>
      </c>
      <c r="K39">
        <f t="shared" si="8"/>
        <v>261</v>
      </c>
    </row>
    <row r="40" spans="1:11" ht="15.6" x14ac:dyDescent="0.3">
      <c r="A40">
        <v>78</v>
      </c>
      <c r="B40">
        <v>47.6</v>
      </c>
      <c r="C40" s="2" t="s">
        <v>71</v>
      </c>
      <c r="D40" s="2">
        <v>4</v>
      </c>
      <c r="E40" s="5">
        <v>19.989999999999998</v>
      </c>
      <c r="F40" s="5">
        <f t="shared" si="9"/>
        <v>0.95152400000000004</v>
      </c>
      <c r="G40" s="5">
        <f t="shared" si="10"/>
        <v>3.8060960000000001</v>
      </c>
      <c r="H40" t="s">
        <v>91</v>
      </c>
      <c r="I40">
        <f t="shared" si="7"/>
        <v>190.4</v>
      </c>
      <c r="K40">
        <f t="shared" si="8"/>
        <v>312</v>
      </c>
    </row>
    <row r="41" spans="1:11" ht="15.6" x14ac:dyDescent="0.3">
      <c r="A41">
        <v>55</v>
      </c>
      <c r="B41">
        <f>85/2</f>
        <v>42.5</v>
      </c>
      <c r="C41" s="2" t="s">
        <v>72</v>
      </c>
      <c r="D41" s="2">
        <v>2</v>
      </c>
      <c r="E41" s="5">
        <v>19.989999999999998</v>
      </c>
      <c r="F41" s="5">
        <f t="shared" si="9"/>
        <v>0.84957499999999997</v>
      </c>
      <c r="G41" s="5">
        <f t="shared" si="10"/>
        <v>1.6991499999999999</v>
      </c>
      <c r="H41" t="s">
        <v>91</v>
      </c>
      <c r="I41">
        <f t="shared" si="7"/>
        <v>85</v>
      </c>
      <c r="K41">
        <f t="shared" si="8"/>
        <v>110</v>
      </c>
    </row>
    <row r="42" spans="1:11" ht="15.6" x14ac:dyDescent="0.3">
      <c r="A42">
        <v>196</v>
      </c>
      <c r="B42">
        <v>134</v>
      </c>
      <c r="C42" s="2" t="s">
        <v>90</v>
      </c>
      <c r="D42" s="2">
        <v>1</v>
      </c>
      <c r="E42" s="5">
        <v>19.989999999999998</v>
      </c>
      <c r="F42" s="5">
        <f t="shared" si="9"/>
        <v>2.6786599999999998</v>
      </c>
      <c r="G42" s="5">
        <f t="shared" si="10"/>
        <v>2.6786599999999998</v>
      </c>
      <c r="H42" t="s">
        <v>92</v>
      </c>
      <c r="I42">
        <f t="shared" si="7"/>
        <v>134</v>
      </c>
      <c r="K42">
        <f t="shared" si="8"/>
        <v>196</v>
      </c>
    </row>
    <row r="44" spans="1:11" x14ac:dyDescent="0.3">
      <c r="K44">
        <f>7552/60</f>
        <v>125.86666666666666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Chow</dc:creator>
  <cp:lastModifiedBy>Kelvin Chow</cp:lastModifiedBy>
  <dcterms:created xsi:type="dcterms:W3CDTF">2025-06-12T04:55:26Z</dcterms:created>
  <dcterms:modified xsi:type="dcterms:W3CDTF">2025-06-12T05:26:47Z</dcterms:modified>
</cp:coreProperties>
</file>