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asil\OneDrive\Рабочий стол\Lessons\Current_Semester\Laboratory\ОПЭ\"/>
    </mc:Choice>
  </mc:AlternateContent>
  <xr:revisionPtr revIDLastSave="0" documentId="13_ncr:1_{E9FED96B-3BD9-42F4-85A2-288C5FCD0FBA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7" i="1" l="1"/>
  <c r="D75" i="1"/>
  <c r="E68" i="1"/>
  <c r="E65" i="1"/>
  <c r="E67" i="1"/>
  <c r="D57" i="1"/>
  <c r="D49" i="1"/>
  <c r="G49" i="1" s="1"/>
  <c r="D51" i="1" s="1"/>
  <c r="Q3" i="1"/>
  <c r="E40" i="1"/>
  <c r="J35" i="1"/>
  <c r="J34" i="1"/>
  <c r="N3" i="1"/>
  <c r="E66" i="1"/>
  <c r="D66" i="1"/>
  <c r="U11" i="1"/>
  <c r="U8" i="1"/>
  <c r="R5" i="1"/>
  <c r="N4" i="1"/>
  <c r="N5" i="1"/>
  <c r="N6" i="1"/>
  <c r="F30" i="1" s="1"/>
  <c r="N7" i="1"/>
  <c r="N8" i="1"/>
  <c r="N9" i="1"/>
  <c r="N10" i="1"/>
  <c r="F34" i="1" s="1"/>
  <c r="D62" i="1"/>
  <c r="D67" i="1"/>
  <c r="D68" i="1"/>
  <c r="D69" i="1"/>
  <c r="D70" i="1"/>
  <c r="D71" i="1"/>
  <c r="D72" i="1"/>
  <c r="D65" i="1"/>
  <c r="G57" i="1"/>
  <c r="U6" i="1"/>
  <c r="U9" i="1"/>
  <c r="U10" i="1"/>
  <c r="R3" i="1"/>
  <c r="S3" i="1"/>
  <c r="T3" i="1"/>
  <c r="U3" i="1"/>
  <c r="R4" i="1"/>
  <c r="S4" i="1"/>
  <c r="T4" i="1"/>
  <c r="U4" i="1"/>
  <c r="S5" i="1"/>
  <c r="T5" i="1"/>
  <c r="U5" i="1"/>
  <c r="R6" i="1"/>
  <c r="S6" i="1"/>
  <c r="T6" i="1"/>
  <c r="R7" i="1"/>
  <c r="S7" i="1"/>
  <c r="T7" i="1"/>
  <c r="U7" i="1"/>
  <c r="R8" i="1"/>
  <c r="S8" i="1"/>
  <c r="T8" i="1"/>
  <c r="R9" i="1"/>
  <c r="S9" i="1"/>
  <c r="T9" i="1"/>
  <c r="R10" i="1"/>
  <c r="S10" i="1"/>
  <c r="T10" i="1"/>
  <c r="Q10" i="1"/>
  <c r="Q4" i="1"/>
  <c r="Q5" i="1"/>
  <c r="Q6" i="1"/>
  <c r="Q7" i="1"/>
  <c r="Q8" i="1"/>
  <c r="Q9" i="1"/>
  <c r="J26" i="1"/>
  <c r="J30" i="1"/>
  <c r="J29" i="1"/>
  <c r="J31" i="1"/>
  <c r="F37" i="1"/>
  <c r="C36" i="1"/>
  <c r="D36" i="1"/>
  <c r="E36" i="1"/>
  <c r="F36" i="1"/>
  <c r="C37" i="1"/>
  <c r="D37" i="1"/>
  <c r="E37" i="1"/>
  <c r="D35" i="1"/>
  <c r="E35" i="1"/>
  <c r="F35" i="1"/>
  <c r="C35" i="1"/>
  <c r="C28" i="1"/>
  <c r="D28" i="1"/>
  <c r="E28" i="1"/>
  <c r="F28" i="1"/>
  <c r="C29" i="1"/>
  <c r="D29" i="1"/>
  <c r="E29" i="1"/>
  <c r="F29" i="1"/>
  <c r="C30" i="1"/>
  <c r="D30" i="1"/>
  <c r="E30" i="1"/>
  <c r="C31" i="1"/>
  <c r="D31" i="1"/>
  <c r="E31" i="1"/>
  <c r="F31" i="1"/>
  <c r="C32" i="1"/>
  <c r="D32" i="1"/>
  <c r="E32" i="1"/>
  <c r="F32" i="1"/>
  <c r="C33" i="1"/>
  <c r="D33" i="1"/>
  <c r="E33" i="1"/>
  <c r="C34" i="1"/>
  <c r="D34" i="1"/>
  <c r="E34" i="1"/>
  <c r="D27" i="1"/>
  <c r="E27" i="1"/>
  <c r="F27" i="1"/>
  <c r="C27" i="1"/>
  <c r="D5" i="1"/>
  <c r="E5" i="1"/>
  <c r="F5" i="1"/>
  <c r="D6" i="1"/>
  <c r="E6" i="1"/>
  <c r="F6" i="1"/>
  <c r="C6" i="1"/>
  <c r="C5" i="1"/>
  <c r="Q11" i="1" l="1"/>
  <c r="F33" i="1"/>
  <c r="J32" i="1"/>
  <c r="E44" i="1"/>
  <c r="T11" i="1"/>
  <c r="E43" i="1" s="1"/>
  <c r="S11" i="1"/>
  <c r="E42" i="1" s="1"/>
  <c r="R11" i="1"/>
  <c r="E41" i="1" s="1"/>
  <c r="K29" i="1" l="1"/>
  <c r="L29" i="1" s="1"/>
  <c r="K31" i="1"/>
  <c r="L31" i="1" s="1"/>
  <c r="K30" i="1"/>
  <c r="L30" i="1" s="1"/>
  <c r="E71" i="1"/>
  <c r="F71" i="1" s="1"/>
  <c r="G71" i="1" s="1"/>
  <c r="E72" i="1"/>
  <c r="F72" i="1" s="1"/>
  <c r="G72" i="1" s="1"/>
  <c r="F65" i="1"/>
  <c r="G65" i="1" s="1"/>
  <c r="F66" i="1"/>
  <c r="G66" i="1" s="1"/>
  <c r="E70" i="1"/>
  <c r="F70" i="1" s="1"/>
  <c r="G70" i="1" s="1"/>
  <c r="F68" i="1"/>
  <c r="G68" i="1" s="1"/>
  <c r="F67" i="1"/>
  <c r="G67" i="1" s="1"/>
  <c r="E69" i="1"/>
  <c r="F69" i="1" s="1"/>
  <c r="G69" i="1" s="1"/>
  <c r="L32" i="1" l="1"/>
  <c r="G73" i="1"/>
</calcChain>
</file>

<file path=xl/sharedStrings.xml><?xml version="1.0" encoding="utf-8"?>
<sst xmlns="http://schemas.openxmlformats.org/spreadsheetml/2006/main" count="80" uniqueCount="71">
  <si>
    <t>Факторы</t>
  </si>
  <si>
    <t>х1</t>
  </si>
  <si>
    <t>х2</t>
  </si>
  <si>
    <t>х3</t>
  </si>
  <si>
    <t>х4</t>
  </si>
  <si>
    <t>Интер уровень</t>
  </si>
  <si>
    <t>Осн уровень</t>
  </si>
  <si>
    <t>Верх уровень</t>
  </si>
  <si>
    <t>Ниж уровень</t>
  </si>
  <si>
    <t>№</t>
  </si>
  <si>
    <t>х0</t>
  </si>
  <si>
    <t>у</t>
  </si>
  <si>
    <t>y=В0+В1х1+В2х2+В3х3+В4х4</t>
  </si>
  <si>
    <t>у0</t>
  </si>
  <si>
    <t>Δу</t>
  </si>
  <si>
    <t>Δ^2y</t>
  </si>
  <si>
    <t>y(сред)=</t>
  </si>
  <si>
    <t>f1=n-1=</t>
  </si>
  <si>
    <t>n=</t>
  </si>
  <si>
    <t>сум(Δ^2y)=</t>
  </si>
  <si>
    <t>S^2{y}=</t>
  </si>
  <si>
    <t>СКО =</t>
  </si>
  <si>
    <t>В0=</t>
  </si>
  <si>
    <t>В1=</t>
  </si>
  <si>
    <t>В2=</t>
  </si>
  <si>
    <t>В3=</t>
  </si>
  <si>
    <t>В4=</t>
  </si>
  <si>
    <t>N=</t>
  </si>
  <si>
    <t>x0y</t>
  </si>
  <si>
    <t>x1y</t>
  </si>
  <si>
    <t>x2y</t>
  </si>
  <si>
    <t>x3y</t>
  </si>
  <si>
    <t>x4y</t>
  </si>
  <si>
    <t>сум=</t>
  </si>
  <si>
    <t xml:space="preserve">α = </t>
  </si>
  <si>
    <t>t(α,N) =</t>
  </si>
  <si>
    <t>S^2{вi}=</t>
  </si>
  <si>
    <t>S{вi}=</t>
  </si>
  <si>
    <t>Δвi =</t>
  </si>
  <si>
    <t>все подходит</t>
  </si>
  <si>
    <t>t(расч) =</t>
  </si>
  <si>
    <t>t(табл) =</t>
  </si>
  <si>
    <t>&lt;</t>
  </si>
  <si>
    <t xml:space="preserve">F(табл) = </t>
  </si>
  <si>
    <t>y(эксп)</t>
  </si>
  <si>
    <t>у(расч)</t>
  </si>
  <si>
    <t>|Δy|</t>
  </si>
  <si>
    <t>Δy^2</t>
  </si>
  <si>
    <t>сумма =</t>
  </si>
  <si>
    <t>S^2(адек)=</t>
  </si>
  <si>
    <t xml:space="preserve">f2 = </t>
  </si>
  <si>
    <t>F(расч) =</t>
  </si>
  <si>
    <t>&gt;</t>
  </si>
  <si>
    <t>Критерий Стьюдента</t>
  </si>
  <si>
    <t>Критерий Фишера</t>
  </si>
  <si>
    <t>х4=x1x3</t>
  </si>
  <si>
    <t>1=x1x3x4</t>
  </si>
  <si>
    <t>x1=x3x4</t>
  </si>
  <si>
    <t>x2=x1x2x3x4</t>
  </si>
  <si>
    <t>x3=x1x4</t>
  </si>
  <si>
    <t>x4=x1x3</t>
  </si>
  <si>
    <t>b1-&gt;b1-b34</t>
  </si>
  <si>
    <t>b2-&gt;b2-b1234</t>
  </si>
  <si>
    <t>b3-&gt;b3-b14</t>
  </si>
  <si>
    <t>b4-&gt;b4-b13</t>
  </si>
  <si>
    <t>x1x2=x2x3x4</t>
  </si>
  <si>
    <t>x2x3=x1x2x4</t>
  </si>
  <si>
    <t>b12-&gt;b12-b234</t>
  </si>
  <si>
    <t>b23-&gt;b24-b123</t>
  </si>
  <si>
    <t>y=70+2,5х(1)+2х(2)-4х(3)+0,5х(4)</t>
  </si>
  <si>
    <t>Модель адекватная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</si>
</sst>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/>
    <xf numFmtId="2" fontId="0" fillId="0" borderId="0" xfId="0" applyNumberFormat="1" applyAlignment="1">
      <alignment horizontal="center"/>
    </xf>
    <xf numFmtId="2" fontId="3" fillId="0" borderId="0" xfId="1" applyNumberFormat="1" applyFont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79"/>
  <sheetViews>
    <sheetView tabSelected="1" topLeftCell="C71" zoomScale="134" workbookViewId="0">
      <selection activeCell="C79" sqref="C79:I79"/>
    </sheetView>
  </sheetViews>
  <sheetFormatPr defaultRowHeight="14.25" x14ac:dyDescent="0.45"/>
  <cols>
    <col min="1" max="1" width="9.06640625" style="1"/>
    <col min="2" max="2" width="15" style="1" customWidth="1"/>
    <col min="3" max="3" width="9.06640625" style="1" customWidth="1"/>
    <col min="4" max="6" width="9.06640625" style="1"/>
    <col min="7" max="7" width="9.19921875" style="1" bestFit="1" customWidth="1"/>
    <col min="8" max="10" width="9.06640625" style="1"/>
    <col min="11" max="11" width="9.796875" style="1" customWidth="1"/>
    <col min="12" max="16384" width="9.06640625" style="1"/>
  </cols>
  <sheetData>
    <row r="2" spans="2:21" x14ac:dyDescent="0.4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I2" s="1" t="s">
        <v>9</v>
      </c>
      <c r="J2" s="1" t="s">
        <v>10</v>
      </c>
      <c r="K2" s="1" t="s">
        <v>1</v>
      </c>
      <c r="L2" s="1" t="s">
        <v>2</v>
      </c>
      <c r="M2" s="1" t="s">
        <v>3</v>
      </c>
      <c r="N2" s="1" t="s">
        <v>55</v>
      </c>
      <c r="O2" s="1" t="s">
        <v>11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</row>
    <row r="3" spans="2:21" x14ac:dyDescent="0.45">
      <c r="B3" s="1" t="s">
        <v>6</v>
      </c>
      <c r="C3" s="1">
        <v>5</v>
      </c>
      <c r="D3" s="1">
        <v>2.5</v>
      </c>
      <c r="E3" s="1">
        <v>600</v>
      </c>
      <c r="F3" s="1">
        <v>1000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f>K3*M3</f>
        <v>1</v>
      </c>
      <c r="O3" s="1">
        <v>71</v>
      </c>
      <c r="Q3" s="1">
        <f>$O3*J3</f>
        <v>71</v>
      </c>
      <c r="R3" s="1">
        <f t="shared" ref="R3:U10" si="0">$O3*K3</f>
        <v>71</v>
      </c>
      <c r="S3" s="1">
        <f t="shared" si="0"/>
        <v>71</v>
      </c>
      <c r="T3" s="1">
        <f t="shared" si="0"/>
        <v>71</v>
      </c>
      <c r="U3" s="1">
        <f t="shared" si="0"/>
        <v>71</v>
      </c>
    </row>
    <row r="4" spans="2:21" x14ac:dyDescent="0.45">
      <c r="B4" s="1" t="s">
        <v>5</v>
      </c>
      <c r="C4" s="1">
        <v>1</v>
      </c>
      <c r="D4" s="1">
        <v>0.5</v>
      </c>
      <c r="E4" s="1">
        <v>20</v>
      </c>
      <c r="F4" s="1">
        <v>100</v>
      </c>
      <c r="I4" s="1">
        <v>2</v>
      </c>
      <c r="J4" s="1">
        <v>1</v>
      </c>
      <c r="K4" s="1">
        <v>-1</v>
      </c>
      <c r="L4" s="1">
        <v>1</v>
      </c>
      <c r="M4" s="1">
        <v>1</v>
      </c>
      <c r="N4" s="5">
        <f t="shared" ref="N4:N10" si="1">K4*M4</f>
        <v>-1</v>
      </c>
      <c r="O4" s="1">
        <v>65</v>
      </c>
      <c r="Q4" s="1">
        <f t="shared" ref="Q4:Q9" si="2">$O4*J4</f>
        <v>65</v>
      </c>
      <c r="R4" s="1">
        <f t="shared" si="0"/>
        <v>-65</v>
      </c>
      <c r="S4" s="1">
        <f t="shared" si="0"/>
        <v>65</v>
      </c>
      <c r="T4" s="1">
        <f t="shared" si="0"/>
        <v>65</v>
      </c>
      <c r="U4" s="1">
        <f t="shared" si="0"/>
        <v>-65</v>
      </c>
    </row>
    <row r="5" spans="2:21" x14ac:dyDescent="0.45">
      <c r="B5" s="1" t="s">
        <v>7</v>
      </c>
      <c r="C5" s="1">
        <f>C3+C4</f>
        <v>6</v>
      </c>
      <c r="D5" s="1">
        <f t="shared" ref="D5:F5" si="3">D3+D4</f>
        <v>3</v>
      </c>
      <c r="E5" s="1">
        <f t="shared" si="3"/>
        <v>620</v>
      </c>
      <c r="F5" s="1">
        <f t="shared" si="3"/>
        <v>1100</v>
      </c>
      <c r="I5" s="1">
        <v>3</v>
      </c>
      <c r="J5" s="1">
        <v>1</v>
      </c>
      <c r="K5" s="1">
        <v>1</v>
      </c>
      <c r="L5" s="1">
        <v>-1</v>
      </c>
      <c r="M5" s="1">
        <v>1</v>
      </c>
      <c r="N5" s="5">
        <f t="shared" si="1"/>
        <v>1</v>
      </c>
      <c r="O5" s="1">
        <v>67</v>
      </c>
      <c r="Q5" s="1">
        <f t="shared" si="2"/>
        <v>67</v>
      </c>
      <c r="R5" s="1">
        <f>$O5*K5</f>
        <v>67</v>
      </c>
      <c r="S5" s="1">
        <f t="shared" si="0"/>
        <v>-67</v>
      </c>
      <c r="T5" s="1">
        <f t="shared" si="0"/>
        <v>67</v>
      </c>
      <c r="U5" s="1">
        <f t="shared" si="0"/>
        <v>67</v>
      </c>
    </row>
    <row r="6" spans="2:21" x14ac:dyDescent="0.45">
      <c r="B6" s="1" t="s">
        <v>8</v>
      </c>
      <c r="C6" s="1">
        <f>C3-C4</f>
        <v>4</v>
      </c>
      <c r="D6" s="1">
        <f t="shared" ref="D6:F6" si="4">D3-D4</f>
        <v>2</v>
      </c>
      <c r="E6" s="1">
        <f t="shared" si="4"/>
        <v>580</v>
      </c>
      <c r="F6" s="1">
        <f t="shared" si="4"/>
        <v>900</v>
      </c>
      <c r="I6" s="1">
        <v>4</v>
      </c>
      <c r="J6" s="1">
        <v>1</v>
      </c>
      <c r="K6" s="1">
        <v>-1</v>
      </c>
      <c r="L6" s="1">
        <v>-1</v>
      </c>
      <c r="M6" s="1">
        <v>1</v>
      </c>
      <c r="N6" s="5">
        <f t="shared" si="1"/>
        <v>-1</v>
      </c>
      <c r="O6" s="1">
        <v>61</v>
      </c>
      <c r="Q6" s="1">
        <f t="shared" si="2"/>
        <v>61</v>
      </c>
      <c r="R6" s="1">
        <f t="shared" si="0"/>
        <v>-61</v>
      </c>
      <c r="S6" s="1">
        <f t="shared" si="0"/>
        <v>-61</v>
      </c>
      <c r="T6" s="1">
        <f t="shared" si="0"/>
        <v>61</v>
      </c>
      <c r="U6" s="1">
        <f t="shared" si="0"/>
        <v>-61</v>
      </c>
    </row>
    <row r="7" spans="2:21" x14ac:dyDescent="0.45">
      <c r="I7" s="1">
        <v>5</v>
      </c>
      <c r="J7" s="1">
        <v>1</v>
      </c>
      <c r="K7" s="1">
        <v>1</v>
      </c>
      <c r="L7" s="1">
        <v>1</v>
      </c>
      <c r="M7" s="1">
        <v>-1</v>
      </c>
      <c r="N7" s="5">
        <f t="shared" si="1"/>
        <v>-1</v>
      </c>
      <c r="O7" s="1">
        <v>74</v>
      </c>
      <c r="Q7" s="1">
        <f t="shared" si="2"/>
        <v>74</v>
      </c>
      <c r="R7" s="1">
        <f t="shared" si="0"/>
        <v>74</v>
      </c>
      <c r="S7" s="1">
        <f t="shared" si="0"/>
        <v>74</v>
      </c>
      <c r="T7" s="1">
        <f t="shared" si="0"/>
        <v>-74</v>
      </c>
      <c r="U7" s="1">
        <f t="shared" si="0"/>
        <v>-74</v>
      </c>
    </row>
    <row r="8" spans="2:21" x14ac:dyDescent="0.45">
      <c r="I8" s="1">
        <v>6</v>
      </c>
      <c r="J8" s="1">
        <v>1</v>
      </c>
      <c r="K8" s="1">
        <v>-1</v>
      </c>
      <c r="L8" s="1">
        <v>1</v>
      </c>
      <c r="M8" s="1">
        <v>-1</v>
      </c>
      <c r="N8" s="5">
        <f t="shared" si="1"/>
        <v>1</v>
      </c>
      <c r="O8" s="1">
        <v>78</v>
      </c>
      <c r="Q8" s="1">
        <f t="shared" si="2"/>
        <v>78</v>
      </c>
      <c r="R8" s="1">
        <f t="shared" si="0"/>
        <v>-78</v>
      </c>
      <c r="S8" s="1">
        <f t="shared" si="0"/>
        <v>78</v>
      </c>
      <c r="T8" s="1">
        <f t="shared" si="0"/>
        <v>-78</v>
      </c>
      <c r="U8" s="1">
        <f>$O8*N8</f>
        <v>78</v>
      </c>
    </row>
    <row r="9" spans="2:21" x14ac:dyDescent="0.45">
      <c r="I9" s="1">
        <v>7</v>
      </c>
      <c r="J9" s="1">
        <v>1</v>
      </c>
      <c r="K9" s="1">
        <v>1</v>
      </c>
      <c r="L9" s="1">
        <v>-1</v>
      </c>
      <c r="M9" s="1">
        <v>-1</v>
      </c>
      <c r="N9" s="5">
        <f t="shared" si="1"/>
        <v>-1</v>
      </c>
      <c r="O9" s="1">
        <v>78</v>
      </c>
      <c r="Q9" s="1">
        <f t="shared" si="2"/>
        <v>78</v>
      </c>
      <c r="R9" s="1">
        <f t="shared" si="0"/>
        <v>78</v>
      </c>
      <c r="S9" s="1">
        <f t="shared" si="0"/>
        <v>-78</v>
      </c>
      <c r="T9" s="1">
        <f t="shared" si="0"/>
        <v>-78</v>
      </c>
      <c r="U9" s="1">
        <f t="shared" si="0"/>
        <v>-78</v>
      </c>
    </row>
    <row r="10" spans="2:21" x14ac:dyDescent="0.45">
      <c r="I10" s="1">
        <v>8</v>
      </c>
      <c r="J10" s="1">
        <v>1</v>
      </c>
      <c r="K10" s="1">
        <v>-1</v>
      </c>
      <c r="L10" s="1">
        <v>-1</v>
      </c>
      <c r="M10" s="1">
        <v>-1</v>
      </c>
      <c r="N10" s="5">
        <f t="shared" si="1"/>
        <v>1</v>
      </c>
      <c r="O10" s="1">
        <v>66</v>
      </c>
      <c r="Q10" s="1">
        <f>$O10*J10</f>
        <v>66</v>
      </c>
      <c r="R10" s="1">
        <f t="shared" si="0"/>
        <v>-66</v>
      </c>
      <c r="S10" s="1">
        <f t="shared" si="0"/>
        <v>-66</v>
      </c>
      <c r="T10" s="1">
        <f t="shared" si="0"/>
        <v>-66</v>
      </c>
      <c r="U10" s="1">
        <f>$O10*N10</f>
        <v>66</v>
      </c>
    </row>
    <row r="11" spans="2:21" x14ac:dyDescent="0.45">
      <c r="I11" s="1">
        <v>9</v>
      </c>
      <c r="K11" s="1">
        <v>0</v>
      </c>
      <c r="L11" s="1">
        <v>0</v>
      </c>
      <c r="M11" s="1">
        <v>0</v>
      </c>
      <c r="N11" s="1">
        <v>0</v>
      </c>
      <c r="O11" s="1">
        <v>69</v>
      </c>
      <c r="P11" s="1" t="s">
        <v>33</v>
      </c>
      <c r="Q11" s="1">
        <f>SUM(Q3:Q10)</f>
        <v>560</v>
      </c>
      <c r="R11" s="1">
        <f t="shared" ref="R11:U11" si="5">SUM(R3:R10)</f>
        <v>20</v>
      </c>
      <c r="S11" s="1">
        <f t="shared" si="5"/>
        <v>16</v>
      </c>
      <c r="T11" s="1">
        <f t="shared" si="5"/>
        <v>-32</v>
      </c>
      <c r="U11" s="1">
        <f>SUM(U3:U10)</f>
        <v>4</v>
      </c>
    </row>
    <row r="12" spans="2:21" x14ac:dyDescent="0.45">
      <c r="I12" s="1">
        <v>10</v>
      </c>
      <c r="K12" s="1">
        <v>0</v>
      </c>
      <c r="L12" s="1">
        <v>0</v>
      </c>
      <c r="M12" s="1">
        <v>0</v>
      </c>
      <c r="N12" s="1">
        <v>0</v>
      </c>
      <c r="O12" s="1">
        <v>70</v>
      </c>
    </row>
    <row r="13" spans="2:21" x14ac:dyDescent="0.45">
      <c r="D13" s="6" t="s">
        <v>56</v>
      </c>
      <c r="E13" s="6"/>
      <c r="I13" s="1">
        <v>11</v>
      </c>
      <c r="K13" s="1">
        <v>0</v>
      </c>
      <c r="L13" s="1">
        <v>0</v>
      </c>
      <c r="M13" s="1">
        <v>0</v>
      </c>
      <c r="N13" s="1">
        <v>0</v>
      </c>
      <c r="O13" s="1">
        <v>70</v>
      </c>
    </row>
    <row r="16" spans="2:21" x14ac:dyDescent="0.45">
      <c r="C16" s="6" t="s">
        <v>12</v>
      </c>
      <c r="D16" s="6"/>
      <c r="E16" s="6"/>
      <c r="F16" s="6"/>
      <c r="G16" s="6"/>
      <c r="H16" s="6"/>
      <c r="I16" s="6"/>
    </row>
    <row r="17" spans="2:12" x14ac:dyDescent="0.45">
      <c r="C17" s="6" t="s">
        <v>57</v>
      </c>
      <c r="D17" s="6"/>
      <c r="F17" s="6" t="s">
        <v>61</v>
      </c>
      <c r="G17" s="6"/>
    </row>
    <row r="18" spans="2:12" x14ac:dyDescent="0.45">
      <c r="C18" s="6" t="s">
        <v>58</v>
      </c>
      <c r="D18" s="6"/>
      <c r="F18" s="6" t="s">
        <v>62</v>
      </c>
      <c r="G18" s="6"/>
    </row>
    <row r="19" spans="2:12" x14ac:dyDescent="0.45">
      <c r="C19" s="6" t="s">
        <v>59</v>
      </c>
      <c r="D19" s="6"/>
      <c r="F19" s="6" t="s">
        <v>63</v>
      </c>
      <c r="G19" s="6"/>
    </row>
    <row r="20" spans="2:12" x14ac:dyDescent="0.45">
      <c r="C20" s="6" t="s">
        <v>60</v>
      </c>
      <c r="D20" s="6"/>
      <c r="F20" s="6" t="s">
        <v>64</v>
      </c>
      <c r="G20" s="6"/>
    </row>
    <row r="21" spans="2:12" x14ac:dyDescent="0.45">
      <c r="C21" s="6" t="s">
        <v>65</v>
      </c>
      <c r="D21" s="6"/>
      <c r="E21" s="6"/>
      <c r="F21" s="6" t="s">
        <v>67</v>
      </c>
      <c r="G21" s="6"/>
      <c r="H21" s="6"/>
    </row>
    <row r="22" spans="2:12" x14ac:dyDescent="0.45">
      <c r="C22" s="6" t="s">
        <v>66</v>
      </c>
      <c r="D22" s="6"/>
      <c r="E22" s="6"/>
      <c r="F22" s="6" t="s">
        <v>68</v>
      </c>
      <c r="G22" s="6"/>
      <c r="H22" s="6"/>
    </row>
    <row r="23" spans="2:12" x14ac:dyDescent="0.45">
      <c r="C23" s="6"/>
      <c r="D23" s="6"/>
      <c r="E23" s="6"/>
      <c r="F23" s="6"/>
      <c r="G23" s="6"/>
      <c r="H23" s="6"/>
    </row>
    <row r="24" spans="2:12" x14ac:dyDescent="0.45">
      <c r="C24" s="6"/>
      <c r="D24" s="6"/>
      <c r="E24" s="6"/>
      <c r="F24" s="6"/>
      <c r="G24" s="6"/>
      <c r="H24" s="6"/>
      <c r="I24" s="1" t="s">
        <v>27</v>
      </c>
      <c r="J24" s="1">
        <v>8</v>
      </c>
    </row>
    <row r="25" spans="2:12" x14ac:dyDescent="0.45">
      <c r="I25" s="1" t="s">
        <v>18</v>
      </c>
      <c r="J25" s="1">
        <v>3</v>
      </c>
    </row>
    <row r="26" spans="2:12" x14ac:dyDescent="0.45">
      <c r="C26" s="1" t="s">
        <v>1</v>
      </c>
      <c r="D26" s="1" t="s">
        <v>2</v>
      </c>
      <c r="E26" s="1" t="s">
        <v>3</v>
      </c>
      <c r="F26" s="1" t="s">
        <v>4</v>
      </c>
      <c r="I26" s="1" t="s">
        <v>17</v>
      </c>
      <c r="J26" s="1">
        <f>J25-1</f>
        <v>2</v>
      </c>
    </row>
    <row r="27" spans="2:12" x14ac:dyDescent="0.45">
      <c r="B27" s="1">
        <v>1</v>
      </c>
      <c r="C27" s="1">
        <f>C$3+(C$4*K3)</f>
        <v>6</v>
      </c>
      <c r="D27" s="1">
        <f t="shared" ref="D27:F27" si="6">D$3+(D$4*L3)</f>
        <v>3</v>
      </c>
      <c r="E27" s="1">
        <f t="shared" si="6"/>
        <v>620</v>
      </c>
      <c r="F27" s="1">
        <f t="shared" si="6"/>
        <v>1100</v>
      </c>
    </row>
    <row r="28" spans="2:12" x14ac:dyDescent="0.45">
      <c r="B28" s="1">
        <v>2</v>
      </c>
      <c r="C28" s="1">
        <f t="shared" ref="C28:C34" si="7">C$3+(C$4*K4)</f>
        <v>4</v>
      </c>
      <c r="D28" s="1">
        <f t="shared" ref="D28:D34" si="8">D$3+(D$4*L4)</f>
        <v>3</v>
      </c>
      <c r="E28" s="1">
        <f t="shared" ref="E28:E34" si="9">E$3+(E$4*M4)</f>
        <v>620</v>
      </c>
      <c r="F28" s="1">
        <f t="shared" ref="F28:F34" si="10">F$3+(F$4*N4)</f>
        <v>900</v>
      </c>
      <c r="I28" s="1" t="s">
        <v>9</v>
      </c>
      <c r="J28" s="1" t="s">
        <v>13</v>
      </c>
      <c r="K28" s="1" t="s">
        <v>14</v>
      </c>
      <c r="L28" s="1" t="s">
        <v>15</v>
      </c>
    </row>
    <row r="29" spans="2:12" x14ac:dyDescent="0.45">
      <c r="B29" s="1">
        <v>3</v>
      </c>
      <c r="C29" s="1">
        <f t="shared" si="7"/>
        <v>6</v>
      </c>
      <c r="D29" s="1">
        <f t="shared" si="8"/>
        <v>2</v>
      </c>
      <c r="E29" s="1">
        <f t="shared" si="9"/>
        <v>620</v>
      </c>
      <c r="F29" s="1">
        <f t="shared" si="10"/>
        <v>1100</v>
      </c>
      <c r="I29" s="1">
        <v>1</v>
      </c>
      <c r="J29" s="1">
        <f>O11</f>
        <v>69</v>
      </c>
      <c r="K29" s="10">
        <f>ABS(J29-$J$32)</f>
        <v>0.6666666666666714</v>
      </c>
      <c r="L29" s="7">
        <f>POWER(K29,2)</f>
        <v>0.44444444444445075</v>
      </c>
    </row>
    <row r="30" spans="2:12" x14ac:dyDescent="0.45">
      <c r="B30" s="1">
        <v>4</v>
      </c>
      <c r="C30" s="1">
        <f t="shared" si="7"/>
        <v>4</v>
      </c>
      <c r="D30" s="1">
        <f t="shared" si="8"/>
        <v>2</v>
      </c>
      <c r="E30" s="1">
        <f t="shared" si="9"/>
        <v>620</v>
      </c>
      <c r="F30" s="1">
        <f t="shared" si="10"/>
        <v>900</v>
      </c>
      <c r="I30" s="1">
        <v>2</v>
      </c>
      <c r="J30" s="1">
        <f>O12</f>
        <v>70</v>
      </c>
      <c r="K30" s="10">
        <f>ABS(J30-$J$32)</f>
        <v>0.3333333333333286</v>
      </c>
      <c r="L30" s="7">
        <f t="shared" ref="L30:L31" si="11">POWER(K30,2)</f>
        <v>0.11111111111110795</v>
      </c>
    </row>
    <row r="31" spans="2:12" x14ac:dyDescent="0.45">
      <c r="B31" s="1">
        <v>5</v>
      </c>
      <c r="C31" s="1">
        <f t="shared" si="7"/>
        <v>6</v>
      </c>
      <c r="D31" s="1">
        <f t="shared" si="8"/>
        <v>3</v>
      </c>
      <c r="E31" s="1">
        <f t="shared" si="9"/>
        <v>580</v>
      </c>
      <c r="F31" s="1">
        <f t="shared" si="10"/>
        <v>900</v>
      </c>
      <c r="I31" s="1">
        <v>3</v>
      </c>
      <c r="J31" s="1">
        <f>O13</f>
        <v>70</v>
      </c>
      <c r="K31" s="10">
        <f>ABS(J31-$J$32)</f>
        <v>0.3333333333333286</v>
      </c>
      <c r="L31" s="7">
        <f t="shared" si="11"/>
        <v>0.11111111111110795</v>
      </c>
    </row>
    <row r="32" spans="2:12" x14ac:dyDescent="0.45">
      <c r="B32" s="1">
        <v>6</v>
      </c>
      <c r="C32" s="1">
        <f t="shared" si="7"/>
        <v>4</v>
      </c>
      <c r="D32" s="1">
        <f t="shared" si="8"/>
        <v>3</v>
      </c>
      <c r="E32" s="1">
        <f t="shared" si="9"/>
        <v>580</v>
      </c>
      <c r="F32" s="1">
        <f t="shared" si="10"/>
        <v>1100</v>
      </c>
      <c r="I32" s="1" t="s">
        <v>16</v>
      </c>
      <c r="J32" s="7">
        <f>SUM(J29:J31)/3</f>
        <v>69.666666666666671</v>
      </c>
      <c r="K32" s="3" t="s">
        <v>19</v>
      </c>
      <c r="L32" s="7">
        <f>SUM(L29:L31)</f>
        <v>0.66666666666666663</v>
      </c>
    </row>
    <row r="33" spans="2:10" x14ac:dyDescent="0.45">
      <c r="B33" s="1">
        <v>7</v>
      </c>
      <c r="C33" s="1">
        <f t="shared" si="7"/>
        <v>6</v>
      </c>
      <c r="D33" s="1">
        <f t="shared" si="8"/>
        <v>2</v>
      </c>
      <c r="E33" s="1">
        <f t="shared" si="9"/>
        <v>580</v>
      </c>
      <c r="F33" s="1">
        <f t="shared" si="10"/>
        <v>900</v>
      </c>
    </row>
    <row r="34" spans="2:10" x14ac:dyDescent="0.45">
      <c r="B34" s="1">
        <v>8</v>
      </c>
      <c r="C34" s="1">
        <f t="shared" si="7"/>
        <v>4</v>
      </c>
      <c r="D34" s="1">
        <f t="shared" si="8"/>
        <v>2</v>
      </c>
      <c r="E34" s="1">
        <f t="shared" si="9"/>
        <v>580</v>
      </c>
      <c r="F34" s="1">
        <f t="shared" si="10"/>
        <v>1100</v>
      </c>
      <c r="I34" s="1" t="s">
        <v>20</v>
      </c>
      <c r="J34" s="7">
        <f>L32/J26</f>
        <v>0.33333333333333331</v>
      </c>
    </row>
    <row r="35" spans="2:10" x14ac:dyDescent="0.45">
      <c r="B35" s="1">
        <v>9</v>
      </c>
      <c r="C35" s="1">
        <f>C$3</f>
        <v>5</v>
      </c>
      <c r="D35" s="1">
        <f t="shared" ref="D35:F37" si="12">D$3</f>
        <v>2.5</v>
      </c>
      <c r="E35" s="1">
        <f t="shared" si="12"/>
        <v>600</v>
      </c>
      <c r="F35" s="1">
        <f t="shared" si="12"/>
        <v>1000</v>
      </c>
      <c r="I35" s="1" t="s">
        <v>21</v>
      </c>
      <c r="J35" s="7">
        <f>SQRT(J34)</f>
        <v>0.57735026918962573</v>
      </c>
    </row>
    <row r="36" spans="2:10" x14ac:dyDescent="0.45">
      <c r="B36" s="1">
        <v>10</v>
      </c>
      <c r="C36" s="1">
        <f t="shared" ref="C36:C37" si="13">C$3</f>
        <v>5</v>
      </c>
      <c r="D36" s="1">
        <f t="shared" si="12"/>
        <v>2.5</v>
      </c>
      <c r="E36" s="1">
        <f t="shared" si="12"/>
        <v>600</v>
      </c>
      <c r="F36" s="1">
        <f t="shared" si="12"/>
        <v>1000</v>
      </c>
    </row>
    <row r="37" spans="2:10" x14ac:dyDescent="0.45">
      <c r="B37" s="1">
        <v>11</v>
      </c>
      <c r="C37" s="1">
        <f t="shared" si="13"/>
        <v>5</v>
      </c>
      <c r="D37" s="1">
        <f t="shared" si="12"/>
        <v>2.5</v>
      </c>
      <c r="E37" s="1">
        <f t="shared" si="12"/>
        <v>600</v>
      </c>
      <c r="F37" s="1">
        <f>F$3</f>
        <v>1000</v>
      </c>
    </row>
    <row r="40" spans="2:10" x14ac:dyDescent="0.45">
      <c r="D40" s="1" t="s">
        <v>22</v>
      </c>
      <c r="E40" s="1">
        <f>Q11/$J$24</f>
        <v>70</v>
      </c>
      <c r="H40" s="2"/>
      <c r="I40" s="2"/>
      <c r="J40" s="2"/>
    </row>
    <row r="41" spans="2:10" x14ac:dyDescent="0.45">
      <c r="D41" s="1" t="s">
        <v>23</v>
      </c>
      <c r="E41" s="1">
        <f>R11/$J$24</f>
        <v>2.5</v>
      </c>
      <c r="H41" s="2"/>
      <c r="I41" s="2"/>
      <c r="J41" s="2"/>
    </row>
    <row r="42" spans="2:10" x14ac:dyDescent="0.45">
      <c r="D42" s="1" t="s">
        <v>24</v>
      </c>
      <c r="E42" s="1">
        <f>S11/J24</f>
        <v>2</v>
      </c>
      <c r="H42" s="2"/>
      <c r="I42" s="2"/>
      <c r="J42" s="2"/>
    </row>
    <row r="43" spans="2:10" x14ac:dyDescent="0.45">
      <c r="D43" s="1" t="s">
        <v>25</v>
      </c>
      <c r="E43" s="1">
        <f>T11/J24</f>
        <v>-4</v>
      </c>
      <c r="H43" s="2"/>
      <c r="I43" s="2"/>
      <c r="J43" s="2"/>
    </row>
    <row r="44" spans="2:10" x14ac:dyDescent="0.45">
      <c r="D44" s="1" t="s">
        <v>26</v>
      </c>
      <c r="E44" s="1">
        <f>U11/J24</f>
        <v>0.5</v>
      </c>
      <c r="H44" s="2"/>
      <c r="I44" s="2"/>
      <c r="J44" s="2"/>
    </row>
    <row r="46" spans="2:10" x14ac:dyDescent="0.45">
      <c r="C46" s="6" t="s">
        <v>53</v>
      </c>
      <c r="D46" s="6"/>
      <c r="E46" s="6"/>
    </row>
    <row r="47" spans="2:10" x14ac:dyDescent="0.45">
      <c r="C47" s="8" t="s">
        <v>34</v>
      </c>
      <c r="D47" s="7">
        <v>0.05</v>
      </c>
      <c r="E47" s="7"/>
      <c r="F47" s="7" t="s">
        <v>35</v>
      </c>
      <c r="G47" s="7">
        <v>2.31</v>
      </c>
      <c r="H47" s="7"/>
    </row>
    <row r="48" spans="2:10" x14ac:dyDescent="0.45">
      <c r="C48" s="7"/>
      <c r="D48" s="7"/>
      <c r="E48" s="7"/>
      <c r="F48" s="7"/>
      <c r="G48" s="7"/>
      <c r="H48" s="7"/>
    </row>
    <row r="49" spans="3:8" x14ac:dyDescent="0.45">
      <c r="C49" s="7" t="s">
        <v>36</v>
      </c>
      <c r="D49" s="7">
        <f>J34/J24</f>
        <v>4.1666666666666664E-2</v>
      </c>
      <c r="E49" s="7"/>
      <c r="F49" s="7" t="s">
        <v>37</v>
      </c>
      <c r="G49" s="7">
        <f>SQRT(D49)</f>
        <v>0.20412414523193151</v>
      </c>
      <c r="H49" s="7"/>
    </row>
    <row r="50" spans="3:8" x14ac:dyDescent="0.45">
      <c r="C50" s="7"/>
      <c r="D50" s="7"/>
      <c r="E50" s="7"/>
      <c r="F50" s="7"/>
      <c r="G50" s="7"/>
      <c r="H50" s="7"/>
    </row>
    <row r="51" spans="3:8" x14ac:dyDescent="0.45">
      <c r="C51" s="7" t="s">
        <v>38</v>
      </c>
      <c r="D51" s="7">
        <f>G47*G49</f>
        <v>0.47152677548576177</v>
      </c>
      <c r="E51" s="7"/>
      <c r="F51" s="7"/>
      <c r="G51" s="7"/>
      <c r="H51" s="7"/>
    </row>
    <row r="52" spans="3:8" x14ac:dyDescent="0.45">
      <c r="C52" s="7"/>
      <c r="D52" s="7"/>
      <c r="E52" s="7"/>
      <c r="F52" s="7"/>
      <c r="G52" s="7"/>
      <c r="H52" s="7"/>
    </row>
    <row r="53" spans="3:8" x14ac:dyDescent="0.45">
      <c r="C53" s="9" t="s">
        <v>39</v>
      </c>
      <c r="D53" s="9"/>
      <c r="E53" s="9"/>
      <c r="F53" s="7"/>
      <c r="G53" s="7"/>
      <c r="H53" s="7"/>
    </row>
    <row r="54" spans="3:8" x14ac:dyDescent="0.45">
      <c r="C54" s="7"/>
      <c r="D54" s="7"/>
      <c r="E54" s="7"/>
      <c r="F54" s="7"/>
      <c r="G54" s="7"/>
      <c r="H54" s="7"/>
    </row>
    <row r="55" spans="3:8" x14ac:dyDescent="0.45">
      <c r="C55" s="9" t="s">
        <v>69</v>
      </c>
      <c r="D55" s="9"/>
      <c r="E55" s="9"/>
      <c r="F55" s="9"/>
      <c r="G55" s="9"/>
      <c r="H55" s="9"/>
    </row>
    <row r="56" spans="3:8" x14ac:dyDescent="0.45">
      <c r="C56" s="7"/>
      <c r="D56" s="7"/>
      <c r="E56" s="7"/>
      <c r="F56" s="7"/>
      <c r="G56" s="7"/>
      <c r="H56" s="7"/>
    </row>
    <row r="57" spans="3:8" x14ac:dyDescent="0.45">
      <c r="C57" s="7" t="s">
        <v>40</v>
      </c>
      <c r="D57" s="7">
        <f>ABS(J32-E40)*SQRT(J24)/J35</f>
        <v>1.632993161855429</v>
      </c>
      <c r="E57" s="7" t="s">
        <v>42</v>
      </c>
      <c r="F57" s="7" t="s">
        <v>41</v>
      </c>
      <c r="G57" s="7">
        <f>G47</f>
        <v>2.31</v>
      </c>
      <c r="H57" s="7"/>
    </row>
    <row r="60" spans="3:8" x14ac:dyDescent="0.45">
      <c r="C60" s="6" t="s">
        <v>54</v>
      </c>
      <c r="D60" s="6"/>
      <c r="E60" s="6"/>
    </row>
    <row r="62" spans="3:8" x14ac:dyDescent="0.45">
      <c r="C62" s="1" t="s">
        <v>50</v>
      </c>
      <c r="D62" s="4">
        <f>8-5</f>
        <v>3</v>
      </c>
    </row>
    <row r="64" spans="3:8" x14ac:dyDescent="0.45">
      <c r="C64" s="1" t="s">
        <v>9</v>
      </c>
      <c r="D64" s="1" t="s">
        <v>44</v>
      </c>
      <c r="E64" s="1" t="s">
        <v>45</v>
      </c>
      <c r="F64" s="1" t="s">
        <v>46</v>
      </c>
      <c r="G64" s="1" t="s">
        <v>47</v>
      </c>
    </row>
    <row r="65" spans="3:9" x14ac:dyDescent="0.45">
      <c r="C65" s="1">
        <v>1</v>
      </c>
      <c r="D65" s="1">
        <f>O3</f>
        <v>71</v>
      </c>
      <c r="E65" s="1">
        <f>$E$40+$E$41*K3+$E$42*L3+$E$43*M3+$E$44*N3</f>
        <v>71</v>
      </c>
      <c r="F65" s="1">
        <f>ABS(E65-D65)</f>
        <v>0</v>
      </c>
      <c r="G65" s="4">
        <f>POWER(F65,2)</f>
        <v>0</v>
      </c>
    </row>
    <row r="66" spans="3:9" x14ac:dyDescent="0.45">
      <c r="C66" s="1">
        <v>2</v>
      </c>
      <c r="D66" s="1">
        <f>O4</f>
        <v>65</v>
      </c>
      <c r="E66" s="1">
        <f>$E$40+$E$41*K4+$E$42*L4+$E$43*M4+$E$44*N4</f>
        <v>65</v>
      </c>
      <c r="F66" s="1">
        <f t="shared" ref="F66:F72" si="14">ABS(E66-D66)</f>
        <v>0</v>
      </c>
      <c r="G66" s="4">
        <f t="shared" ref="G66:G72" si="15">POWER(F66,2)</f>
        <v>0</v>
      </c>
    </row>
    <row r="67" spans="3:9" x14ac:dyDescent="0.45">
      <c r="C67" s="1">
        <v>3</v>
      </c>
      <c r="D67" s="1">
        <f t="shared" ref="D66:D72" si="16">O5</f>
        <v>67</v>
      </c>
      <c r="E67" s="1">
        <f>$E$40+$E$41*K5+$E$42*L5+$E$43*M5+$E$44*N5</f>
        <v>67</v>
      </c>
      <c r="F67" s="1">
        <f t="shared" si="14"/>
        <v>0</v>
      </c>
      <c r="G67" s="4">
        <f t="shared" si="15"/>
        <v>0</v>
      </c>
    </row>
    <row r="68" spans="3:9" x14ac:dyDescent="0.45">
      <c r="C68" s="1">
        <v>4</v>
      </c>
      <c r="D68" s="1">
        <f t="shared" si="16"/>
        <v>61</v>
      </c>
      <c r="E68" s="1">
        <f>$E$40+$E$41*K6+$E$42*L6+$E$43*M6+$E$44*N6</f>
        <v>61</v>
      </c>
      <c r="F68" s="1">
        <f t="shared" si="14"/>
        <v>0</v>
      </c>
      <c r="G68" s="4">
        <f t="shared" si="15"/>
        <v>0</v>
      </c>
    </row>
    <row r="69" spans="3:9" x14ac:dyDescent="0.45">
      <c r="C69" s="1">
        <v>5</v>
      </c>
      <c r="D69" s="1">
        <f t="shared" si="16"/>
        <v>74</v>
      </c>
      <c r="E69" s="1">
        <f t="shared" ref="E67:E72" si="17">$E$40+$E$41*K7+$E$42*L7+$E$43*M7+$E$44*N7</f>
        <v>78</v>
      </c>
      <c r="F69" s="1">
        <f t="shared" si="14"/>
        <v>4</v>
      </c>
      <c r="G69" s="4">
        <f t="shared" si="15"/>
        <v>16</v>
      </c>
    </row>
    <row r="70" spans="3:9" x14ac:dyDescent="0.45">
      <c r="C70" s="1">
        <v>6</v>
      </c>
      <c r="D70" s="1">
        <f t="shared" si="16"/>
        <v>78</v>
      </c>
      <c r="E70" s="1">
        <f t="shared" si="17"/>
        <v>74</v>
      </c>
      <c r="F70" s="1">
        <f t="shared" si="14"/>
        <v>4</v>
      </c>
      <c r="G70" s="4">
        <f t="shared" si="15"/>
        <v>16</v>
      </c>
    </row>
    <row r="71" spans="3:9" x14ac:dyDescent="0.45">
      <c r="C71" s="1">
        <v>7</v>
      </c>
      <c r="D71" s="1">
        <f t="shared" si="16"/>
        <v>78</v>
      </c>
      <c r="E71" s="1">
        <f t="shared" si="17"/>
        <v>74</v>
      </c>
      <c r="F71" s="1">
        <f t="shared" si="14"/>
        <v>4</v>
      </c>
      <c r="G71" s="4">
        <f t="shared" si="15"/>
        <v>16</v>
      </c>
    </row>
    <row r="72" spans="3:9" x14ac:dyDescent="0.45">
      <c r="C72" s="1">
        <v>8</v>
      </c>
      <c r="D72" s="1">
        <f t="shared" si="16"/>
        <v>66</v>
      </c>
      <c r="E72" s="1">
        <f t="shared" si="17"/>
        <v>70</v>
      </c>
      <c r="F72" s="1">
        <f t="shared" si="14"/>
        <v>4</v>
      </c>
      <c r="G72" s="4">
        <f t="shared" si="15"/>
        <v>16</v>
      </c>
    </row>
    <row r="73" spans="3:9" x14ac:dyDescent="0.45">
      <c r="F73" s="1" t="s">
        <v>48</v>
      </c>
      <c r="G73" s="4">
        <f>SUM(G65:G72)</f>
        <v>64</v>
      </c>
    </row>
    <row r="75" spans="3:9" x14ac:dyDescent="0.45">
      <c r="C75" s="1" t="s">
        <v>49</v>
      </c>
      <c r="D75" s="7">
        <f>G73/D62</f>
        <v>21.333333333333332</v>
      </c>
    </row>
    <row r="76" spans="3:9" x14ac:dyDescent="0.45">
      <c r="D76" s="3"/>
    </row>
    <row r="77" spans="3:9" x14ac:dyDescent="0.45">
      <c r="C77" s="1" t="s">
        <v>51</v>
      </c>
      <c r="D77" s="4">
        <f>D75/J34</f>
        <v>64</v>
      </c>
      <c r="E77" s="1" t="s">
        <v>52</v>
      </c>
      <c r="F77" s="1" t="s">
        <v>43</v>
      </c>
      <c r="G77" s="1">
        <v>19.16</v>
      </c>
    </row>
    <row r="78" spans="3:9" x14ac:dyDescent="0.45">
      <c r="D78" s="3"/>
    </row>
    <row r="79" spans="3:9" x14ac:dyDescent="0.45">
      <c r="C79" s="6" t="s">
        <v>70</v>
      </c>
      <c r="D79" s="6"/>
      <c r="E79" s="6"/>
      <c r="F79" s="6"/>
      <c r="G79" s="6"/>
      <c r="H79" s="6"/>
      <c r="I79" s="6"/>
    </row>
  </sheetData>
  <mergeCells count="23">
    <mergeCell ref="F24:H24"/>
    <mergeCell ref="D13:E13"/>
    <mergeCell ref="F19:G19"/>
    <mergeCell ref="F20:G20"/>
    <mergeCell ref="F21:H21"/>
    <mergeCell ref="F22:H22"/>
    <mergeCell ref="F23:H23"/>
    <mergeCell ref="C55:H55"/>
    <mergeCell ref="C60:E60"/>
    <mergeCell ref="C79:I79"/>
    <mergeCell ref="C46:E46"/>
    <mergeCell ref="C16:I16"/>
    <mergeCell ref="C53:E53"/>
    <mergeCell ref="C17:D17"/>
    <mergeCell ref="C18:D18"/>
    <mergeCell ref="C19:D19"/>
    <mergeCell ref="C20:D20"/>
    <mergeCell ref="C21:E21"/>
    <mergeCell ref="C22:E22"/>
    <mergeCell ref="C23:E23"/>
    <mergeCell ref="C24:E24"/>
    <mergeCell ref="F17:G17"/>
    <mergeCell ref="F18:G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Васильев</dc:creator>
  <cp:lastModifiedBy>Дмитрий Васильев</cp:lastModifiedBy>
  <dcterms:created xsi:type="dcterms:W3CDTF">2015-06-05T18:19:34Z</dcterms:created>
  <dcterms:modified xsi:type="dcterms:W3CDTF">2023-11-14T14:14:58Z</dcterms:modified>
</cp:coreProperties>
</file>