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il\OneDrive\Рабочий стол\Lessons\Current_Semester\Seminars\ЭОИР\"/>
    </mc:Choice>
  </mc:AlternateContent>
  <xr:revisionPtr revIDLastSave="0" documentId="13_ncr:1_{D5B6AC63-2F90-4F51-BB0C-4E689794A8A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" l="1"/>
  <c r="F72" i="1"/>
  <c r="K71" i="1"/>
  <c r="G71" i="1"/>
  <c r="H71" i="1"/>
  <c r="I71" i="1"/>
  <c r="J71" i="1"/>
  <c r="F71" i="1"/>
  <c r="G70" i="1"/>
  <c r="H70" i="1"/>
  <c r="I70" i="1"/>
  <c r="J70" i="1"/>
  <c r="K70" i="1"/>
  <c r="F70" i="1"/>
  <c r="G67" i="1"/>
  <c r="H67" i="1"/>
  <c r="I67" i="1"/>
  <c r="J67" i="1"/>
  <c r="K67" i="1"/>
  <c r="F67" i="1"/>
  <c r="G61" i="1"/>
  <c r="H61" i="1"/>
  <c r="I61" i="1" s="1"/>
  <c r="J61" i="1" s="1"/>
  <c r="K61" i="1" s="1"/>
  <c r="F61" i="1"/>
  <c r="G60" i="1"/>
  <c r="H60" i="1"/>
  <c r="I60" i="1"/>
  <c r="J60" i="1"/>
  <c r="K60" i="1"/>
  <c r="F60" i="1"/>
  <c r="G57" i="1"/>
  <c r="H57" i="1"/>
  <c r="I57" i="1"/>
  <c r="J57" i="1"/>
  <c r="K57" i="1"/>
  <c r="F57" i="1"/>
  <c r="G58" i="1"/>
  <c r="H58" i="1"/>
  <c r="I58" i="1"/>
  <c r="J58" i="1"/>
  <c r="K58" i="1"/>
  <c r="F58" i="1"/>
  <c r="G56" i="1"/>
  <c r="H56" i="1"/>
  <c r="I56" i="1"/>
  <c r="J56" i="1"/>
  <c r="K56" i="1"/>
  <c r="F56" i="1"/>
  <c r="G54" i="1"/>
  <c r="F54" i="1"/>
  <c r="G53" i="1"/>
  <c r="H53" i="1"/>
  <c r="I53" i="1"/>
  <c r="J53" i="1"/>
  <c r="K53" i="1"/>
  <c r="F53" i="1"/>
  <c r="K51" i="1"/>
  <c r="J51" i="1"/>
  <c r="I51" i="1"/>
  <c r="H51" i="1"/>
  <c r="G51" i="1"/>
  <c r="F51" i="1"/>
  <c r="I50" i="1"/>
  <c r="J50" i="1"/>
  <c r="K50" i="1"/>
  <c r="H50" i="1"/>
  <c r="G50" i="1"/>
  <c r="F50" i="1"/>
  <c r="F49" i="1"/>
  <c r="G49" i="1"/>
  <c r="H49" i="1"/>
  <c r="I49" i="1"/>
  <c r="J49" i="1"/>
  <c r="K49" i="1"/>
  <c r="E49" i="1"/>
  <c r="F48" i="1"/>
  <c r="G48" i="1"/>
  <c r="H48" i="1"/>
  <c r="I48" i="1"/>
  <c r="J48" i="1"/>
  <c r="K48" i="1"/>
  <c r="E48" i="1"/>
  <c r="F47" i="1"/>
  <c r="G47" i="1"/>
  <c r="H47" i="1"/>
  <c r="I47" i="1"/>
  <c r="J47" i="1"/>
  <c r="K47" i="1"/>
  <c r="E47" i="1"/>
  <c r="F46" i="1"/>
  <c r="G46" i="1"/>
  <c r="H46" i="1"/>
  <c r="I46" i="1"/>
  <c r="J46" i="1"/>
  <c r="K46" i="1"/>
  <c r="E46" i="1"/>
  <c r="F42" i="1"/>
  <c r="F41" i="1"/>
  <c r="F40" i="1"/>
  <c r="F39" i="1"/>
  <c r="F38" i="1"/>
  <c r="F37" i="1"/>
  <c r="F35" i="1"/>
  <c r="F34" i="1"/>
  <c r="F32" i="1"/>
  <c r="F31" i="1"/>
  <c r="F29" i="1"/>
  <c r="F28" i="1"/>
  <c r="F26" i="1"/>
  <c r="F25" i="1"/>
  <c r="F8" i="1"/>
  <c r="F17" i="1" s="1"/>
  <c r="F20" i="1"/>
  <c r="F9" i="1" l="1"/>
  <c r="F18" i="1" s="1"/>
  <c r="F16" i="1"/>
  <c r="F21" i="1" s="1"/>
  <c r="F22" i="1" s="1"/>
  <c r="G23" i="1" l="1"/>
</calcChain>
</file>

<file path=xl/sharedStrings.xml><?xml version="1.0" encoding="utf-8"?>
<sst xmlns="http://schemas.openxmlformats.org/spreadsheetml/2006/main" count="106" uniqueCount="57">
  <si>
    <t>лет</t>
  </si>
  <si>
    <t>млн</t>
  </si>
  <si>
    <t>ср норма</t>
  </si>
  <si>
    <t>С.К.</t>
  </si>
  <si>
    <t>З.К.</t>
  </si>
  <si>
    <t>по кред.</t>
  </si>
  <si>
    <t>мес</t>
  </si>
  <si>
    <t>на приб</t>
  </si>
  <si>
    <t>на имущ</t>
  </si>
  <si>
    <t>в текущ.</t>
  </si>
  <si>
    <t>1.</t>
  </si>
  <si>
    <t>а)</t>
  </si>
  <si>
    <t>в первом полугодии 1-го года</t>
  </si>
  <si>
    <t>б)</t>
  </si>
  <si>
    <t>во втором полугодии 1-го года</t>
  </si>
  <si>
    <t>в)</t>
  </si>
  <si>
    <t>во 2 году и последующих годах</t>
  </si>
  <si>
    <t>2.</t>
  </si>
  <si>
    <t>инвестиции в нулевом периоде</t>
  </si>
  <si>
    <t>в постоянные активы</t>
  </si>
  <si>
    <t>в текущие активы</t>
  </si>
  <si>
    <t>всего</t>
  </si>
  <si>
    <t>3)</t>
  </si>
  <si>
    <t>источники финансирования</t>
  </si>
  <si>
    <t>собственные капитал</t>
  </si>
  <si>
    <t>краткосрочный кредит</t>
  </si>
  <si>
    <t>4)</t>
  </si>
  <si>
    <t>погашение кредита</t>
  </si>
  <si>
    <t>первое полугодие</t>
  </si>
  <si>
    <t>второе полугодие</t>
  </si>
  <si>
    <t>5)</t>
  </si>
  <si>
    <t>выплаты процентов по кредиту</t>
  </si>
  <si>
    <t>6)</t>
  </si>
  <si>
    <t>Амортизационные отчисления</t>
  </si>
  <si>
    <t>в первовом и втором полугодиях</t>
  </si>
  <si>
    <t>во втором и последующих годах</t>
  </si>
  <si>
    <t>7)</t>
  </si>
  <si>
    <t>налог на имущество</t>
  </si>
  <si>
    <t xml:space="preserve">во 2 году </t>
  </si>
  <si>
    <t>г)</t>
  </si>
  <si>
    <t>в 3 году</t>
  </si>
  <si>
    <t>в 4 году</t>
  </si>
  <si>
    <t>в 5 году</t>
  </si>
  <si>
    <t>д)</t>
  </si>
  <si>
    <t>е)</t>
  </si>
  <si>
    <t xml:space="preserve">инвестиции в текущие активы в 1 полугодии 1 года </t>
  </si>
  <si>
    <t>12 мес =</t>
  </si>
  <si>
    <t xml:space="preserve">6 мес = </t>
  </si>
  <si>
    <t>Отчет о результатах финансово</t>
  </si>
  <si>
    <t>й деятельнойсти для рассматриваемого инфестиционного проекта.</t>
  </si>
  <si>
    <t>№</t>
  </si>
  <si>
    <t>Показатели</t>
  </si>
  <si>
    <t>Номер интервала планирования</t>
  </si>
  <si>
    <t>1/2г</t>
  </si>
  <si>
    <t>Отчет по движении денежных средств для рассматриваемого инвестиционного проекта</t>
  </si>
  <si>
    <t>1/2 г</t>
  </si>
  <si>
    <t>1/2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</si>
</sst>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E49" workbookViewId="0">
      <selection activeCell="F73" sqref="F73"/>
    </sheetView>
  </sheetViews>
  <sheetFormatPr defaultRowHeight="14.25" x14ac:dyDescent="0.45"/>
  <sheetData>
    <row r="1" spans="1:7" x14ac:dyDescent="0.45">
      <c r="A1">
        <v>85</v>
      </c>
      <c r="B1" t="s">
        <v>1</v>
      </c>
    </row>
    <row r="2" spans="1:7" x14ac:dyDescent="0.45">
      <c r="A2">
        <v>6</v>
      </c>
      <c r="B2" t="s">
        <v>0</v>
      </c>
    </row>
    <row r="3" spans="1:7" x14ac:dyDescent="0.45">
      <c r="A3">
        <v>0</v>
      </c>
      <c r="B3">
        <v>100</v>
      </c>
      <c r="C3">
        <v>105</v>
      </c>
      <c r="D3">
        <v>220</v>
      </c>
      <c r="E3">
        <v>220</v>
      </c>
      <c r="F3">
        <v>220</v>
      </c>
      <c r="G3">
        <v>220</v>
      </c>
    </row>
    <row r="4" spans="1:7" x14ac:dyDescent="0.45">
      <c r="A4">
        <v>0</v>
      </c>
      <c r="B4">
        <v>50</v>
      </c>
      <c r="C4">
        <v>55</v>
      </c>
      <c r="D4">
        <v>115</v>
      </c>
      <c r="E4">
        <v>115</v>
      </c>
      <c r="F4">
        <v>115</v>
      </c>
      <c r="G4">
        <v>115</v>
      </c>
    </row>
    <row r="5" spans="1:7" x14ac:dyDescent="0.45">
      <c r="A5">
        <v>0</v>
      </c>
      <c r="B5">
        <v>10</v>
      </c>
      <c r="C5">
        <v>10</v>
      </c>
      <c r="D5">
        <v>20</v>
      </c>
      <c r="E5">
        <v>20</v>
      </c>
      <c r="F5">
        <v>20</v>
      </c>
      <c r="G5">
        <v>20</v>
      </c>
    </row>
    <row r="6" spans="1:7" x14ac:dyDescent="0.45">
      <c r="A6" s="1">
        <v>0.128</v>
      </c>
      <c r="B6" t="s">
        <v>2</v>
      </c>
    </row>
    <row r="7" spans="1:7" x14ac:dyDescent="0.45">
      <c r="A7" s="2">
        <v>0.78</v>
      </c>
      <c r="B7" t="s">
        <v>3</v>
      </c>
    </row>
    <row r="8" spans="1:7" x14ac:dyDescent="0.45">
      <c r="A8" s="2">
        <v>0.22</v>
      </c>
      <c r="B8" t="s">
        <v>4</v>
      </c>
      <c r="E8" t="s">
        <v>47</v>
      </c>
      <c r="F8">
        <f>6/1.65</f>
        <v>3.6363636363636367</v>
      </c>
    </row>
    <row r="9" spans="1:7" x14ac:dyDescent="0.45">
      <c r="A9" s="1">
        <v>0.185</v>
      </c>
      <c r="B9" t="s">
        <v>5</v>
      </c>
      <c r="E9" t="s">
        <v>46</v>
      </c>
      <c r="F9">
        <f>F8*2</f>
        <v>7.2727272727272734</v>
      </c>
    </row>
    <row r="10" spans="1:7" x14ac:dyDescent="0.45">
      <c r="A10">
        <v>1.65</v>
      </c>
      <c r="B10" t="s">
        <v>6</v>
      </c>
    </row>
    <row r="11" spans="1:7" x14ac:dyDescent="0.45">
      <c r="A11" s="1">
        <v>2.1999999999999999E-2</v>
      </c>
      <c r="B11" t="s">
        <v>8</v>
      </c>
    </row>
    <row r="12" spans="1:7" x14ac:dyDescent="0.45">
      <c r="A12" s="2">
        <v>0.2</v>
      </c>
      <c r="B12" t="s">
        <v>7</v>
      </c>
    </row>
    <row r="13" spans="1:7" x14ac:dyDescent="0.45">
      <c r="A13" t="s">
        <v>9</v>
      </c>
    </row>
    <row r="15" spans="1:7" x14ac:dyDescent="0.45">
      <c r="A15" t="s">
        <v>10</v>
      </c>
    </row>
    <row r="16" spans="1:7" x14ac:dyDescent="0.45">
      <c r="B16" t="s">
        <v>11</v>
      </c>
      <c r="C16" t="s">
        <v>12</v>
      </c>
      <c r="F16">
        <f>(B4+B5)/F8</f>
        <v>16.5</v>
      </c>
      <c r="G16" t="s">
        <v>1</v>
      </c>
    </row>
    <row r="17" spans="1:8" x14ac:dyDescent="0.45">
      <c r="B17" t="s">
        <v>13</v>
      </c>
      <c r="C17" t="s">
        <v>14</v>
      </c>
      <c r="F17">
        <f>(C4+C5)/F8</f>
        <v>17.875</v>
      </c>
      <c r="G17" t="s">
        <v>1</v>
      </c>
    </row>
    <row r="18" spans="1:8" x14ac:dyDescent="0.45">
      <c r="B18" t="s">
        <v>15</v>
      </c>
      <c r="C18" t="s">
        <v>16</v>
      </c>
      <c r="F18">
        <f>(E4+E5)/F9</f>
        <v>18.5625</v>
      </c>
      <c r="G18" t="s">
        <v>1</v>
      </c>
    </row>
    <row r="19" spans="1:8" x14ac:dyDescent="0.45">
      <c r="A19" t="s">
        <v>17</v>
      </c>
      <c r="B19" t="s">
        <v>18</v>
      </c>
      <c r="G19" t="s">
        <v>1</v>
      </c>
    </row>
    <row r="20" spans="1:8" x14ac:dyDescent="0.45">
      <c r="B20" t="s">
        <v>11</v>
      </c>
      <c r="C20" t="s">
        <v>19</v>
      </c>
      <c r="F20">
        <f>A1</f>
        <v>85</v>
      </c>
      <c r="G20" t="s">
        <v>1</v>
      </c>
    </row>
    <row r="21" spans="1:8" x14ac:dyDescent="0.45">
      <c r="B21" t="s">
        <v>13</v>
      </c>
      <c r="C21" t="s">
        <v>20</v>
      </c>
      <c r="F21">
        <f>F16</f>
        <v>16.5</v>
      </c>
      <c r="G21" t="s">
        <v>1</v>
      </c>
    </row>
    <row r="22" spans="1:8" x14ac:dyDescent="0.45">
      <c r="B22" t="s">
        <v>15</v>
      </c>
      <c r="C22" t="s">
        <v>21</v>
      </c>
      <c r="F22">
        <f>F20+F21</f>
        <v>101.5</v>
      </c>
      <c r="G22" t="s">
        <v>1</v>
      </c>
    </row>
    <row r="23" spans="1:8" x14ac:dyDescent="0.45">
      <c r="B23" t="s">
        <v>45</v>
      </c>
      <c r="G23">
        <f>F17-F16</f>
        <v>1.375</v>
      </c>
      <c r="H23" t="s">
        <v>1</v>
      </c>
    </row>
    <row r="24" spans="1:8" x14ac:dyDescent="0.45">
      <c r="A24" t="s">
        <v>22</v>
      </c>
      <c r="B24" t="s">
        <v>23</v>
      </c>
      <c r="G24" t="s">
        <v>1</v>
      </c>
    </row>
    <row r="25" spans="1:8" x14ac:dyDescent="0.45">
      <c r="B25" t="s">
        <v>11</v>
      </c>
      <c r="C25" t="s">
        <v>24</v>
      </c>
      <c r="F25">
        <f>F22*A7</f>
        <v>79.17</v>
      </c>
      <c r="G25" t="s">
        <v>1</v>
      </c>
    </row>
    <row r="26" spans="1:8" x14ac:dyDescent="0.45">
      <c r="B26" t="s">
        <v>13</v>
      </c>
      <c r="C26" t="s">
        <v>25</v>
      </c>
      <c r="F26">
        <f>F22*A8</f>
        <v>22.330000000000002</v>
      </c>
      <c r="G26" t="s">
        <v>1</v>
      </c>
    </row>
    <row r="27" spans="1:8" x14ac:dyDescent="0.45">
      <c r="A27" t="s">
        <v>26</v>
      </c>
      <c r="B27" t="s">
        <v>27</v>
      </c>
      <c r="G27" t="s">
        <v>1</v>
      </c>
    </row>
    <row r="28" spans="1:8" x14ac:dyDescent="0.45">
      <c r="B28" t="s">
        <v>11</v>
      </c>
      <c r="C28" t="s">
        <v>28</v>
      </c>
      <c r="F28">
        <f>F26*0.5</f>
        <v>11.165000000000001</v>
      </c>
      <c r="G28" t="s">
        <v>1</v>
      </c>
    </row>
    <row r="29" spans="1:8" x14ac:dyDescent="0.45">
      <c r="B29" t="s">
        <v>13</v>
      </c>
      <c r="C29" t="s">
        <v>29</v>
      </c>
      <c r="F29">
        <f>F26*0.5</f>
        <v>11.165000000000001</v>
      </c>
      <c r="G29" t="s">
        <v>1</v>
      </c>
    </row>
    <row r="30" spans="1:8" x14ac:dyDescent="0.45">
      <c r="A30" t="s">
        <v>30</v>
      </c>
      <c r="B30" t="s">
        <v>31</v>
      </c>
      <c r="G30" t="s">
        <v>1</v>
      </c>
    </row>
    <row r="31" spans="1:8" x14ac:dyDescent="0.45">
      <c r="B31" t="s">
        <v>11</v>
      </c>
      <c r="C31" t="s">
        <v>28</v>
      </c>
      <c r="F31">
        <f>(F26*A9)/2</f>
        <v>2.0655250000000001</v>
      </c>
      <c r="G31" t="s">
        <v>1</v>
      </c>
    </row>
    <row r="32" spans="1:8" x14ac:dyDescent="0.45">
      <c r="B32" t="s">
        <v>13</v>
      </c>
      <c r="C32" t="s">
        <v>29</v>
      </c>
      <c r="F32">
        <f>(F26*A9)/2</f>
        <v>2.0655250000000001</v>
      </c>
      <c r="G32" t="s">
        <v>1</v>
      </c>
    </row>
    <row r="33" spans="1:11" x14ac:dyDescent="0.45">
      <c r="A33" t="s">
        <v>32</v>
      </c>
      <c r="B33" t="s">
        <v>33</v>
      </c>
      <c r="G33" t="s">
        <v>1</v>
      </c>
    </row>
    <row r="34" spans="1:11" x14ac:dyDescent="0.45">
      <c r="B34" t="s">
        <v>11</v>
      </c>
      <c r="C34" t="s">
        <v>34</v>
      </c>
      <c r="F34">
        <f>(A1*A9)/2</f>
        <v>7.8624999999999998</v>
      </c>
      <c r="G34" t="s">
        <v>1</v>
      </c>
    </row>
    <row r="35" spans="1:11" x14ac:dyDescent="0.45">
      <c r="B35" t="s">
        <v>13</v>
      </c>
      <c r="C35" t="s">
        <v>35</v>
      </c>
      <c r="F35">
        <f>A1*A9</f>
        <v>15.725</v>
      </c>
      <c r="G35" t="s">
        <v>1</v>
      </c>
    </row>
    <row r="36" spans="1:11" x14ac:dyDescent="0.45">
      <c r="A36" t="s">
        <v>36</v>
      </c>
      <c r="B36" t="s">
        <v>37</v>
      </c>
      <c r="G36" t="s">
        <v>1</v>
      </c>
    </row>
    <row r="37" spans="1:11" x14ac:dyDescent="0.45">
      <c r="B37" t="s">
        <v>11</v>
      </c>
      <c r="C37" t="s">
        <v>12</v>
      </c>
      <c r="F37">
        <f>((A1+A1-F34)/2)*A11/2</f>
        <v>0.89175624999999992</v>
      </c>
      <c r="G37" t="s">
        <v>1</v>
      </c>
    </row>
    <row r="38" spans="1:11" x14ac:dyDescent="0.45">
      <c r="B38" t="s">
        <v>13</v>
      </c>
      <c r="C38" t="s">
        <v>14</v>
      </c>
      <c r="F38">
        <f>((A1-F34+A1-F35)/2)*A11/2</f>
        <v>0.80526874999999987</v>
      </c>
      <c r="G38" t="s">
        <v>1</v>
      </c>
    </row>
    <row r="39" spans="1:11" x14ac:dyDescent="0.45">
      <c r="B39" t="s">
        <v>15</v>
      </c>
      <c r="C39" t="s">
        <v>38</v>
      </c>
      <c r="F39">
        <f>((A1-F35+A1-(F35*2))/2)*A11</f>
        <v>1.351075</v>
      </c>
      <c r="G39" t="s">
        <v>1</v>
      </c>
    </row>
    <row r="40" spans="1:11" x14ac:dyDescent="0.45">
      <c r="B40" t="s">
        <v>39</v>
      </c>
      <c r="C40" t="s">
        <v>40</v>
      </c>
      <c r="F40">
        <f>((A1-(F35*2)+A1-(F35*3))/2)*A11</f>
        <v>1.005125</v>
      </c>
      <c r="G40" t="s">
        <v>1</v>
      </c>
    </row>
    <row r="41" spans="1:11" x14ac:dyDescent="0.45">
      <c r="B41" t="s">
        <v>43</v>
      </c>
      <c r="C41" t="s">
        <v>41</v>
      </c>
      <c r="F41">
        <f>((A1-(F35*3)+A1-(F35*4))/2)*A11</f>
        <v>0.65917499999999996</v>
      </c>
      <c r="G41" t="s">
        <v>1</v>
      </c>
    </row>
    <row r="42" spans="1:11" x14ac:dyDescent="0.45">
      <c r="B42" t="s">
        <v>44</v>
      </c>
      <c r="C42" t="s">
        <v>42</v>
      </c>
      <c r="F42">
        <f>((A1-(F35*4)+A1-(F35*5))/2)*A11</f>
        <v>0.31322499999999992</v>
      </c>
      <c r="G42" t="s">
        <v>1</v>
      </c>
    </row>
    <row r="43" spans="1:11" x14ac:dyDescent="0.45">
      <c r="A43" t="s">
        <v>48</v>
      </c>
      <c r="B43" t="s">
        <v>49</v>
      </c>
    </row>
    <row r="44" spans="1:11" x14ac:dyDescent="0.45">
      <c r="A44" t="s">
        <v>50</v>
      </c>
      <c r="B44" t="s">
        <v>51</v>
      </c>
      <c r="E44" t="s">
        <v>52</v>
      </c>
    </row>
    <row r="45" spans="1:11" x14ac:dyDescent="0.45">
      <c r="E45">
        <v>0</v>
      </c>
      <c r="F45" t="s">
        <v>53</v>
      </c>
      <c r="G45" t="s">
        <v>53</v>
      </c>
      <c r="H45">
        <v>2</v>
      </c>
      <c r="I45">
        <v>3</v>
      </c>
      <c r="J45">
        <v>4</v>
      </c>
      <c r="K45">
        <v>5</v>
      </c>
    </row>
    <row r="46" spans="1:11" x14ac:dyDescent="0.45">
      <c r="E46">
        <f>A3</f>
        <v>0</v>
      </c>
      <c r="F46">
        <f t="shared" ref="F46:K46" si="0">B3</f>
        <v>100</v>
      </c>
      <c r="G46">
        <f t="shared" si="0"/>
        <v>105</v>
      </c>
      <c r="H46">
        <f t="shared" si="0"/>
        <v>220</v>
      </c>
      <c r="I46">
        <f t="shared" si="0"/>
        <v>220</v>
      </c>
      <c r="J46">
        <f t="shared" si="0"/>
        <v>220</v>
      </c>
      <c r="K46">
        <f t="shared" si="0"/>
        <v>220</v>
      </c>
    </row>
    <row r="47" spans="1:11" x14ac:dyDescent="0.45">
      <c r="E47">
        <f>A4*-1</f>
        <v>0</v>
      </c>
      <c r="F47">
        <f t="shared" ref="F47:K47" si="1">B4*-1</f>
        <v>-50</v>
      </c>
      <c r="G47">
        <f t="shared" si="1"/>
        <v>-55</v>
      </c>
      <c r="H47">
        <f t="shared" si="1"/>
        <v>-115</v>
      </c>
      <c r="I47">
        <f t="shared" si="1"/>
        <v>-115</v>
      </c>
      <c r="J47">
        <f t="shared" si="1"/>
        <v>-115</v>
      </c>
      <c r="K47">
        <f t="shared" si="1"/>
        <v>-115</v>
      </c>
    </row>
    <row r="48" spans="1:11" x14ac:dyDescent="0.45">
      <c r="E48">
        <f>E46+E47</f>
        <v>0</v>
      </c>
      <c r="F48">
        <f t="shared" ref="F48:K48" si="2">F46+F47</f>
        <v>50</v>
      </c>
      <c r="G48">
        <f t="shared" si="2"/>
        <v>50</v>
      </c>
      <c r="H48">
        <f t="shared" si="2"/>
        <v>105</v>
      </c>
      <c r="I48">
        <f t="shared" si="2"/>
        <v>105</v>
      </c>
      <c r="J48">
        <f t="shared" si="2"/>
        <v>105</v>
      </c>
      <c r="K48">
        <f t="shared" si="2"/>
        <v>105</v>
      </c>
    </row>
    <row r="49" spans="1:11" x14ac:dyDescent="0.45">
      <c r="E49">
        <f>A5*-1</f>
        <v>0</v>
      </c>
      <c r="F49">
        <f t="shared" ref="F49:K49" si="3">B5*-1</f>
        <v>-10</v>
      </c>
      <c r="G49">
        <f t="shared" si="3"/>
        <v>-10</v>
      </c>
      <c r="H49">
        <f t="shared" si="3"/>
        <v>-20</v>
      </c>
      <c r="I49">
        <f t="shared" si="3"/>
        <v>-20</v>
      </c>
      <c r="J49">
        <f t="shared" si="3"/>
        <v>-20</v>
      </c>
      <c r="K49">
        <f t="shared" si="3"/>
        <v>-20</v>
      </c>
    </row>
    <row r="50" spans="1:11" x14ac:dyDescent="0.45">
      <c r="E50">
        <v>0</v>
      </c>
      <c r="F50">
        <f>$F$34*-1</f>
        <v>-7.8624999999999998</v>
      </c>
      <c r="G50">
        <f>$F$34*-1</f>
        <v>-7.8624999999999998</v>
      </c>
      <c r="H50">
        <f>$F$35*-1</f>
        <v>-15.725</v>
      </c>
      <c r="I50">
        <f t="shared" ref="I50:K50" si="4">$F$35*-1</f>
        <v>-15.725</v>
      </c>
      <c r="J50">
        <f t="shared" si="4"/>
        <v>-15.725</v>
      </c>
      <c r="K50">
        <f t="shared" si="4"/>
        <v>-15.725</v>
      </c>
    </row>
    <row r="51" spans="1:11" x14ac:dyDescent="0.45">
      <c r="E51">
        <v>0</v>
      </c>
      <c r="F51">
        <f>-1*F37</f>
        <v>-0.89175624999999992</v>
      </c>
      <c r="G51">
        <f>-1*F38</f>
        <v>-0.80526874999999987</v>
      </c>
      <c r="H51">
        <f>-1*F39</f>
        <v>-1.351075</v>
      </c>
      <c r="I51">
        <f>-1*F40</f>
        <v>-1.005125</v>
      </c>
      <c r="J51">
        <f>-1*F41</f>
        <v>-0.65917499999999996</v>
      </c>
      <c r="K51">
        <f>-1*F42</f>
        <v>-0.31322499999999992</v>
      </c>
    </row>
    <row r="52" spans="1:11" x14ac:dyDescent="0.4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45">
      <c r="E53">
        <v>0</v>
      </c>
      <c r="F53">
        <f>F48+F49+F50+F51</f>
        <v>31.245743750000003</v>
      </c>
      <c r="G53">
        <f t="shared" ref="G53:K53" si="5">G48+G49+G50+G51</f>
        <v>31.332231250000003</v>
      </c>
      <c r="H53">
        <f t="shared" si="5"/>
        <v>67.923925000000011</v>
      </c>
      <c r="I53">
        <f t="shared" si="5"/>
        <v>68.269874999999999</v>
      </c>
      <c r="J53">
        <f t="shared" si="5"/>
        <v>68.615825000000001</v>
      </c>
      <c r="K53">
        <f t="shared" si="5"/>
        <v>68.961775000000003</v>
      </c>
    </row>
    <row r="54" spans="1:11" x14ac:dyDescent="0.45">
      <c r="E54">
        <v>0</v>
      </c>
      <c r="F54">
        <f>-1*F31</f>
        <v>-2.0655250000000001</v>
      </c>
      <c r="G54">
        <f>-1*F31</f>
        <v>-2.0655250000000001</v>
      </c>
      <c r="H54">
        <v>0</v>
      </c>
      <c r="I54">
        <v>0</v>
      </c>
      <c r="J54">
        <v>0</v>
      </c>
      <c r="K54">
        <v>0</v>
      </c>
    </row>
    <row r="55" spans="1:11" x14ac:dyDescent="0.4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45">
      <c r="E56">
        <v>0</v>
      </c>
      <c r="F56">
        <f>F53+F54+F55</f>
        <v>29.180218750000002</v>
      </c>
      <c r="G56">
        <f t="shared" ref="G56:K56" si="6">G53+G54+G55</f>
        <v>29.266706250000002</v>
      </c>
      <c r="H56">
        <f t="shared" si="6"/>
        <v>67.923925000000011</v>
      </c>
      <c r="I56">
        <f t="shared" si="6"/>
        <v>68.269874999999999</v>
      </c>
      <c r="J56">
        <f t="shared" si="6"/>
        <v>68.615825000000001</v>
      </c>
      <c r="K56">
        <f t="shared" si="6"/>
        <v>68.961775000000003</v>
      </c>
    </row>
    <row r="57" spans="1:11" x14ac:dyDescent="0.45">
      <c r="E57">
        <v>0</v>
      </c>
      <c r="F57">
        <f>F56*$A$12*-1</f>
        <v>-5.8360437500000009</v>
      </c>
      <c r="G57">
        <f t="shared" ref="G57:K57" si="7">G56*$A$12*-1</f>
        <v>-5.8533412500000006</v>
      </c>
      <c r="H57">
        <f t="shared" si="7"/>
        <v>-13.584785000000004</v>
      </c>
      <c r="I57">
        <f t="shared" si="7"/>
        <v>-13.653975000000001</v>
      </c>
      <c r="J57">
        <f t="shared" si="7"/>
        <v>-13.723165000000002</v>
      </c>
      <c r="K57">
        <f t="shared" si="7"/>
        <v>-13.792355000000001</v>
      </c>
    </row>
    <row r="58" spans="1:11" x14ac:dyDescent="0.45">
      <c r="E58">
        <v>0</v>
      </c>
      <c r="F58">
        <f>F56+F57</f>
        <v>23.344175</v>
      </c>
      <c r="G58">
        <f t="shared" ref="G58:K58" si="8">G56+G57</f>
        <v>23.413365000000002</v>
      </c>
      <c r="H58">
        <f t="shared" si="8"/>
        <v>54.339140000000008</v>
      </c>
      <c r="I58">
        <f t="shared" si="8"/>
        <v>54.615899999999996</v>
      </c>
      <c r="J58">
        <f t="shared" si="8"/>
        <v>54.892659999999999</v>
      </c>
      <c r="K58">
        <f t="shared" si="8"/>
        <v>55.169420000000002</v>
      </c>
    </row>
    <row r="59" spans="1:11" x14ac:dyDescent="0.4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45">
      <c r="E60">
        <v>0</v>
      </c>
      <c r="F60">
        <f>F58-F59</f>
        <v>23.344175</v>
      </c>
      <c r="G60">
        <f t="shared" ref="G60:K60" si="9">G58-G59</f>
        <v>23.413365000000002</v>
      </c>
      <c r="H60">
        <f t="shared" si="9"/>
        <v>54.339140000000008</v>
      </c>
      <c r="I60">
        <f t="shared" si="9"/>
        <v>54.615899999999996</v>
      </c>
      <c r="J60">
        <f t="shared" si="9"/>
        <v>54.892659999999999</v>
      </c>
      <c r="K60">
        <f t="shared" si="9"/>
        <v>55.169420000000002</v>
      </c>
    </row>
    <row r="61" spans="1:11" x14ac:dyDescent="0.45">
      <c r="E61">
        <v>0</v>
      </c>
      <c r="F61">
        <f>F60+E61</f>
        <v>23.344175</v>
      </c>
      <c r="G61">
        <f t="shared" ref="G61:K61" si="10">G60+F61</f>
        <v>46.757540000000006</v>
      </c>
      <c r="H61">
        <f t="shared" si="10"/>
        <v>101.09668000000002</v>
      </c>
      <c r="I61">
        <f t="shared" si="10"/>
        <v>155.71258</v>
      </c>
      <c r="J61">
        <f t="shared" si="10"/>
        <v>210.60524000000001</v>
      </c>
      <c r="K61">
        <f t="shared" si="10"/>
        <v>265.77466000000004</v>
      </c>
    </row>
    <row r="62" spans="1:11" x14ac:dyDescent="0.45">
      <c r="A62" t="s">
        <v>54</v>
      </c>
    </row>
    <row r="63" spans="1:11" x14ac:dyDescent="0.45">
      <c r="A63" t="s">
        <v>50</v>
      </c>
      <c r="B63" t="s">
        <v>51</v>
      </c>
      <c r="E63" t="s">
        <v>52</v>
      </c>
    </row>
    <row r="64" spans="1:11" x14ac:dyDescent="0.45">
      <c r="E64">
        <v>0</v>
      </c>
      <c r="F64" t="s">
        <v>55</v>
      </c>
      <c r="G64" t="s">
        <v>56</v>
      </c>
      <c r="H64">
        <v>2</v>
      </c>
      <c r="I64">
        <v>3</v>
      </c>
      <c r="J64">
        <v>4</v>
      </c>
      <c r="K64">
        <v>5</v>
      </c>
    </row>
    <row r="65" spans="5:11" x14ac:dyDescent="0.45">
      <c r="E65">
        <v>0</v>
      </c>
    </row>
    <row r="66" spans="5:11" x14ac:dyDescent="0.45">
      <c r="E66">
        <v>0</v>
      </c>
    </row>
    <row r="67" spans="5:11" x14ac:dyDescent="0.45">
      <c r="E67">
        <v>0</v>
      </c>
      <c r="F67">
        <f>B3</f>
        <v>100</v>
      </c>
      <c r="G67">
        <f t="shared" ref="G67:K67" si="11">C3</f>
        <v>105</v>
      </c>
      <c r="H67">
        <f t="shared" si="11"/>
        <v>220</v>
      </c>
      <c r="I67">
        <f t="shared" si="11"/>
        <v>220</v>
      </c>
      <c r="J67">
        <f t="shared" si="11"/>
        <v>220</v>
      </c>
      <c r="K67">
        <f t="shared" si="11"/>
        <v>220</v>
      </c>
    </row>
    <row r="68" spans="5:11" x14ac:dyDescent="0.4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5:11" x14ac:dyDescent="0.45">
      <c r="E69">
        <v>0</v>
      </c>
    </row>
    <row r="70" spans="5:11" x14ac:dyDescent="0.45">
      <c r="E70">
        <v>0</v>
      </c>
      <c r="F70">
        <f>-1*B4</f>
        <v>-50</v>
      </c>
      <c r="G70">
        <f t="shared" ref="G70:K70" si="12">-1*C4</f>
        <v>-55</v>
      </c>
      <c r="H70">
        <f t="shared" si="12"/>
        <v>-115</v>
      </c>
      <c r="I70">
        <f t="shared" si="12"/>
        <v>-115</v>
      </c>
      <c r="J70">
        <f t="shared" si="12"/>
        <v>-115</v>
      </c>
      <c r="K70">
        <f t="shared" si="12"/>
        <v>-115</v>
      </c>
    </row>
    <row r="71" spans="5:11" x14ac:dyDescent="0.45">
      <c r="E71">
        <v>0</v>
      </c>
      <c r="F71">
        <f>-1*B5</f>
        <v>-10</v>
      </c>
      <c r="G71">
        <f t="shared" ref="G71:J71" si="13">-1*C5</f>
        <v>-10</v>
      </c>
      <c r="H71">
        <f t="shared" si="13"/>
        <v>-20</v>
      </c>
      <c r="I71">
        <f t="shared" si="13"/>
        <v>-20</v>
      </c>
      <c r="J71">
        <f t="shared" si="13"/>
        <v>-20</v>
      </c>
      <c r="K71">
        <f>-1*G5</f>
        <v>-20</v>
      </c>
    </row>
    <row r="72" spans="5:11" x14ac:dyDescent="0.45">
      <c r="E72">
        <v>0</v>
      </c>
      <c r="F72">
        <f>-1*F31</f>
        <v>-2.0655250000000001</v>
      </c>
      <c r="G72">
        <f>-1*F32</f>
        <v>-2.0655250000000001</v>
      </c>
      <c r="H72">
        <v>0</v>
      </c>
      <c r="I72">
        <v>0</v>
      </c>
      <c r="J72">
        <v>0</v>
      </c>
      <c r="K72">
        <v>0</v>
      </c>
    </row>
    <row r="73" spans="5:11" x14ac:dyDescent="0.45">
      <c r="E73">
        <v>0</v>
      </c>
    </row>
    <row r="74" spans="5:11" x14ac:dyDescent="0.45">
      <c r="E74">
        <v>0</v>
      </c>
    </row>
    <row r="75" spans="5:11" x14ac:dyDescent="0.45">
      <c r="E75">
        <v>0</v>
      </c>
    </row>
    <row r="76" spans="5:11" x14ac:dyDescent="0.45">
      <c r="E76">
        <v>0</v>
      </c>
    </row>
    <row r="77" spans="5:11" x14ac:dyDescent="0.45">
      <c r="E77">
        <v>0</v>
      </c>
    </row>
    <row r="78" spans="5:11" x14ac:dyDescent="0.45">
      <c r="E78">
        <v>0</v>
      </c>
    </row>
    <row r="79" spans="5:11" x14ac:dyDescent="0.45">
      <c r="E79">
        <v>0</v>
      </c>
    </row>
    <row r="80" spans="5:11" x14ac:dyDescent="0.45">
      <c r="E80">
        <v>0</v>
      </c>
    </row>
    <row r="81" spans="5:5" x14ac:dyDescent="0.45">
      <c r="E81">
        <v>0</v>
      </c>
    </row>
    <row r="82" spans="5:5" x14ac:dyDescent="0.45">
      <c r="E82">
        <v>0</v>
      </c>
    </row>
    <row r="83" spans="5:5" x14ac:dyDescent="0.45">
      <c r="E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Васильев</dc:creator>
  <cp:lastModifiedBy>Дмитрий Васильев</cp:lastModifiedBy>
  <dcterms:created xsi:type="dcterms:W3CDTF">2015-06-05T18:19:34Z</dcterms:created>
  <dcterms:modified xsi:type="dcterms:W3CDTF">2024-04-12T16:39:09Z</dcterms:modified>
</cp:coreProperties>
</file>