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research\final_zoo_2023_05_16\library\library\isaac\"/>
    </mc:Choice>
  </mc:AlternateContent>
  <xr:revisionPtr revIDLastSave="0" documentId="13_ncr:1_{B4E1715C-8EB9-42A8-86FB-D56B92C56CA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isaac_ad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1" l="1"/>
  <c r="U31" i="1"/>
  <c r="T31" i="1"/>
  <c r="S31" i="1"/>
  <c r="R31" i="1"/>
  <c r="Q31" i="1"/>
  <c r="P31" i="1"/>
  <c r="B31" i="1"/>
  <c r="C31" i="1" s="1"/>
  <c r="D31" i="1" s="1"/>
  <c r="V29" i="1"/>
  <c r="U29" i="1"/>
  <c r="T29" i="1"/>
  <c r="S29" i="1"/>
  <c r="R29" i="1"/>
  <c r="Q29" i="1"/>
  <c r="P29" i="1"/>
  <c r="B29" i="1"/>
  <c r="C29" i="1" s="1"/>
  <c r="D29" i="1" s="1"/>
  <c r="V28" i="1"/>
  <c r="U28" i="1"/>
  <c r="T28" i="1"/>
  <c r="S28" i="1"/>
  <c r="R28" i="1"/>
  <c r="Q28" i="1"/>
  <c r="P28" i="1"/>
  <c r="B28" i="1"/>
  <c r="C28" i="1" s="1"/>
  <c r="D28" i="1" s="1"/>
  <c r="V27" i="1"/>
  <c r="U27" i="1"/>
  <c r="T27" i="1"/>
  <c r="S27" i="1"/>
  <c r="R27" i="1"/>
  <c r="Q27" i="1"/>
  <c r="P27" i="1"/>
  <c r="B27" i="1"/>
  <c r="C27" i="1" s="1"/>
  <c r="D27" i="1" s="1"/>
  <c r="V26" i="1"/>
  <c r="U26" i="1"/>
  <c r="U32" i="1" s="1"/>
  <c r="U34" i="1" s="1"/>
  <c r="T26" i="1"/>
  <c r="T32" i="1" s="1"/>
  <c r="T34" i="1" s="1"/>
  <c r="S26" i="1"/>
  <c r="R26" i="1"/>
  <c r="R32" i="1" s="1"/>
  <c r="R34" i="1" s="1"/>
  <c r="Q26" i="1"/>
  <c r="Q32" i="1" s="1"/>
  <c r="Q34" i="1" s="1"/>
  <c r="P26" i="1"/>
  <c r="P32" i="1" s="1"/>
  <c r="P34" i="1" s="1"/>
  <c r="B26" i="1"/>
  <c r="C26" i="1" s="1"/>
  <c r="D26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S32" i="1" l="1"/>
  <c r="S34" i="1" s="1"/>
  <c r="V32" i="1"/>
  <c r="V34" i="1" s="1"/>
  <c r="L28" i="1"/>
  <c r="J28" i="1"/>
  <c r="K28" i="1"/>
  <c r="I28" i="1"/>
  <c r="M28" i="1"/>
  <c r="H28" i="1"/>
  <c r="N28" i="1"/>
  <c r="M27" i="1"/>
  <c r="K27" i="1"/>
  <c r="H27" i="1"/>
  <c r="L27" i="1"/>
  <c r="J27" i="1"/>
  <c r="I27" i="1"/>
  <c r="N27" i="1"/>
  <c r="J31" i="1"/>
  <c r="H31" i="1"/>
  <c r="N31" i="1"/>
  <c r="K31" i="1"/>
  <c r="I31" i="1"/>
  <c r="L31" i="1"/>
  <c r="M31" i="1"/>
  <c r="D11" i="1"/>
  <c r="D9" i="1" s="1"/>
  <c r="D7" i="1"/>
  <c r="N26" i="1"/>
  <c r="L26" i="1"/>
  <c r="L32" i="1" s="1"/>
  <c r="E7" i="1" s="1"/>
  <c r="I26" i="1"/>
  <c r="I32" i="1" s="1"/>
  <c r="E4" i="1" s="1"/>
  <c r="M26" i="1"/>
  <c r="M32" i="1" s="1"/>
  <c r="E8" i="1" s="1"/>
  <c r="H26" i="1"/>
  <c r="K26" i="1"/>
  <c r="K32" i="1" s="1"/>
  <c r="E6" i="1" s="1"/>
  <c r="J26" i="1"/>
  <c r="K29" i="1"/>
  <c r="I29" i="1"/>
  <c r="J29" i="1"/>
  <c r="N29" i="1"/>
  <c r="L29" i="1"/>
  <c r="H29" i="1"/>
  <c r="M29" i="1"/>
  <c r="D4" i="1"/>
  <c r="D8" i="1"/>
  <c r="H32" i="1" l="1"/>
  <c r="E3" i="1" s="1"/>
  <c r="D3" i="1"/>
  <c r="N32" i="1"/>
  <c r="E9" i="1" s="1"/>
  <c r="D5" i="1"/>
  <c r="D6" i="1"/>
  <c r="J32" i="1"/>
  <c r="E5" i="1" s="1"/>
</calcChain>
</file>

<file path=xl/sharedStrings.xml><?xml version="1.0" encoding="utf-8"?>
<sst xmlns="http://schemas.openxmlformats.org/spreadsheetml/2006/main" count="55" uniqueCount="34">
  <si>
    <t>technology</t>
  </si>
  <si>
    <t>resolution</t>
  </si>
  <si>
    <t>action</t>
  </si>
  <si>
    <t>energy</t>
  </si>
  <si>
    <t>area</t>
  </si>
  <si>
    <t>n_components</t>
  </si>
  <si>
    <t/>
  </si>
  <si>
    <t>32nm</t>
  </si>
  <si>
    <t>convert</t>
  </si>
  <si>
    <t># Energy: 16*10^-3 W / (1.2*8*10^9 ADC BW) * 10 ^ 12 J-&gt;pJ</t>
  </si>
  <si>
    <t># 16*10^-3 / (1.2*8*10^9) * 10 ^ 12</t>
  </si>
  <si>
    <t># Area: 9600um^2 / 8</t>
  </si>
  <si>
    <t>Height px</t>
  </si>
  <si>
    <t>Area Porportion</t>
  </si>
  <si>
    <t>Area (um^2)</t>
  </si>
  <si>
    <t>Power (mw)</t>
  </si>
  <si>
    <t>Vref Buffer</t>
  </si>
  <si>
    <t>Capacitive DAC</t>
  </si>
  <si>
    <t>Memory</t>
  </si>
  <si>
    <t>Latches</t>
  </si>
  <si>
    <t>Clock &amp; Latch Calibration</t>
  </si>
  <si>
    <t>Total</t>
  </si>
  <si>
    <t>Area</t>
  </si>
  <si>
    <t>Power</t>
  </si>
  <si>
    <t>Resolution</t>
  </si>
  <si>
    <t>Area/Energy linear scale</t>
  </si>
  <si>
    <t>Area/Energy pow2 scale</t>
  </si>
  <si>
    <t xml:space="preserve"># L. Kull et al., "A 3.1mW 8b 1.2GS/s single-channel asynchronous SAR ADC with alternate comparators for enhanced speed in 32nm digital SOI CMOS," 2013 IEEE International Solid-State Circuits Conference Digest of Technical Papers, 2013, pp. 468-469, doi: 10.1109/ISSCC.2013.6487818.
</t>
  </si>
  <si>
    <t>Energy/Op</t>
  </si>
  <si>
    <t>ISAAC ADC energy is 36% lower than the energy in the published ADC paper paper</t>
  </si>
  <si>
    <t>Kull: 2.583 pJ/op, ISAAC:  1.67</t>
  </si>
  <si>
    <t>Kull 8b</t>
  </si>
  <si>
    <t>Area also 25% lower in ISAAC</t>
  </si>
  <si>
    <t>Kull: 1600um^2. ISAAC: 1200um^2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</si>
</sst>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right"/>
    </xf>
    <xf numFmtId="4" fontId="1" fillId="0" borderId="1" xfId="0" quotePrefix="1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/>
    <xf numFmtId="4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34"/>
  <sheetViews>
    <sheetView tabSelected="1" workbookViewId="0">
      <selection activeCell="H1" sqref="H1"/>
    </sheetView>
  </sheetViews>
  <sheetFormatPr defaultRowHeight="15" x14ac:dyDescent="0.25"/>
  <cols>
    <col min="1" max="1" width="15.85546875" bestFit="1" customWidth="1"/>
    <col min="2" max="2" width="13.5703125" style="5" bestFit="1" customWidth="1"/>
    <col min="3" max="4" width="13.5703125" style="10" bestFit="1" customWidth="1"/>
    <col min="5" max="5" width="13.5703125" style="5" bestFit="1" customWidth="1"/>
    <col min="6" max="6" width="13.5703125" style="10" bestFit="1" customWidth="1"/>
    <col min="7" max="7" width="13.5703125" bestFit="1" customWidth="1"/>
    <col min="8" max="11" width="13.5703125" style="10" bestFit="1" customWidth="1"/>
    <col min="12" max="14" width="13.5703125" style="5" bestFit="1" customWidth="1"/>
    <col min="15" max="15" width="13.5703125" bestFit="1" customWidth="1"/>
    <col min="16" max="22" width="13.5703125" style="6" bestFit="1" customWidth="1"/>
  </cols>
  <sheetData>
    <row r="1" spans="1:20" ht="18.75" customHeight="1" x14ac:dyDescent="0.25">
      <c r="A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H1" s="2"/>
      <c r="I1" s="3"/>
      <c r="J1" s="3"/>
      <c r="K1" s="3"/>
      <c r="L1" s="4"/>
      <c r="P1" s="3"/>
      <c r="Q1" s="3"/>
      <c r="R1" s="3"/>
      <c r="S1" s="3"/>
      <c r="T1" s="3"/>
    </row>
    <row r="2" spans="1:20" ht="18.75" customHeight="1" x14ac:dyDescent="0.25">
      <c r="B2" s="4"/>
      <c r="C2" s="3"/>
      <c r="D2" s="3"/>
      <c r="E2" s="4"/>
      <c r="F2" s="3"/>
      <c r="H2" s="7" t="s">
        <v>6</v>
      </c>
      <c r="I2" s="3"/>
      <c r="J2" s="3"/>
      <c r="K2" s="3"/>
      <c r="L2" s="4"/>
      <c r="P2" s="3"/>
      <c r="Q2" s="3"/>
      <c r="R2" s="3"/>
      <c r="S2" s="3"/>
      <c r="T2" s="3"/>
    </row>
    <row r="3" spans="1:20" ht="20.25" customHeight="1" x14ac:dyDescent="0.25">
      <c r="A3" t="s">
        <v>7</v>
      </c>
      <c r="B3" s="8">
        <v>4</v>
      </c>
      <c r="C3" s="2" t="s">
        <v>8</v>
      </c>
      <c r="D3" s="9">
        <f>P34*1.66666/$D$11</f>
        <v>0.78628717741935483</v>
      </c>
      <c r="E3" s="9">
        <f>H32*1200/$E$11</f>
        <v>361.04417670682727</v>
      </c>
      <c r="F3" s="8">
        <v>1</v>
      </c>
      <c r="H3" s="7" t="s">
        <v>6</v>
      </c>
      <c r="I3" s="3"/>
      <c r="J3" s="3"/>
      <c r="K3" s="3"/>
      <c r="L3" s="4"/>
      <c r="P3" s="3"/>
      <c r="Q3" s="3"/>
      <c r="R3" s="3"/>
      <c r="S3" s="3"/>
      <c r="T3" s="3"/>
    </row>
    <row r="4" spans="1:20" ht="20.25" customHeight="1" x14ac:dyDescent="0.25">
      <c r="A4" t="s">
        <v>7</v>
      </c>
      <c r="B4" s="8">
        <v>5</v>
      </c>
      <c r="C4" s="2" t="s">
        <v>8</v>
      </c>
      <c r="D4" s="9">
        <f>Q34*1.66666/$D$11</f>
        <v>0.98789927419354839</v>
      </c>
      <c r="E4" s="9">
        <f>I32*1200/$E$11</f>
        <v>476.90763052208837</v>
      </c>
      <c r="F4" s="8">
        <v>1</v>
      </c>
      <c r="H4" s="3"/>
      <c r="I4" s="3"/>
      <c r="J4" s="3"/>
      <c r="K4" s="3"/>
      <c r="L4" s="4"/>
      <c r="P4" s="3"/>
      <c r="Q4" s="3"/>
      <c r="R4" s="3"/>
      <c r="S4" s="3"/>
      <c r="T4" s="3"/>
    </row>
    <row r="5" spans="1:20" ht="20.25" customHeight="1" x14ac:dyDescent="0.25">
      <c r="A5" t="s">
        <v>7</v>
      </c>
      <c r="B5" s="8">
        <v>6</v>
      </c>
      <c r="C5" s="2" t="s">
        <v>8</v>
      </c>
      <c r="D5" s="9">
        <f>R34*1.66666/$D$11</f>
        <v>1.1962317741935482</v>
      </c>
      <c r="E5" s="9">
        <f>J32*1200/$E$11</f>
        <v>626.90763052208831</v>
      </c>
      <c r="F5" s="8">
        <v>1</v>
      </c>
      <c r="H5" s="3"/>
      <c r="I5" s="3"/>
      <c r="J5" s="3"/>
      <c r="K5" s="3"/>
      <c r="L5" s="4"/>
      <c r="P5" s="3"/>
      <c r="Q5" s="3"/>
      <c r="R5" s="3"/>
      <c r="S5" s="3"/>
      <c r="T5" s="3"/>
    </row>
    <row r="6" spans="1:20" ht="20.25" customHeight="1" x14ac:dyDescent="0.25">
      <c r="A6" t="s">
        <v>7</v>
      </c>
      <c r="B6" s="8">
        <v>7</v>
      </c>
      <c r="C6" s="2" t="s">
        <v>8</v>
      </c>
      <c r="D6" s="9">
        <f>S34*1.66666/$D$11</f>
        <v>1.4180050806451614</v>
      </c>
      <c r="E6" s="9">
        <f>K32*1200/$E$11</f>
        <v>845.18072289156623</v>
      </c>
      <c r="F6" s="8">
        <v>1</v>
      </c>
      <c r="H6" s="3"/>
      <c r="I6" s="3"/>
      <c r="J6" s="3"/>
      <c r="K6" s="3"/>
      <c r="L6" s="4"/>
      <c r="P6" s="3"/>
      <c r="Q6" s="3"/>
      <c r="R6" s="3"/>
      <c r="S6" s="3"/>
      <c r="T6" s="3"/>
    </row>
    <row r="7" spans="1:20" ht="20.25" customHeight="1" x14ac:dyDescent="0.25">
      <c r="A7" t="s">
        <v>7</v>
      </c>
      <c r="B7" s="8">
        <v>8</v>
      </c>
      <c r="C7" s="2" t="s">
        <v>8</v>
      </c>
      <c r="D7" s="9">
        <f>T34*1.66666/$D$11</f>
        <v>1.66666</v>
      </c>
      <c r="E7" s="8">
        <f>L32*1200/$E$11</f>
        <v>1200</v>
      </c>
      <c r="F7" s="8">
        <v>1</v>
      </c>
      <c r="H7" s="3"/>
      <c r="I7" s="3"/>
      <c r="J7" s="3"/>
      <c r="K7" s="3"/>
      <c r="L7" s="4"/>
      <c r="P7" s="3"/>
      <c r="Q7" s="3"/>
      <c r="R7" s="3"/>
      <c r="S7" s="3"/>
      <c r="T7" s="3"/>
    </row>
    <row r="8" spans="1:20" ht="20.25" customHeight="1" x14ac:dyDescent="0.25">
      <c r="A8" t="s">
        <v>7</v>
      </c>
      <c r="B8" s="8">
        <v>9</v>
      </c>
      <c r="C8" s="2" t="s">
        <v>8</v>
      </c>
      <c r="D8" s="9">
        <f>U34*1.66666/$D$11</f>
        <v>1.9690781451612902</v>
      </c>
      <c r="E8" s="8">
        <f>M32*1200/$E$11</f>
        <v>1827.9116465863453</v>
      </c>
      <c r="F8" s="8">
        <v>1</v>
      </c>
      <c r="H8" s="3"/>
      <c r="I8" s="3"/>
      <c r="J8" s="3"/>
      <c r="K8" s="3"/>
      <c r="L8" s="4"/>
      <c r="P8" s="3"/>
      <c r="Q8" s="3"/>
      <c r="R8" s="3"/>
      <c r="S8" s="3"/>
      <c r="T8" s="3"/>
    </row>
    <row r="9" spans="1:20" ht="20.25" customHeight="1" x14ac:dyDescent="0.25">
      <c r="A9" t="s">
        <v>7</v>
      </c>
      <c r="B9" s="8">
        <v>10</v>
      </c>
      <c r="C9" s="2" t="s">
        <v>8</v>
      </c>
      <c r="D9" s="9">
        <f>V34*1.66666/$D$11</f>
        <v>2.3790227419354841</v>
      </c>
      <c r="E9" s="8">
        <f>N32*1200/$E$11</f>
        <v>3002.0080321285141</v>
      </c>
      <c r="F9" s="8">
        <v>1</v>
      </c>
    </row>
    <row r="10" spans="1:20" ht="20.25" customHeight="1" x14ac:dyDescent="0.25">
      <c r="B10" s="8"/>
      <c r="D10" s="9"/>
      <c r="E10" s="8"/>
      <c r="F10" s="8"/>
    </row>
    <row r="11" spans="1:20" ht="20.25" customHeight="1" x14ac:dyDescent="0.25">
      <c r="A11" t="s">
        <v>7</v>
      </c>
      <c r="B11" s="12" t="s">
        <v>31</v>
      </c>
      <c r="C11" s="2" t="s">
        <v>8</v>
      </c>
      <c r="D11" s="9">
        <f>T34</f>
        <v>2.5833333333333335</v>
      </c>
      <c r="E11" s="8">
        <v>1600</v>
      </c>
      <c r="F11" s="8">
        <v>1</v>
      </c>
      <c r="H11" s="3"/>
      <c r="I11" s="3"/>
      <c r="J11" s="3"/>
      <c r="K11" s="3"/>
      <c r="L11" s="4"/>
      <c r="P11" s="3"/>
      <c r="Q11" s="3"/>
      <c r="R11" s="3"/>
      <c r="S11" s="3"/>
      <c r="T11" s="3"/>
    </row>
    <row r="12" spans="1:20" ht="18.75" customHeight="1" x14ac:dyDescent="0.25">
      <c r="B12" s="4"/>
      <c r="C12" s="3"/>
      <c r="D12" s="3"/>
      <c r="E12" s="4"/>
      <c r="F12" s="3"/>
      <c r="H12" s="3"/>
      <c r="I12" s="3"/>
      <c r="J12" s="3"/>
      <c r="K12" s="3"/>
      <c r="L12" s="4"/>
      <c r="P12" s="3"/>
      <c r="Q12" s="3"/>
      <c r="R12" s="3"/>
      <c r="S12" s="3"/>
      <c r="T12" s="3"/>
    </row>
    <row r="13" spans="1:20" ht="18.75" customHeight="1" x14ac:dyDescent="0.25">
      <c r="A13" t="s">
        <v>9</v>
      </c>
      <c r="B13" s="4"/>
      <c r="C13" s="3"/>
      <c r="D13" s="3"/>
      <c r="F13" s="3"/>
      <c r="H13" s="2" t="s">
        <v>29</v>
      </c>
      <c r="I13" s="4"/>
      <c r="J13" s="5"/>
      <c r="K13" s="3"/>
      <c r="L13" s="4"/>
      <c r="P13" s="3"/>
      <c r="Q13" s="3"/>
      <c r="R13" s="3"/>
      <c r="S13" s="3"/>
      <c r="T13" s="3"/>
    </row>
    <row r="14" spans="1:20" ht="18.75" customHeight="1" x14ac:dyDescent="0.25">
      <c r="A14" t="s">
        <v>10</v>
      </c>
      <c r="B14" s="4"/>
      <c r="C14" s="3"/>
      <c r="D14" s="3"/>
      <c r="E14" s="4"/>
      <c r="F14" s="3"/>
      <c r="H14" s="2" t="s">
        <v>30</v>
      </c>
      <c r="I14" s="3"/>
      <c r="J14" s="3"/>
      <c r="K14" s="3"/>
      <c r="L14" s="4"/>
      <c r="P14" s="3"/>
      <c r="Q14" s="3"/>
      <c r="R14" s="3"/>
      <c r="S14" s="3"/>
      <c r="T14" s="3"/>
    </row>
    <row r="15" spans="1:20" ht="18.75" customHeight="1" x14ac:dyDescent="0.25">
      <c r="A15" t="s">
        <v>11</v>
      </c>
      <c r="B15" s="4"/>
      <c r="C15" s="3"/>
      <c r="D15" s="3"/>
      <c r="E15" s="4"/>
      <c r="F15" s="3"/>
      <c r="H15" s="2" t="s">
        <v>32</v>
      </c>
      <c r="I15" s="3"/>
      <c r="J15" s="3"/>
      <c r="K15" s="3"/>
      <c r="L15" s="4"/>
      <c r="P15" s="3"/>
      <c r="Q15" s="3"/>
      <c r="R15" s="3"/>
      <c r="S15" s="3"/>
      <c r="T15" s="3"/>
    </row>
    <row r="16" spans="1:20" ht="18.75" customHeight="1" x14ac:dyDescent="0.25">
      <c r="B16" s="1" t="s">
        <v>12</v>
      </c>
      <c r="C16" s="2" t="s">
        <v>13</v>
      </c>
      <c r="D16" s="2" t="s">
        <v>14</v>
      </c>
      <c r="E16" s="4"/>
      <c r="F16" s="2" t="s">
        <v>15</v>
      </c>
      <c r="H16" s="2" t="s">
        <v>33</v>
      </c>
      <c r="I16" s="3"/>
      <c r="J16" s="3"/>
      <c r="K16" s="3"/>
      <c r="L16" s="4"/>
      <c r="P16" s="3"/>
      <c r="Q16" s="3"/>
      <c r="R16" s="3"/>
      <c r="S16" s="3"/>
      <c r="T16" s="3"/>
    </row>
    <row r="17" spans="1:22" ht="18.75" customHeight="1" x14ac:dyDescent="0.25">
      <c r="A17" t="s">
        <v>16</v>
      </c>
      <c r="B17" s="8">
        <v>137</v>
      </c>
      <c r="C17" s="9">
        <f t="shared" ref="C17:C22" si="0">B17/B$22</f>
        <v>0.18340026773761714</v>
      </c>
      <c r="D17" s="9">
        <f t="shared" ref="D17:D22" si="1">C17*$E$11</f>
        <v>293.44042838018743</v>
      </c>
      <c r="E17" s="4"/>
      <c r="F17" s="9">
        <v>0.2</v>
      </c>
      <c r="H17" s="3"/>
      <c r="I17" s="3"/>
      <c r="J17" s="3"/>
      <c r="K17" s="3"/>
      <c r="L17" s="4"/>
      <c r="P17" s="3"/>
      <c r="Q17" s="3"/>
      <c r="R17" s="3"/>
      <c r="S17" s="3"/>
      <c r="T17" s="3"/>
    </row>
    <row r="18" spans="1:22" ht="18.75" customHeight="1" x14ac:dyDescent="0.25">
      <c r="A18" t="s">
        <v>17</v>
      </c>
      <c r="B18" s="8">
        <v>340</v>
      </c>
      <c r="C18" s="9">
        <f t="shared" si="0"/>
        <v>0.45515394912985274</v>
      </c>
      <c r="D18" s="9">
        <f t="shared" si="1"/>
        <v>728.24631860776435</v>
      </c>
      <c r="E18" s="4"/>
      <c r="F18" s="9">
        <v>0.2</v>
      </c>
      <c r="H18" s="3"/>
      <c r="I18" s="3"/>
      <c r="J18" s="3"/>
      <c r="K18" s="3"/>
      <c r="L18" s="4"/>
      <c r="P18" s="3"/>
      <c r="Q18" s="3"/>
      <c r="R18" s="3"/>
      <c r="S18" s="3"/>
      <c r="T18" s="3"/>
    </row>
    <row r="19" spans="1:22" ht="18.75" customHeight="1" x14ac:dyDescent="0.25">
      <c r="A19" t="s">
        <v>18</v>
      </c>
      <c r="B19" s="8">
        <v>111</v>
      </c>
      <c r="C19" s="9">
        <f t="shared" si="0"/>
        <v>0.14859437751004015</v>
      </c>
      <c r="D19" s="9">
        <f t="shared" si="1"/>
        <v>237.75100401606423</v>
      </c>
      <c r="E19" s="4"/>
      <c r="F19" s="9">
        <v>0.7</v>
      </c>
      <c r="H19" s="3"/>
      <c r="I19" s="3"/>
      <c r="J19" s="3"/>
      <c r="K19" s="3"/>
      <c r="L19" s="4"/>
      <c r="P19" s="3"/>
      <c r="Q19" s="3"/>
      <c r="R19" s="3"/>
      <c r="S19" s="3"/>
      <c r="T19" s="3"/>
    </row>
    <row r="20" spans="1:22" ht="18.75" customHeight="1" x14ac:dyDescent="0.25">
      <c r="A20" t="s">
        <v>19</v>
      </c>
      <c r="B20" s="8">
        <v>27</v>
      </c>
      <c r="C20" s="9">
        <f t="shared" si="0"/>
        <v>3.614457831325301E-2</v>
      </c>
      <c r="D20" s="9">
        <f t="shared" si="1"/>
        <v>57.831325301204814</v>
      </c>
      <c r="E20" s="4"/>
      <c r="F20" s="9">
        <v>0.8</v>
      </c>
      <c r="H20" s="3"/>
      <c r="I20" s="3"/>
      <c r="J20" s="3"/>
      <c r="K20" s="3"/>
      <c r="L20" s="4"/>
      <c r="P20" s="3"/>
      <c r="Q20" s="3"/>
      <c r="R20" s="3"/>
      <c r="S20" s="3"/>
      <c r="T20" s="3"/>
    </row>
    <row r="21" spans="1:22" ht="18.75" customHeight="1" x14ac:dyDescent="0.25">
      <c r="A21" t="s">
        <v>20</v>
      </c>
      <c r="B21" s="8">
        <v>132</v>
      </c>
      <c r="C21" s="9">
        <f t="shared" si="0"/>
        <v>0.17670682730923695</v>
      </c>
      <c r="D21" s="9">
        <f t="shared" si="1"/>
        <v>282.73092369477911</v>
      </c>
      <c r="E21" s="4"/>
      <c r="F21" s="9">
        <v>1.2</v>
      </c>
      <c r="H21" s="3"/>
      <c r="I21" s="3"/>
      <c r="J21" s="3"/>
      <c r="K21" s="3"/>
      <c r="L21" s="4"/>
      <c r="P21" s="3"/>
      <c r="Q21" s="3"/>
      <c r="R21" s="3"/>
      <c r="S21" s="3"/>
      <c r="T21" s="3"/>
    </row>
    <row r="22" spans="1:22" ht="18.75" customHeight="1" x14ac:dyDescent="0.25">
      <c r="A22" t="s">
        <v>21</v>
      </c>
      <c r="B22" s="8">
        <v>747</v>
      </c>
      <c r="C22" s="8">
        <f t="shared" si="0"/>
        <v>1</v>
      </c>
      <c r="D22" s="8">
        <f t="shared" si="1"/>
        <v>1600</v>
      </c>
      <c r="E22" s="4"/>
      <c r="F22" s="9">
        <v>3.1</v>
      </c>
      <c r="H22" s="3"/>
      <c r="I22" s="3"/>
      <c r="J22" s="3"/>
      <c r="K22" s="3"/>
      <c r="L22" s="4"/>
      <c r="P22" s="3"/>
      <c r="Q22" s="3"/>
      <c r="R22" s="3"/>
      <c r="S22" s="3"/>
      <c r="T22" s="3"/>
    </row>
    <row r="23" spans="1:22" ht="18.75" customHeight="1" x14ac:dyDescent="0.25">
      <c r="B23" s="4"/>
      <c r="C23" s="3"/>
      <c r="D23" s="3"/>
      <c r="E23" s="4"/>
      <c r="F23" s="3"/>
      <c r="H23" s="2" t="s">
        <v>22</v>
      </c>
      <c r="I23" s="3"/>
      <c r="J23" s="3"/>
      <c r="K23" s="3"/>
      <c r="L23" s="4"/>
      <c r="P23" s="3" t="s">
        <v>23</v>
      </c>
      <c r="Q23" s="3"/>
      <c r="R23" s="3"/>
      <c r="S23" s="3"/>
      <c r="T23" s="3"/>
    </row>
    <row r="24" spans="1:22" ht="18.75" customHeight="1" x14ac:dyDescent="0.25">
      <c r="B24" s="4"/>
      <c r="C24" s="3"/>
      <c r="D24" s="3"/>
      <c r="E24" s="4"/>
      <c r="F24" s="3"/>
      <c r="H24" s="2" t="s">
        <v>24</v>
      </c>
      <c r="I24" s="3"/>
      <c r="J24" s="3"/>
      <c r="K24" s="3"/>
      <c r="L24" s="4"/>
      <c r="P24" s="3" t="s">
        <v>24</v>
      </c>
      <c r="Q24" s="3"/>
      <c r="R24" s="3"/>
      <c r="S24" s="3"/>
      <c r="T24" s="3"/>
    </row>
    <row r="25" spans="1:22" ht="18.75" customHeight="1" x14ac:dyDescent="0.25">
      <c r="A25" t="s">
        <v>25</v>
      </c>
      <c r="B25" s="4"/>
      <c r="C25" s="3"/>
      <c r="D25" s="3"/>
      <c r="E25" s="4"/>
      <c r="F25" s="3"/>
      <c r="H25" s="8">
        <v>4</v>
      </c>
      <c r="I25" s="8">
        <v>5</v>
      </c>
      <c r="J25" s="8">
        <v>6</v>
      </c>
      <c r="K25" s="8">
        <v>7</v>
      </c>
      <c r="L25" s="8">
        <v>8</v>
      </c>
      <c r="M25" s="8">
        <v>9</v>
      </c>
      <c r="N25" s="8">
        <v>10</v>
      </c>
      <c r="P25" s="8">
        <v>4</v>
      </c>
      <c r="Q25" s="8">
        <v>5</v>
      </c>
      <c r="R25" s="8">
        <v>6</v>
      </c>
      <c r="S25" s="8">
        <v>7</v>
      </c>
      <c r="T25" s="8">
        <v>8</v>
      </c>
      <c r="U25" s="8">
        <v>9</v>
      </c>
      <c r="V25" s="8">
        <v>10</v>
      </c>
    </row>
    <row r="26" spans="1:22" ht="18.75" customHeight="1" x14ac:dyDescent="0.25">
      <c r="A26" t="s">
        <v>16</v>
      </c>
      <c r="B26" s="8">
        <f>B17</f>
        <v>137</v>
      </c>
      <c r="C26" s="9">
        <f>B26/B$22</f>
        <v>0.18340026773761714</v>
      </c>
      <c r="D26" s="9">
        <f>C26*$E$11</f>
        <v>293.44042838018743</v>
      </c>
      <c r="E26" s="4"/>
      <c r="F26" s="9">
        <v>0.2</v>
      </c>
      <c r="H26" s="9">
        <f t="shared" ref="H26:N29" si="2">$D26*(H$25/$L$25)</f>
        <v>146.72021419009371</v>
      </c>
      <c r="I26" s="9">
        <f t="shared" si="2"/>
        <v>183.40026773761713</v>
      </c>
      <c r="J26" s="9">
        <f t="shared" si="2"/>
        <v>220.08032128514057</v>
      </c>
      <c r="K26" s="9">
        <f t="shared" si="2"/>
        <v>256.76037483266401</v>
      </c>
      <c r="L26" s="9">
        <f t="shared" si="2"/>
        <v>293.44042838018743</v>
      </c>
      <c r="M26" s="9">
        <f t="shared" si="2"/>
        <v>330.12048192771084</v>
      </c>
      <c r="N26" s="9">
        <f t="shared" si="2"/>
        <v>366.80053547523426</v>
      </c>
      <c r="P26" s="9">
        <f t="shared" ref="P26:V29" si="3">$F26*(P$25/$L$25)</f>
        <v>0.1</v>
      </c>
      <c r="Q26" s="9">
        <f t="shared" si="3"/>
        <v>0.125</v>
      </c>
      <c r="R26" s="9">
        <f t="shared" si="3"/>
        <v>0.15000000000000002</v>
      </c>
      <c r="S26" s="9">
        <f t="shared" si="3"/>
        <v>0.17500000000000002</v>
      </c>
      <c r="T26" s="9">
        <f t="shared" si="3"/>
        <v>0.2</v>
      </c>
      <c r="U26" s="9">
        <f t="shared" si="3"/>
        <v>0.22500000000000001</v>
      </c>
      <c r="V26" s="9">
        <f t="shared" si="3"/>
        <v>0.25</v>
      </c>
    </row>
    <row r="27" spans="1:22" ht="18.75" customHeight="1" x14ac:dyDescent="0.25">
      <c r="A27" t="s">
        <v>18</v>
      </c>
      <c r="B27" s="8">
        <f>B19</f>
        <v>111</v>
      </c>
      <c r="C27" s="9">
        <f>B27/B$22</f>
        <v>0.14859437751004015</v>
      </c>
      <c r="D27" s="9">
        <f>C27*$E$11</f>
        <v>237.75100401606423</v>
      </c>
      <c r="E27" s="4"/>
      <c r="F27" s="9">
        <v>0.7</v>
      </c>
      <c r="H27" s="9">
        <f t="shared" si="2"/>
        <v>118.87550200803211</v>
      </c>
      <c r="I27" s="9">
        <f t="shared" si="2"/>
        <v>148.59437751004015</v>
      </c>
      <c r="J27" s="9">
        <f t="shared" si="2"/>
        <v>178.31325301204816</v>
      </c>
      <c r="K27" s="9">
        <f t="shared" si="2"/>
        <v>208.03212851405621</v>
      </c>
      <c r="L27" s="9">
        <f t="shared" si="2"/>
        <v>237.75100401606423</v>
      </c>
      <c r="M27" s="9">
        <f t="shared" si="2"/>
        <v>267.46987951807228</v>
      </c>
      <c r="N27" s="9">
        <f t="shared" si="2"/>
        <v>297.18875502008029</v>
      </c>
      <c r="P27" s="9">
        <f t="shared" si="3"/>
        <v>0.35</v>
      </c>
      <c r="Q27" s="9">
        <f t="shared" si="3"/>
        <v>0.4375</v>
      </c>
      <c r="R27" s="9">
        <f t="shared" si="3"/>
        <v>0.52499999999999991</v>
      </c>
      <c r="S27" s="9">
        <f t="shared" si="3"/>
        <v>0.61249999999999993</v>
      </c>
      <c r="T27" s="9">
        <f t="shared" si="3"/>
        <v>0.7</v>
      </c>
      <c r="U27" s="9">
        <f t="shared" si="3"/>
        <v>0.78749999999999998</v>
      </c>
      <c r="V27" s="9">
        <f t="shared" si="3"/>
        <v>0.875</v>
      </c>
    </row>
    <row r="28" spans="1:22" ht="18.75" customHeight="1" x14ac:dyDescent="0.25">
      <c r="A28" t="s">
        <v>19</v>
      </c>
      <c r="B28" s="8">
        <f>B20</f>
        <v>27</v>
      </c>
      <c r="C28" s="9">
        <f>B28/B$22</f>
        <v>3.614457831325301E-2</v>
      </c>
      <c r="D28" s="9">
        <f>C28*$E$11</f>
        <v>57.831325301204814</v>
      </c>
      <c r="E28" s="4"/>
      <c r="F28" s="9">
        <v>0.8</v>
      </c>
      <c r="H28" s="9">
        <f t="shared" si="2"/>
        <v>28.915662650602407</v>
      </c>
      <c r="I28" s="9">
        <f t="shared" si="2"/>
        <v>36.144578313253007</v>
      </c>
      <c r="J28" s="9">
        <f t="shared" si="2"/>
        <v>43.373493975903614</v>
      </c>
      <c r="K28" s="9">
        <f t="shared" si="2"/>
        <v>50.602409638554214</v>
      </c>
      <c r="L28" s="9">
        <f t="shared" si="2"/>
        <v>57.831325301204814</v>
      </c>
      <c r="M28" s="9">
        <f t="shared" si="2"/>
        <v>65.060240963855421</v>
      </c>
      <c r="N28" s="9">
        <f t="shared" si="2"/>
        <v>72.289156626506013</v>
      </c>
      <c r="P28" s="9">
        <f t="shared" si="3"/>
        <v>0.4</v>
      </c>
      <c r="Q28" s="9">
        <f t="shared" si="3"/>
        <v>0.5</v>
      </c>
      <c r="R28" s="9">
        <f t="shared" si="3"/>
        <v>0.60000000000000009</v>
      </c>
      <c r="S28" s="9">
        <f t="shared" si="3"/>
        <v>0.70000000000000007</v>
      </c>
      <c r="T28" s="9">
        <f t="shared" si="3"/>
        <v>0.8</v>
      </c>
      <c r="U28" s="9">
        <f t="shared" si="3"/>
        <v>0.9</v>
      </c>
      <c r="V28" s="9">
        <f t="shared" si="3"/>
        <v>1</v>
      </c>
    </row>
    <row r="29" spans="1:22" ht="18.75" customHeight="1" x14ac:dyDescent="0.25">
      <c r="A29" t="s">
        <v>20</v>
      </c>
      <c r="B29" s="8">
        <f>B21</f>
        <v>132</v>
      </c>
      <c r="C29" s="9">
        <f>B29/B$22</f>
        <v>0.17670682730923695</v>
      </c>
      <c r="D29" s="9">
        <f>C29*$E$11</f>
        <v>282.73092369477911</v>
      </c>
      <c r="E29" s="4"/>
      <c r="F29" s="9">
        <v>1.2</v>
      </c>
      <c r="H29" s="9">
        <f t="shared" si="2"/>
        <v>141.36546184738955</v>
      </c>
      <c r="I29" s="9">
        <f t="shared" si="2"/>
        <v>176.70682730923693</v>
      </c>
      <c r="J29" s="9">
        <f t="shared" si="2"/>
        <v>212.04819277108433</v>
      </c>
      <c r="K29" s="9">
        <f t="shared" si="2"/>
        <v>247.38955823293173</v>
      </c>
      <c r="L29" s="9">
        <f t="shared" si="2"/>
        <v>282.73092369477911</v>
      </c>
      <c r="M29" s="9">
        <f t="shared" si="2"/>
        <v>318.07228915662648</v>
      </c>
      <c r="N29" s="9">
        <f t="shared" si="2"/>
        <v>353.41365461847386</v>
      </c>
      <c r="P29" s="9">
        <f t="shared" si="3"/>
        <v>0.6</v>
      </c>
      <c r="Q29" s="9">
        <f t="shared" si="3"/>
        <v>0.75</v>
      </c>
      <c r="R29" s="9">
        <f t="shared" si="3"/>
        <v>0.89999999999999991</v>
      </c>
      <c r="S29" s="9">
        <f t="shared" si="3"/>
        <v>1.05</v>
      </c>
      <c r="T29" s="9">
        <f t="shared" si="3"/>
        <v>1.2</v>
      </c>
      <c r="U29" s="9">
        <f t="shared" si="3"/>
        <v>1.3499999999999999</v>
      </c>
      <c r="V29" s="9">
        <f t="shared" si="3"/>
        <v>1.5</v>
      </c>
    </row>
    <row r="30" spans="1:22" ht="18.75" customHeight="1" x14ac:dyDescent="0.25">
      <c r="A30" t="s">
        <v>26</v>
      </c>
      <c r="B30" s="4"/>
      <c r="C30" s="3"/>
      <c r="D30" s="3"/>
      <c r="E30" s="4"/>
      <c r="F30" s="3"/>
      <c r="H30" s="3"/>
      <c r="I30" s="3"/>
      <c r="J30" s="3"/>
      <c r="K30" s="3"/>
      <c r="L30" s="4"/>
      <c r="P30" s="3"/>
      <c r="Q30" s="3"/>
      <c r="R30" s="3"/>
      <c r="S30" s="3"/>
      <c r="T30" s="3"/>
    </row>
    <row r="31" spans="1:22" ht="18.75" customHeight="1" x14ac:dyDescent="0.25">
      <c r="A31" t="s">
        <v>17</v>
      </c>
      <c r="B31" s="8">
        <f>B18</f>
        <v>340</v>
      </c>
      <c r="C31" s="9">
        <f>B31/B$22</f>
        <v>0.45515394912985274</v>
      </c>
      <c r="D31" s="9">
        <f>C31*$E$11</f>
        <v>728.24631860776435</v>
      </c>
      <c r="E31" s="4"/>
      <c r="F31" s="9">
        <v>0.2</v>
      </c>
      <c r="H31" s="9">
        <f t="shared" ref="H31:N31" si="4">$D31*POWER(2,H$25-$L$25)</f>
        <v>45.515394912985272</v>
      </c>
      <c r="I31" s="9">
        <f t="shared" si="4"/>
        <v>91.030789825970544</v>
      </c>
      <c r="J31" s="9">
        <f t="shared" si="4"/>
        <v>182.06157965194109</v>
      </c>
      <c r="K31" s="9">
        <f t="shared" si="4"/>
        <v>364.12315930388218</v>
      </c>
      <c r="L31" s="9">
        <f t="shared" si="4"/>
        <v>728.24631860776435</v>
      </c>
      <c r="M31" s="9">
        <f t="shared" si="4"/>
        <v>1456.4926372155287</v>
      </c>
      <c r="N31" s="9">
        <f t="shared" si="4"/>
        <v>2912.9852744310574</v>
      </c>
      <c r="P31" s="9">
        <f t="shared" ref="P31:V31" si="5">$F31*POWER(2,P$25-$L$25)</f>
        <v>1.2500000000000001E-2</v>
      </c>
      <c r="Q31" s="9">
        <f t="shared" si="5"/>
        <v>2.5000000000000001E-2</v>
      </c>
      <c r="R31" s="9">
        <f t="shared" si="5"/>
        <v>0.05</v>
      </c>
      <c r="S31" s="9">
        <f t="shared" si="5"/>
        <v>0.1</v>
      </c>
      <c r="T31" s="9">
        <f t="shared" si="5"/>
        <v>0.2</v>
      </c>
      <c r="U31" s="9">
        <f t="shared" si="5"/>
        <v>0.4</v>
      </c>
      <c r="V31" s="9">
        <f t="shared" si="5"/>
        <v>0.8</v>
      </c>
    </row>
    <row r="32" spans="1:22" ht="18.75" customHeight="1" x14ac:dyDescent="0.25">
      <c r="B32" s="4"/>
      <c r="C32" s="3"/>
      <c r="D32" s="3"/>
      <c r="E32" s="4"/>
      <c r="F32" s="3"/>
      <c r="H32" s="9">
        <f t="shared" ref="H32:N32" si="6">SUM(H26:H31)</f>
        <v>481.39223560910307</v>
      </c>
      <c r="I32" s="9">
        <f t="shared" si="6"/>
        <v>635.87684069611782</v>
      </c>
      <c r="J32" s="9">
        <f t="shared" si="6"/>
        <v>835.87684069611771</v>
      </c>
      <c r="K32" s="9">
        <f t="shared" si="6"/>
        <v>1126.9076305220883</v>
      </c>
      <c r="L32" s="8">
        <f t="shared" si="6"/>
        <v>1600</v>
      </c>
      <c r="M32" s="8">
        <f t="shared" si="6"/>
        <v>2437.2155287817941</v>
      </c>
      <c r="N32" s="8">
        <f t="shared" si="6"/>
        <v>4002.6773761713521</v>
      </c>
      <c r="P32" s="9">
        <f t="shared" ref="P32:V32" si="7">SUM(P26:P31)</f>
        <v>1.4624999999999999</v>
      </c>
      <c r="Q32" s="9">
        <f t="shared" si="7"/>
        <v>1.8374999999999999</v>
      </c>
      <c r="R32" s="9">
        <f t="shared" si="7"/>
        <v>2.2249999999999996</v>
      </c>
      <c r="S32" s="9">
        <f t="shared" si="7"/>
        <v>2.6375000000000002</v>
      </c>
      <c r="T32" s="9">
        <f t="shared" si="7"/>
        <v>3.1</v>
      </c>
      <c r="U32" s="9">
        <f t="shared" si="7"/>
        <v>3.6625000000000001</v>
      </c>
      <c r="V32" s="9">
        <f t="shared" si="7"/>
        <v>4.4249999999999998</v>
      </c>
    </row>
    <row r="33" spans="1:22" ht="19.5" customHeight="1" x14ac:dyDescent="0.25">
      <c r="A33" t="s">
        <v>27</v>
      </c>
      <c r="B33" s="4"/>
      <c r="C33" s="3"/>
      <c r="D33" s="3"/>
      <c r="E33" s="4"/>
      <c r="F33" s="3"/>
      <c r="H33" s="11"/>
      <c r="I33" s="3"/>
      <c r="J33" s="3"/>
      <c r="K33" s="3"/>
      <c r="L33" s="4"/>
      <c r="O33" t="s">
        <v>28</v>
      </c>
      <c r="P33" s="3"/>
      <c r="Q33" s="3"/>
      <c r="R33" s="3"/>
      <c r="S33" s="3"/>
      <c r="T33" s="3"/>
    </row>
    <row r="34" spans="1:22" ht="18.75" customHeight="1" x14ac:dyDescent="0.25">
      <c r="B34" s="4"/>
      <c r="C34" s="3"/>
      <c r="D34" s="3"/>
      <c r="E34" s="4"/>
      <c r="F34" s="3"/>
      <c r="H34" s="3"/>
      <c r="I34" s="3"/>
      <c r="J34" s="3"/>
      <c r="K34" s="3"/>
      <c r="L34" s="4"/>
      <c r="P34" s="9">
        <f t="shared" ref="P34:V34" si="8">P32/1.2</f>
        <v>1.21875</v>
      </c>
      <c r="Q34" s="9">
        <f t="shared" si="8"/>
        <v>1.53125</v>
      </c>
      <c r="R34" s="9">
        <f t="shared" si="8"/>
        <v>1.8541666666666665</v>
      </c>
      <c r="S34" s="9">
        <f t="shared" si="8"/>
        <v>2.197916666666667</v>
      </c>
      <c r="T34" s="9">
        <f t="shared" si="8"/>
        <v>2.5833333333333335</v>
      </c>
      <c r="U34" s="9">
        <f t="shared" si="8"/>
        <v>3.0520833333333335</v>
      </c>
      <c r="V34" s="9">
        <f t="shared" si="8"/>
        <v>3.6875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isaac_adc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Tanner Andrulis</cp:lastModifiedBy>
  <dcterms:created xsi:type="dcterms:W3CDTF">2023-06-06T16:51:45Z</dcterms:created>
  <dcterms:modified xsi:type="dcterms:W3CDTF">2023-08-17T15:59:58Z</dcterms:modified>
</cp:coreProperties>
</file>