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investment\贵州茅台\茅台\"/>
    </mc:Choice>
  </mc:AlternateContent>
  <bookViews>
    <workbookView xWindow="0" yWindow="0" windowWidth="20490" windowHeight="7560" activeTab="1"/>
  </bookViews>
  <sheets>
    <sheet name="利润表估算" sheetId="1" r:id="rId1"/>
    <sheet name="核心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I25" i="2"/>
  <c r="J25" i="2"/>
  <c r="K25" i="2"/>
  <c r="L25" i="2"/>
  <c r="G25" i="2"/>
  <c r="H24" i="2"/>
  <c r="G24" i="2"/>
  <c r="H23" i="2"/>
  <c r="G23" i="2"/>
  <c r="H22" i="2"/>
  <c r="G22" i="2"/>
  <c r="A54" i="2"/>
  <c r="G21" i="2"/>
</calcChain>
</file>

<file path=xl/sharedStrings.xml><?xml version="1.0" encoding="utf-8"?>
<sst xmlns="http://schemas.openxmlformats.org/spreadsheetml/2006/main" count="74" uniqueCount="72">
  <si>
    <t>茅台公司披露的2017年预算条件下的利润表（来自：唐书房）</t>
    <phoneticPr fontId="1" type="noConversion"/>
  </si>
  <si>
    <t>科目</t>
    <phoneticPr fontId="1" type="noConversion"/>
  </si>
  <si>
    <t>计划变动</t>
    <phoneticPr fontId="1" type="noConversion"/>
  </si>
  <si>
    <t>备注</t>
    <phoneticPr fontId="1" type="noConversion"/>
  </si>
  <si>
    <t>营业收入（亿）</t>
    <phoneticPr fontId="1" type="noConversion"/>
  </si>
  <si>
    <t>466+15</t>
    <phoneticPr fontId="1" type="noConversion"/>
  </si>
  <si>
    <t>15亿为假设2017年财务公司净收入，2016年基数为11.7亿</t>
    <phoneticPr fontId="1" type="noConversion"/>
  </si>
  <si>
    <t>营业成本（亿）</t>
    <phoneticPr fontId="1" type="noConversion"/>
  </si>
  <si>
    <t>税金及附加（亿）</t>
    <phoneticPr fontId="1" type="noConversion"/>
  </si>
  <si>
    <t>销售费用（亿）</t>
    <phoneticPr fontId="1" type="noConversion"/>
  </si>
  <si>
    <t>管理费用（亿）</t>
    <phoneticPr fontId="1" type="noConversion"/>
  </si>
  <si>
    <t>财务费用</t>
    <phoneticPr fontId="1" type="noConversion"/>
  </si>
  <si>
    <t>估算</t>
    <phoneticPr fontId="1" type="noConversion"/>
  </si>
  <si>
    <t>营业利润（亿）</t>
    <phoneticPr fontId="1" type="noConversion"/>
  </si>
  <si>
    <t>营业外收支（亿）</t>
    <phoneticPr fontId="1" type="noConversion"/>
  </si>
  <si>
    <t>估算</t>
    <phoneticPr fontId="1" type="noConversion"/>
  </si>
  <si>
    <t>利润总额（亿）</t>
    <phoneticPr fontId="1" type="noConversion"/>
  </si>
  <si>
    <t>净利润（亿）</t>
    <phoneticPr fontId="1" type="noConversion"/>
  </si>
  <si>
    <t>归母净利（亿）</t>
    <phoneticPr fontId="1" type="noConversion"/>
  </si>
  <si>
    <t>每股盈利（元）</t>
    <phoneticPr fontId="1" type="noConversion"/>
  </si>
  <si>
    <t>15倍pe（元）</t>
    <phoneticPr fontId="1" type="noConversion"/>
  </si>
  <si>
    <t>低估</t>
    <phoneticPr fontId="1" type="noConversion"/>
  </si>
  <si>
    <t>30倍pe（元）</t>
    <phoneticPr fontId="1" type="noConversion"/>
  </si>
  <si>
    <t>合理</t>
    <phoneticPr fontId="1" type="noConversion"/>
  </si>
  <si>
    <t>50倍pe（元）</t>
    <phoneticPr fontId="1" type="noConversion"/>
  </si>
  <si>
    <t>高估</t>
    <phoneticPr fontId="1" type="noConversion"/>
  </si>
  <si>
    <t>负债率低的企业，10~15倍间算低，15~30算合理，30~50算偏高，50以上算博傻。负债率高的，大概的打个六七折吧。</t>
    <phoneticPr fontId="1" type="noConversion"/>
  </si>
  <si>
    <t>25%税率</t>
    <phoneticPr fontId="1" type="noConversion"/>
  </si>
  <si>
    <r>
      <rPr>
        <sz val="9"/>
        <color theme="1"/>
        <rFont val="等线"/>
        <family val="2"/>
        <charset val="134"/>
      </rPr>
      <t>茅台基酒产量（吨）</t>
    </r>
    <phoneticPr fontId="1" type="noConversion"/>
  </si>
  <si>
    <r>
      <rPr>
        <sz val="9"/>
        <color theme="1"/>
        <rFont val="等线"/>
        <family val="2"/>
        <charset val="134"/>
      </rPr>
      <t>茅台商品酒报表销量（吨）</t>
    </r>
    <phoneticPr fontId="1" type="noConversion"/>
  </si>
  <si>
    <r>
      <rPr>
        <sz val="9"/>
        <color theme="1"/>
        <rFont val="等线"/>
        <family val="2"/>
        <charset val="134"/>
      </rPr>
      <t>当年可售商品酒上限（吨）</t>
    </r>
    <phoneticPr fontId="1" type="noConversion"/>
  </si>
  <si>
    <r>
      <rPr>
        <sz val="9"/>
        <color theme="1"/>
        <rFont val="等线"/>
        <family val="2"/>
        <charset val="134"/>
      </rPr>
      <t>茅台酒营收（亿）</t>
    </r>
    <phoneticPr fontId="1" type="noConversion"/>
  </si>
  <si>
    <r>
      <rPr>
        <sz val="9"/>
        <color theme="1"/>
        <rFont val="等线"/>
        <family val="2"/>
        <charset val="134"/>
      </rPr>
      <t>瓶单价（元</t>
    </r>
    <r>
      <rPr>
        <sz val="9"/>
        <color theme="1"/>
        <rFont val="GB_2312"/>
        <family val="2"/>
      </rPr>
      <t>/500ml</t>
    </r>
    <r>
      <rPr>
        <sz val="9"/>
        <color theme="1"/>
        <rFont val="等线"/>
        <family val="2"/>
        <charset val="134"/>
      </rPr>
      <t>）</t>
    </r>
    <phoneticPr fontId="1" type="noConversion"/>
  </si>
  <si>
    <r>
      <rPr>
        <sz val="9"/>
        <color theme="1"/>
        <rFont val="等线"/>
        <family val="2"/>
        <charset val="134"/>
      </rPr>
      <t>茅台酒生产成本（亿）</t>
    </r>
    <phoneticPr fontId="1" type="noConversion"/>
  </si>
  <si>
    <r>
      <rPr>
        <sz val="9"/>
        <color theme="1"/>
        <rFont val="等线"/>
        <family val="2"/>
        <charset val="134"/>
      </rPr>
      <t>瓶成本（元</t>
    </r>
    <r>
      <rPr>
        <sz val="9"/>
        <color theme="1"/>
        <rFont val="GB_2312"/>
        <family val="2"/>
      </rPr>
      <t>/500ml</t>
    </r>
    <r>
      <rPr>
        <sz val="9"/>
        <color theme="1"/>
        <rFont val="等线"/>
        <family val="2"/>
        <charset val="134"/>
      </rPr>
      <t>）</t>
    </r>
    <phoneticPr fontId="1" type="noConversion"/>
  </si>
  <si>
    <r>
      <rPr>
        <sz val="9"/>
        <color theme="1"/>
        <rFont val="等线"/>
        <family val="2"/>
        <charset val="134"/>
      </rPr>
      <t>酱香基酒产量（吨）</t>
    </r>
    <phoneticPr fontId="1" type="noConversion"/>
  </si>
  <si>
    <r>
      <rPr>
        <sz val="9"/>
        <color theme="1"/>
        <rFont val="等线"/>
        <family val="2"/>
        <charset val="134"/>
      </rPr>
      <t>酱香酒销量（吨）</t>
    </r>
    <phoneticPr fontId="1" type="noConversion"/>
  </si>
  <si>
    <r>
      <rPr>
        <sz val="9"/>
        <color theme="1"/>
        <rFont val="等线"/>
        <family val="2"/>
        <charset val="134"/>
      </rPr>
      <t>酱香酒营收（亿）</t>
    </r>
    <phoneticPr fontId="1" type="noConversion"/>
  </si>
  <si>
    <r>
      <rPr>
        <sz val="9"/>
        <color theme="1"/>
        <rFont val="等线"/>
        <family val="2"/>
        <charset val="134"/>
      </rPr>
      <t>茅台酒设计产能（吨）</t>
    </r>
    <phoneticPr fontId="1" type="noConversion"/>
  </si>
  <si>
    <r>
      <rPr>
        <sz val="9"/>
        <color theme="1"/>
        <rFont val="等线"/>
        <family val="2"/>
        <charset val="134"/>
      </rPr>
      <t>系列酒设计产能（吨）</t>
    </r>
    <phoneticPr fontId="1" type="noConversion"/>
  </si>
  <si>
    <r>
      <rPr>
        <sz val="9"/>
        <color theme="1"/>
        <rFont val="等线"/>
        <family val="2"/>
        <charset val="134"/>
      </rPr>
      <t>在建产能（吨）</t>
    </r>
    <phoneticPr fontId="1" type="noConversion"/>
  </si>
  <si>
    <r>
      <rPr>
        <sz val="9"/>
        <color theme="1"/>
        <rFont val="等线"/>
        <family val="2"/>
        <charset val="134"/>
      </rPr>
      <t>中华</t>
    </r>
    <r>
      <rPr>
        <sz val="9"/>
        <color theme="1"/>
        <rFont val="GB_2312"/>
        <family val="2"/>
      </rPr>
      <t>2</t>
    </r>
    <r>
      <rPr>
        <sz val="9"/>
        <color theme="1"/>
        <rFont val="等线"/>
        <family val="2"/>
        <charset val="134"/>
      </rPr>
      <t>期</t>
    </r>
    <phoneticPr fontId="1" type="noConversion"/>
  </si>
  <si>
    <r>
      <rPr>
        <sz val="9"/>
        <color theme="1"/>
        <rFont val="等线"/>
        <family val="2"/>
        <charset val="134"/>
      </rPr>
      <t>商品酒库存（吨）</t>
    </r>
    <phoneticPr fontId="1" type="noConversion"/>
  </si>
  <si>
    <r>
      <rPr>
        <sz val="9"/>
        <color theme="1"/>
        <rFont val="等线"/>
        <family val="2"/>
        <charset val="134"/>
      </rPr>
      <t>其中茅台基酒库存估算（吨）</t>
    </r>
    <phoneticPr fontId="1" type="noConversion"/>
  </si>
  <si>
    <r>
      <rPr>
        <sz val="9"/>
        <color theme="1"/>
        <rFont val="等线"/>
        <family val="2"/>
        <charset val="134"/>
      </rPr>
      <t>酱香酒基酒库存估算（吨）</t>
    </r>
    <phoneticPr fontId="1" type="noConversion"/>
  </si>
  <si>
    <r>
      <rPr>
        <sz val="9"/>
        <color theme="1"/>
        <rFont val="等线"/>
        <family val="2"/>
        <charset val="134"/>
      </rPr>
      <t>酱香酒成本（亿）</t>
    </r>
    <phoneticPr fontId="1" type="noConversion"/>
  </si>
  <si>
    <r>
      <rPr>
        <sz val="9"/>
        <color theme="1"/>
        <rFont val="等线"/>
        <family val="2"/>
        <charset val="134"/>
      </rPr>
      <t>基酒库存（吨）</t>
    </r>
    <phoneticPr fontId="1" type="noConversion"/>
  </si>
  <si>
    <t>报表数据</t>
    <phoneticPr fontId="1" type="noConversion"/>
  </si>
  <si>
    <t>茅台+系列基酒（吨）</t>
    <phoneticPr fontId="1" type="noConversion"/>
  </si>
  <si>
    <t>成品酒库存量（吨）</t>
    <phoneticPr fontId="1" type="noConversion"/>
  </si>
  <si>
    <r>
      <rPr>
        <sz val="9"/>
        <color theme="1"/>
        <rFont val="宋体"/>
        <family val="3"/>
        <charset val="134"/>
      </rPr>
      <t>注：当年可售上限按</t>
    </r>
    <r>
      <rPr>
        <sz val="9"/>
        <color theme="1"/>
        <rFont val="GB_2312"/>
      </rPr>
      <t>4</t>
    </r>
    <r>
      <rPr>
        <sz val="9"/>
        <color theme="1"/>
        <rFont val="宋体"/>
        <family val="3"/>
        <charset val="134"/>
      </rPr>
      <t>年前基酒的</t>
    </r>
    <r>
      <rPr>
        <sz val="9"/>
        <color theme="1"/>
        <rFont val="GB_2312"/>
      </rPr>
      <t>75%</t>
    </r>
    <r>
      <rPr>
        <sz val="9"/>
        <color theme="1"/>
        <rFont val="宋体"/>
        <family val="3"/>
        <charset val="134"/>
      </rPr>
      <t>计算</t>
    </r>
    <phoneticPr fontId="1" type="noConversion"/>
  </si>
  <si>
    <t>注：2016年产销量统计口径应该有变化，生产量明显为基酒产量；库存量似乎也为基酒库存量</t>
    <phoneticPr fontId="1" type="noConversion"/>
  </si>
  <si>
    <t>产能情况</t>
    <phoneticPr fontId="1" type="noConversion"/>
  </si>
  <si>
    <t>茅台实际产能（吨）</t>
    <phoneticPr fontId="1" type="noConversion"/>
  </si>
  <si>
    <t>系列酒设计产能（吨）</t>
    <phoneticPr fontId="1" type="noConversion"/>
  </si>
  <si>
    <t>系列酒实际产能（吨）</t>
    <phoneticPr fontId="1" type="noConversion"/>
  </si>
  <si>
    <t>茅台设计产能（吨）</t>
    <phoneticPr fontId="1" type="noConversion"/>
  </si>
  <si>
    <t>注：产能2016才有；32,592 吨茅台酒基酒设计产能中， 由于茅台酒的生产工艺特点， 1,232 吨茅台酒基酒设
计产能在 2016 年 10 月投产，实际将在 2017 年释放。</t>
    <phoneticPr fontId="1" type="noConversion"/>
  </si>
  <si>
    <t>茅台销量</t>
    <phoneticPr fontId="1" type="noConversion"/>
  </si>
  <si>
    <t>系列酒销量</t>
    <phoneticPr fontId="1" type="noConversion"/>
  </si>
  <si>
    <t>销量（吨）</t>
    <phoneticPr fontId="1" type="noConversion"/>
  </si>
  <si>
    <t>库存量（吨）</t>
    <phoneticPr fontId="1" type="noConversion"/>
  </si>
  <si>
    <t>半成品酒库存量（吨）</t>
    <phoneticPr fontId="1" type="noConversion"/>
  </si>
  <si>
    <r>
      <rPr>
        <sz val="9"/>
        <color theme="1"/>
        <rFont val="宋体"/>
        <family val="3"/>
        <charset val="134"/>
      </rPr>
      <t>一顿酒按</t>
    </r>
    <r>
      <rPr>
        <sz val="9"/>
        <color theme="1"/>
        <rFont val="GB_2312"/>
      </rPr>
      <t>2124</t>
    </r>
    <r>
      <rPr>
        <sz val="9"/>
        <color theme="1"/>
        <rFont val="宋体"/>
        <family val="3"/>
        <charset val="134"/>
      </rPr>
      <t>瓶计算</t>
    </r>
    <phoneticPr fontId="1" type="noConversion"/>
  </si>
  <si>
    <t>茅台出厂价</t>
    <phoneticPr fontId="1" type="noConversion"/>
  </si>
  <si>
    <r>
      <rPr>
        <sz val="9"/>
        <color theme="1"/>
        <rFont val="宋体"/>
        <family val="3"/>
        <charset val="134"/>
      </rPr>
      <t>出厂价包含</t>
    </r>
    <r>
      <rPr>
        <sz val="9"/>
        <color theme="1"/>
        <rFont val="GB_2312"/>
      </rPr>
      <t>17%</t>
    </r>
    <r>
      <rPr>
        <sz val="9"/>
        <color theme="1"/>
        <rFont val="宋体"/>
        <family val="3"/>
        <charset val="134"/>
      </rPr>
      <t>增值税，</t>
    </r>
    <r>
      <rPr>
        <sz val="9"/>
        <color theme="1"/>
        <rFont val="GB_2312"/>
      </rPr>
      <t>819</t>
    </r>
    <r>
      <rPr>
        <sz val="9"/>
        <color theme="1"/>
        <rFont val="宋体"/>
        <family val="3"/>
        <charset val="134"/>
      </rPr>
      <t>元出厂价实际酒厂得</t>
    </r>
    <r>
      <rPr>
        <sz val="9"/>
        <color theme="1"/>
        <rFont val="GB_2312"/>
      </rPr>
      <t>700</t>
    </r>
    <r>
      <rPr>
        <sz val="9"/>
        <color theme="1"/>
        <rFont val="宋体"/>
        <family val="3"/>
        <charset val="134"/>
      </rPr>
      <t>元</t>
    </r>
    <phoneticPr fontId="1" type="noConversion"/>
  </si>
  <si>
    <t>成品酒生产量（吨）</t>
    <phoneticPr fontId="1" type="noConversion"/>
  </si>
  <si>
    <r>
      <rPr>
        <sz val="9"/>
        <color theme="1"/>
        <rFont val="宋体"/>
        <family val="3"/>
        <charset val="134"/>
      </rPr>
      <t>报表销量</t>
    </r>
    <r>
      <rPr>
        <sz val="9"/>
        <color theme="1"/>
        <rFont val="GB_2312"/>
      </rPr>
      <t>/</t>
    </r>
    <r>
      <rPr>
        <sz val="9"/>
        <color theme="1"/>
        <rFont val="宋体"/>
        <family val="3"/>
        <charset val="134"/>
      </rPr>
      <t>四年前基酒产量</t>
    </r>
    <phoneticPr fontId="1" type="noConversion"/>
  </si>
  <si>
    <r>
      <rPr>
        <sz val="9"/>
        <color theme="1"/>
        <rFont val="宋体"/>
        <family val="3"/>
        <charset val="134"/>
      </rPr>
      <t>四年前基酒</t>
    </r>
    <r>
      <rPr>
        <sz val="9"/>
        <color theme="1"/>
        <rFont val="GB_2312"/>
      </rPr>
      <t>*70%</t>
    </r>
    <phoneticPr fontId="1" type="noConversion"/>
  </si>
  <si>
    <r>
      <rPr>
        <sz val="9"/>
        <color theme="1"/>
        <rFont val="宋体"/>
        <family val="3"/>
        <charset val="134"/>
      </rPr>
      <t>四年前基酒</t>
    </r>
    <r>
      <rPr>
        <sz val="9"/>
        <color theme="1"/>
        <rFont val="GB_2312"/>
      </rPr>
      <t>*75%</t>
    </r>
    <phoneticPr fontId="1" type="noConversion"/>
  </si>
  <si>
    <r>
      <rPr>
        <sz val="9"/>
        <color theme="1"/>
        <rFont val="宋体"/>
        <family val="3"/>
        <charset val="134"/>
      </rPr>
      <t>招股说明书：生产</t>
    </r>
    <r>
      <rPr>
        <sz val="9"/>
        <color theme="1"/>
        <rFont val="GB_2312"/>
      </rPr>
      <t>1</t>
    </r>
    <r>
      <rPr>
        <sz val="9"/>
        <color theme="1"/>
        <rFont val="宋体"/>
        <family val="3"/>
        <charset val="134"/>
      </rPr>
      <t>吨高度酒时需要基酒</t>
    </r>
    <r>
      <rPr>
        <sz val="9"/>
        <color theme="1"/>
        <rFont val="GB_2312"/>
      </rPr>
      <t>0.8514</t>
    </r>
    <r>
      <rPr>
        <sz val="9"/>
        <color theme="1"/>
        <rFont val="宋体"/>
        <family val="3"/>
        <charset val="134"/>
      </rPr>
      <t>吨，外购老酒</t>
    </r>
    <r>
      <rPr>
        <sz val="9"/>
        <color theme="1"/>
        <rFont val="GB_2312"/>
      </rPr>
      <t>0.1486</t>
    </r>
    <r>
      <rPr>
        <sz val="9"/>
        <color theme="1"/>
        <rFont val="宋体"/>
        <family val="3"/>
        <charset val="134"/>
      </rPr>
      <t>吨；</t>
    </r>
    <r>
      <rPr>
        <sz val="9"/>
        <color theme="1"/>
        <rFont val="GB_2312"/>
      </rPr>
      <t>2003</t>
    </r>
    <r>
      <rPr>
        <sz val="9"/>
        <color theme="1"/>
        <rFont val="宋体"/>
        <family val="3"/>
        <charset val="134"/>
      </rPr>
      <t>中报提到老酒比例提升。假设</t>
    </r>
    <r>
      <rPr>
        <sz val="9"/>
        <color theme="1"/>
        <rFont val="GB_2312"/>
      </rPr>
      <t>20%</t>
    </r>
    <r>
      <rPr>
        <sz val="9"/>
        <color theme="1"/>
        <rFont val="宋体"/>
        <family val="3"/>
        <charset val="134"/>
      </rPr>
      <t>，则需</t>
    </r>
    <r>
      <rPr>
        <sz val="9"/>
        <color theme="1"/>
        <rFont val="GB_2312"/>
      </rPr>
      <t>80%</t>
    </r>
    <r>
      <rPr>
        <sz val="9"/>
        <color theme="1"/>
        <rFont val="宋体"/>
        <family val="3"/>
        <charset val="134"/>
      </rPr>
      <t xml:space="preserve">基酒
</t>
    </r>
    <phoneticPr fontId="1" type="noConversion"/>
  </si>
  <si>
    <t>五年前基酒*75%/85%（勾兑老酒）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</si>
</sst>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华文宋体"/>
      <family val="3"/>
      <charset val="134"/>
    </font>
    <font>
      <sz val="9"/>
      <color theme="1"/>
      <name val="GB_2312"/>
    </font>
    <font>
      <sz val="9"/>
      <color theme="1"/>
      <name val="等线"/>
      <family val="2"/>
      <charset val="134"/>
    </font>
    <font>
      <sz val="9"/>
      <color theme="1"/>
      <name val="GB_2312"/>
      <family val="2"/>
    </font>
    <font>
      <sz val="9"/>
      <color theme="1"/>
      <name val="宋体"/>
      <family val="3"/>
      <charset val="134"/>
    </font>
    <font>
      <sz val="9"/>
      <name val="GB_231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7" sqref="G7"/>
    </sheetView>
  </sheetViews>
  <sheetFormatPr defaultRowHeight="14.25"/>
  <cols>
    <col min="1" max="1" width="15.5" customWidth="1"/>
    <col min="5" max="5" width="11.5" customWidth="1"/>
  </cols>
  <sheetData>
    <row r="1" spans="1:5" ht="16.5">
      <c r="A1" s="1" t="s">
        <v>0</v>
      </c>
      <c r="B1" s="1"/>
      <c r="C1" s="1"/>
      <c r="D1" s="1"/>
      <c r="E1" s="1"/>
    </row>
    <row r="2" spans="1:5" ht="16.5">
      <c r="A2" s="2" t="s">
        <v>1</v>
      </c>
      <c r="B2" s="2">
        <v>2016</v>
      </c>
      <c r="C2" s="2" t="s">
        <v>2</v>
      </c>
      <c r="D2" s="2">
        <v>2017</v>
      </c>
      <c r="E2" s="2" t="s">
        <v>3</v>
      </c>
    </row>
    <row r="3" spans="1:5" ht="16.5">
      <c r="A3" s="2" t="s">
        <v>4</v>
      </c>
      <c r="B3" s="2">
        <v>388.6</v>
      </c>
      <c r="C3" s="3">
        <v>0.2</v>
      </c>
      <c r="D3" s="2" t="s">
        <v>5</v>
      </c>
      <c r="E3" s="4" t="s">
        <v>6</v>
      </c>
    </row>
    <row r="4" spans="1:5" ht="16.5">
      <c r="A4" s="2" t="s">
        <v>7</v>
      </c>
      <c r="B4" s="2">
        <v>34.1</v>
      </c>
      <c r="C4" s="3">
        <v>0.49</v>
      </c>
      <c r="D4" s="2">
        <v>51</v>
      </c>
      <c r="E4" s="4"/>
    </row>
    <row r="5" spans="1:5" ht="16.5">
      <c r="A5" s="2" t="s">
        <v>8</v>
      </c>
      <c r="B5" s="2">
        <v>65.099999999999994</v>
      </c>
      <c r="C5" s="3">
        <v>0.05</v>
      </c>
      <c r="D5" s="2">
        <v>68.400000000000006</v>
      </c>
      <c r="E5" s="4"/>
    </row>
    <row r="6" spans="1:5" ht="16.5">
      <c r="A6" s="2" t="s">
        <v>9</v>
      </c>
      <c r="B6" s="2">
        <v>16.8</v>
      </c>
      <c r="C6" s="3">
        <v>1.06</v>
      </c>
      <c r="D6" s="2">
        <v>34.6</v>
      </c>
      <c r="E6" s="4"/>
    </row>
    <row r="7" spans="1:5" ht="16.5">
      <c r="A7" s="2" t="s">
        <v>10</v>
      </c>
      <c r="B7" s="2">
        <v>41.9</v>
      </c>
      <c r="C7" s="3">
        <v>0.13</v>
      </c>
      <c r="D7" s="2">
        <v>47.3</v>
      </c>
      <c r="E7" s="4"/>
    </row>
    <row r="8" spans="1:5" ht="16.5">
      <c r="A8" s="2" t="s">
        <v>11</v>
      </c>
      <c r="B8" s="2">
        <v>-0.3</v>
      </c>
      <c r="C8" s="2"/>
      <c r="D8" s="2">
        <v>-0.5</v>
      </c>
      <c r="E8" s="2" t="s">
        <v>12</v>
      </c>
    </row>
    <row r="9" spans="1:5" ht="16.5">
      <c r="A9" s="2" t="s">
        <v>13</v>
      </c>
      <c r="B9" s="2">
        <v>242.7</v>
      </c>
      <c r="C9" s="2"/>
      <c r="D9" s="2">
        <v>280</v>
      </c>
      <c r="E9" s="2"/>
    </row>
    <row r="10" spans="1:5" ht="16.5">
      <c r="A10" s="2" t="s">
        <v>14</v>
      </c>
      <c r="B10" s="2">
        <v>-3</v>
      </c>
      <c r="C10" s="2"/>
      <c r="D10" s="2">
        <v>-3</v>
      </c>
      <c r="E10" s="2" t="s">
        <v>15</v>
      </c>
    </row>
    <row r="11" spans="1:5" ht="16.5">
      <c r="A11" s="2" t="s">
        <v>16</v>
      </c>
      <c r="B11" s="2">
        <v>239.6</v>
      </c>
      <c r="C11" s="2"/>
      <c r="D11" s="2">
        <v>277</v>
      </c>
      <c r="E11" s="2"/>
    </row>
    <row r="12" spans="1:5" ht="16.5">
      <c r="A12" s="5" t="s">
        <v>17</v>
      </c>
      <c r="B12" s="5">
        <v>179.3</v>
      </c>
      <c r="C12" s="5"/>
      <c r="D12" s="5">
        <v>208</v>
      </c>
      <c r="E12" s="2" t="s">
        <v>27</v>
      </c>
    </row>
    <row r="13" spans="1:5" ht="16.5">
      <c r="A13" s="2" t="s">
        <v>18</v>
      </c>
      <c r="B13" s="2">
        <v>167</v>
      </c>
      <c r="C13" s="2"/>
      <c r="D13" s="2">
        <v>194</v>
      </c>
      <c r="E13" s="2"/>
    </row>
    <row r="14" spans="1:5" ht="16.5">
      <c r="A14" s="2" t="s">
        <v>19</v>
      </c>
      <c r="B14" s="2">
        <v>13.3</v>
      </c>
      <c r="C14" s="2"/>
      <c r="D14" s="2">
        <v>15.5</v>
      </c>
      <c r="E14" s="3">
        <v>0.16</v>
      </c>
    </row>
    <row r="15" spans="1:5" ht="16.5">
      <c r="A15" s="2" t="s">
        <v>20</v>
      </c>
      <c r="B15" s="2">
        <v>200</v>
      </c>
      <c r="C15" s="2"/>
      <c r="D15" s="2">
        <v>233</v>
      </c>
      <c r="E15" s="2" t="s">
        <v>21</v>
      </c>
    </row>
    <row r="16" spans="1:5" ht="16.5">
      <c r="A16" s="2" t="s">
        <v>22</v>
      </c>
      <c r="B16" s="2">
        <v>400</v>
      </c>
      <c r="C16" s="2"/>
      <c r="D16" s="2">
        <v>465</v>
      </c>
      <c r="E16" s="2" t="s">
        <v>23</v>
      </c>
    </row>
    <row r="17" spans="1:5" ht="16.5">
      <c r="A17" s="2" t="s">
        <v>24</v>
      </c>
      <c r="B17" s="2">
        <v>665</v>
      </c>
      <c r="C17" s="2"/>
      <c r="D17" s="2">
        <v>775</v>
      </c>
      <c r="E17" s="2" t="s">
        <v>25</v>
      </c>
    </row>
    <row r="18" spans="1:5" ht="11.25" customHeight="1">
      <c r="A18" s="2"/>
      <c r="B18" s="2"/>
      <c r="C18" s="2"/>
      <c r="D18" s="2"/>
      <c r="E18" s="2"/>
    </row>
    <row r="19" spans="1:5" ht="16.5" hidden="1">
      <c r="A19" s="2"/>
      <c r="B19" s="2"/>
      <c r="C19" s="2"/>
      <c r="D19" s="2"/>
      <c r="E19" s="2"/>
    </row>
    <row r="20" spans="1:5" ht="39.75" customHeight="1">
      <c r="A20" s="4" t="s">
        <v>26</v>
      </c>
      <c r="B20" s="4"/>
      <c r="C20" s="4"/>
      <c r="D20" s="4"/>
      <c r="E20" s="4"/>
    </row>
  </sheetData>
  <mergeCells count="3">
    <mergeCell ref="A1:E1"/>
    <mergeCell ref="E3:E7"/>
    <mergeCell ref="A20:E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6" workbookViewId="0">
      <selection activeCell="A25" sqref="A25:XFD25"/>
    </sheetView>
  </sheetViews>
  <sheetFormatPr defaultRowHeight="14.25"/>
  <cols>
    <col min="1" max="1" width="23.875" customWidth="1"/>
    <col min="8" max="8" width="9.375" bestFit="1" customWidth="1"/>
  </cols>
  <sheetData>
    <row r="1" spans="1:12">
      <c r="A1" s="6"/>
      <c r="B1" s="6">
        <v>2010</v>
      </c>
      <c r="C1" s="6">
        <v>2011</v>
      </c>
      <c r="D1" s="6">
        <v>2012</v>
      </c>
      <c r="E1" s="6">
        <v>2013</v>
      </c>
      <c r="F1" s="6">
        <v>2014</v>
      </c>
      <c r="G1" s="6">
        <v>2015</v>
      </c>
      <c r="H1" s="6">
        <v>2016</v>
      </c>
      <c r="I1" s="6">
        <v>2017</v>
      </c>
      <c r="J1" s="6">
        <v>2018</v>
      </c>
      <c r="K1" s="6">
        <v>2019</v>
      </c>
      <c r="L1" s="6">
        <v>2020</v>
      </c>
    </row>
    <row r="2" spans="1:12">
      <c r="A2" s="13" t="s">
        <v>47</v>
      </c>
      <c r="B2" s="6"/>
      <c r="C2" s="6"/>
      <c r="D2" s="6"/>
      <c r="E2" s="6"/>
      <c r="F2" s="6"/>
      <c r="H2" s="6"/>
      <c r="I2" s="6"/>
      <c r="J2" s="6"/>
      <c r="K2" s="6"/>
      <c r="L2" s="6"/>
    </row>
    <row r="3" spans="1:12">
      <c r="A3" s="15" t="s">
        <v>48</v>
      </c>
      <c r="B3" s="6"/>
      <c r="C3" s="6"/>
      <c r="D3" s="6"/>
      <c r="E3" s="6"/>
      <c r="F3" s="6">
        <v>58735.49</v>
      </c>
      <c r="G3" s="6">
        <v>50752.28</v>
      </c>
      <c r="H3" s="6">
        <v>59887.97</v>
      </c>
      <c r="I3" s="6"/>
      <c r="J3" s="6"/>
      <c r="K3" s="6"/>
      <c r="L3" s="6"/>
    </row>
    <row r="4" spans="1:12">
      <c r="A4" s="15" t="s">
        <v>66</v>
      </c>
      <c r="B4" s="6"/>
      <c r="C4" s="6"/>
      <c r="D4" s="6"/>
      <c r="E4" s="6"/>
      <c r="F4" s="6">
        <v>23602.48</v>
      </c>
      <c r="G4" s="6">
        <v>29650.57</v>
      </c>
      <c r="I4" s="6"/>
      <c r="J4" s="6"/>
      <c r="K4" s="6"/>
      <c r="L4" s="6"/>
    </row>
    <row r="5" spans="1:12">
      <c r="A5" s="10" t="s">
        <v>61</v>
      </c>
      <c r="B5" s="6"/>
      <c r="C5" s="6"/>
      <c r="D5" s="6"/>
      <c r="E5" s="6"/>
      <c r="F5" s="6"/>
      <c r="G5" s="6"/>
      <c r="H5" s="6">
        <v>252506.16</v>
      </c>
      <c r="I5" s="6"/>
      <c r="J5" s="6"/>
      <c r="K5" s="6"/>
      <c r="L5" s="6"/>
    </row>
    <row r="6" spans="1:12">
      <c r="A6" s="15" t="s">
        <v>49</v>
      </c>
      <c r="B6" s="6"/>
      <c r="C6" s="6"/>
      <c r="D6" s="6"/>
      <c r="E6" s="6"/>
      <c r="F6" s="6">
        <v>7734.55</v>
      </c>
      <c r="G6" s="6">
        <v>9867.7900000000009</v>
      </c>
      <c r="H6" s="6">
        <v>16168.33</v>
      </c>
      <c r="I6" s="6"/>
      <c r="J6" s="6"/>
      <c r="K6" s="6"/>
      <c r="L6" s="6"/>
    </row>
    <row r="7" spans="1:12">
      <c r="A7" s="15" t="s">
        <v>62</v>
      </c>
      <c r="B7" s="6"/>
      <c r="C7" s="6"/>
      <c r="D7" s="6"/>
      <c r="E7" s="6"/>
      <c r="F7" s="6"/>
      <c r="G7" s="6"/>
      <c r="H7" s="6">
        <v>236337.83</v>
      </c>
      <c r="I7" s="6"/>
      <c r="J7" s="6"/>
      <c r="K7" s="6"/>
      <c r="L7" s="6"/>
    </row>
    <row r="8" spans="1:12">
      <c r="A8" s="10" t="s">
        <v>60</v>
      </c>
      <c r="B8" s="6"/>
      <c r="C8" s="6"/>
      <c r="D8" s="6"/>
      <c r="E8" s="6"/>
      <c r="F8" s="6">
        <v>24167.72</v>
      </c>
      <c r="G8" s="6">
        <v>27517.33</v>
      </c>
      <c r="H8" s="6">
        <v>36944.36</v>
      </c>
      <c r="I8" s="6"/>
      <c r="J8" s="6"/>
      <c r="K8" s="6"/>
      <c r="L8" s="6"/>
    </row>
    <row r="9" spans="1:12">
      <c r="A9" s="15" t="s">
        <v>58</v>
      </c>
      <c r="B9" s="6"/>
      <c r="C9" s="6"/>
      <c r="D9" s="6"/>
      <c r="E9" s="6"/>
      <c r="F9" s="6"/>
      <c r="G9" s="6"/>
      <c r="H9" s="6">
        <v>22917.66</v>
      </c>
      <c r="I9" s="6"/>
      <c r="J9" s="6"/>
      <c r="K9" s="6"/>
      <c r="L9" s="6"/>
    </row>
    <row r="10" spans="1:12">
      <c r="A10" s="15" t="s">
        <v>59</v>
      </c>
      <c r="B10" s="6"/>
      <c r="C10" s="6"/>
      <c r="D10" s="6"/>
      <c r="E10" s="6"/>
      <c r="F10" s="6"/>
      <c r="G10" s="6"/>
      <c r="H10" s="6">
        <v>14026.7</v>
      </c>
      <c r="I10" s="6"/>
      <c r="J10" s="6"/>
      <c r="K10" s="6"/>
      <c r="L10" s="6"/>
    </row>
    <row r="11" spans="1:12">
      <c r="A11" s="10" t="s">
        <v>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>
      <c r="A12" s="15" t="s">
        <v>56</v>
      </c>
      <c r="B12" s="6"/>
      <c r="C12" s="6"/>
      <c r="D12" s="6"/>
      <c r="E12" s="6"/>
      <c r="F12" s="6"/>
      <c r="G12" s="6"/>
      <c r="H12" s="6">
        <v>32592</v>
      </c>
      <c r="I12" s="6"/>
      <c r="J12" s="6"/>
      <c r="K12" s="6"/>
      <c r="L12" s="6"/>
    </row>
    <row r="13" spans="1:12">
      <c r="A13" s="15" t="s">
        <v>53</v>
      </c>
      <c r="B13" s="6"/>
      <c r="C13" s="6"/>
      <c r="D13" s="6"/>
      <c r="E13" s="6"/>
      <c r="F13" s="6"/>
      <c r="G13" s="6"/>
      <c r="H13" s="6">
        <v>39312.53</v>
      </c>
      <c r="I13" s="6"/>
      <c r="J13" s="6"/>
      <c r="K13" s="6"/>
      <c r="L13" s="6"/>
    </row>
    <row r="14" spans="1:12">
      <c r="A14" s="15" t="s">
        <v>54</v>
      </c>
      <c r="B14" s="6"/>
      <c r="C14" s="6"/>
      <c r="D14" s="6"/>
      <c r="E14" s="6"/>
      <c r="F14" s="6"/>
      <c r="G14" s="6"/>
      <c r="H14" s="6">
        <v>17665</v>
      </c>
      <c r="I14" s="6"/>
      <c r="J14" s="6"/>
      <c r="K14" s="6"/>
      <c r="L14" s="6"/>
    </row>
    <row r="15" spans="1:12">
      <c r="A15" s="15" t="s">
        <v>55</v>
      </c>
      <c r="B15" s="6"/>
      <c r="C15" s="6"/>
      <c r="D15" s="6"/>
      <c r="E15" s="6"/>
      <c r="F15" s="6"/>
      <c r="G15" s="6"/>
      <c r="H15" s="6">
        <v>20575.439999999999</v>
      </c>
      <c r="I15" s="6"/>
      <c r="J15" s="6"/>
      <c r="K15" s="6"/>
      <c r="L15" s="6"/>
    </row>
    <row r="16" spans="1:12">
      <c r="A16" s="1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1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>
      <c r="A18" s="10" t="s">
        <v>51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ht="67.5">
      <c r="A19" s="12" t="s">
        <v>57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8" t="s">
        <v>28</v>
      </c>
      <c r="B20" s="8">
        <v>26184</v>
      </c>
      <c r="C20" s="8">
        <v>30026</v>
      </c>
      <c r="D20" s="8">
        <v>33600</v>
      </c>
      <c r="E20" s="8">
        <v>38452</v>
      </c>
      <c r="F20" s="8">
        <v>38745</v>
      </c>
      <c r="G20" s="8">
        <v>32179</v>
      </c>
      <c r="H20" s="16">
        <v>39312.53</v>
      </c>
      <c r="I20" s="11"/>
      <c r="J20" s="11"/>
      <c r="K20" s="6"/>
      <c r="L20" s="6"/>
    </row>
    <row r="21" spans="1:12">
      <c r="A21" s="9" t="s">
        <v>29</v>
      </c>
      <c r="B21" s="6"/>
      <c r="C21" s="6"/>
      <c r="D21" s="6"/>
      <c r="E21" s="6"/>
      <c r="F21" s="6"/>
      <c r="G21" s="6">
        <f>G8-G33</f>
        <v>19691.330000000002</v>
      </c>
      <c r="H21" s="17">
        <v>22917.66</v>
      </c>
      <c r="I21" s="6"/>
      <c r="J21" s="6"/>
      <c r="K21" s="6"/>
      <c r="L21" s="6"/>
    </row>
    <row r="22" spans="1:12">
      <c r="A22" s="9" t="s">
        <v>67</v>
      </c>
      <c r="B22" s="6"/>
      <c r="C22" s="6"/>
      <c r="D22" s="6"/>
      <c r="E22" s="6"/>
      <c r="F22" s="6"/>
      <c r="G22" s="6">
        <f>G21/C20</f>
        <v>0.65580929860787318</v>
      </c>
      <c r="H22" s="6">
        <f>H21/D20</f>
        <v>0.68207321428571432</v>
      </c>
      <c r="I22" s="6"/>
      <c r="J22" s="6"/>
      <c r="K22" s="6"/>
      <c r="L22" s="6"/>
    </row>
    <row r="23" spans="1:12">
      <c r="A23" s="9" t="s">
        <v>68</v>
      </c>
      <c r="B23" s="6"/>
      <c r="C23" s="6"/>
      <c r="D23" s="6"/>
      <c r="E23" s="6"/>
      <c r="F23" s="6"/>
      <c r="G23" s="6">
        <f>C20*70%</f>
        <v>21018.199999999997</v>
      </c>
      <c r="H23" s="6">
        <f>D20*70%</f>
        <v>23520</v>
      </c>
      <c r="I23" s="6"/>
      <c r="J23" s="6"/>
      <c r="K23" s="6"/>
      <c r="L23" s="6"/>
    </row>
    <row r="24" spans="1:12">
      <c r="A24" s="9" t="s">
        <v>69</v>
      </c>
      <c r="B24" s="6"/>
      <c r="C24" s="6"/>
      <c r="D24" s="6"/>
      <c r="E24" s="6"/>
      <c r="F24" s="6"/>
      <c r="G24" s="6">
        <f>C20*0.75</f>
        <v>22519.5</v>
      </c>
      <c r="H24" s="6">
        <f>D20*0.75</f>
        <v>25200</v>
      </c>
      <c r="I24" s="6"/>
      <c r="J24" s="6"/>
      <c r="K24" s="6"/>
      <c r="L24" s="6"/>
    </row>
    <row r="25" spans="1:12">
      <c r="A25" s="14" t="s">
        <v>71</v>
      </c>
      <c r="B25" s="6"/>
      <c r="C25" s="6"/>
      <c r="D25" s="6"/>
      <c r="E25" s="6"/>
      <c r="F25" s="6"/>
      <c r="G25" s="6">
        <f>B20*0.75/0.85</f>
        <v>23103.529411764706</v>
      </c>
      <c r="H25" s="6">
        <f t="shared" ref="H25:L25" si="0">C20*0.75/0.85</f>
        <v>26493.529411764706</v>
      </c>
      <c r="I25" s="6">
        <f t="shared" si="0"/>
        <v>29647.058823529413</v>
      </c>
      <c r="J25" s="6">
        <f t="shared" si="0"/>
        <v>33928.23529411765</v>
      </c>
      <c r="K25" s="6">
        <f t="shared" si="0"/>
        <v>34186.764705882357</v>
      </c>
      <c r="L25" s="6">
        <f t="shared" si="0"/>
        <v>28393.235294117647</v>
      </c>
    </row>
    <row r="26" spans="1:12">
      <c r="A26" s="9" t="s">
        <v>30</v>
      </c>
      <c r="B26" s="6"/>
      <c r="C26" s="6"/>
      <c r="D26" s="6"/>
      <c r="E26" s="6"/>
      <c r="F26" s="6"/>
      <c r="G26" s="6">
        <v>22520</v>
      </c>
      <c r="H26" s="6">
        <v>25200</v>
      </c>
      <c r="I26" s="6">
        <v>28839</v>
      </c>
      <c r="J26" s="6">
        <v>29059</v>
      </c>
      <c r="K26" s="6">
        <v>24134</v>
      </c>
      <c r="L26" s="6">
        <v>29485</v>
      </c>
    </row>
    <row r="27" spans="1:12">
      <c r="A27" s="10" t="s">
        <v>64</v>
      </c>
      <c r="B27" s="6"/>
      <c r="C27" s="6"/>
      <c r="D27" s="6"/>
      <c r="E27" s="6"/>
      <c r="F27" s="6"/>
      <c r="G27" s="6"/>
      <c r="H27" s="6">
        <v>819</v>
      </c>
      <c r="I27" s="6">
        <v>819</v>
      </c>
      <c r="J27" s="6"/>
      <c r="K27" s="6"/>
      <c r="L27" s="6"/>
    </row>
    <row r="28" spans="1:12">
      <c r="A28" s="7" t="s">
        <v>31</v>
      </c>
      <c r="B28" s="6"/>
      <c r="C28" s="6"/>
      <c r="D28" s="6"/>
      <c r="E28" s="6"/>
      <c r="F28" s="16">
        <v>306.37</v>
      </c>
      <c r="G28" s="16">
        <v>315.45999999999998</v>
      </c>
      <c r="H28" s="16">
        <v>367.14</v>
      </c>
      <c r="I28" s="6"/>
      <c r="J28" s="6"/>
      <c r="K28" s="6"/>
      <c r="L28" s="6"/>
    </row>
    <row r="29" spans="1:12">
      <c r="A29" s="9" t="s">
        <v>32</v>
      </c>
      <c r="B29" s="6"/>
      <c r="C29" s="6"/>
      <c r="D29" s="6"/>
      <c r="E29" s="6"/>
      <c r="F29" s="6"/>
      <c r="G29" s="6">
        <v>754</v>
      </c>
      <c r="H29" s="6">
        <v>754</v>
      </c>
      <c r="I29" s="6"/>
      <c r="J29" s="6"/>
      <c r="K29" s="6"/>
      <c r="L29" s="6"/>
    </row>
    <row r="30" spans="1:12">
      <c r="A30" s="7" t="s">
        <v>33</v>
      </c>
      <c r="B30" s="6"/>
      <c r="C30" s="6"/>
      <c r="D30" s="6"/>
      <c r="E30" s="6"/>
      <c r="F30" s="16">
        <v>19.38</v>
      </c>
      <c r="G30" s="16">
        <v>20.12</v>
      </c>
      <c r="H30" s="16">
        <v>23.86</v>
      </c>
      <c r="I30" s="6"/>
      <c r="J30" s="6"/>
      <c r="K30" s="6"/>
      <c r="L30" s="6"/>
    </row>
    <row r="31" spans="1:12">
      <c r="A31" s="9" t="s">
        <v>34</v>
      </c>
      <c r="B31" s="6"/>
      <c r="C31" s="6"/>
      <c r="D31" s="6"/>
      <c r="E31" s="6"/>
      <c r="F31" s="6"/>
      <c r="G31" s="6">
        <v>48</v>
      </c>
      <c r="H31" s="6">
        <v>49</v>
      </c>
      <c r="I31" s="6"/>
      <c r="J31" s="6"/>
      <c r="K31" s="6"/>
      <c r="L31" s="6"/>
    </row>
    <row r="32" spans="1:12">
      <c r="A32" s="9" t="s">
        <v>35</v>
      </c>
      <c r="B32" s="6"/>
      <c r="C32" s="6"/>
      <c r="D32" s="6"/>
      <c r="E32" s="6"/>
      <c r="F32" s="6"/>
      <c r="G32" s="6">
        <v>18573</v>
      </c>
      <c r="H32" s="16">
        <v>20575.439999999999</v>
      </c>
      <c r="I32" s="6"/>
      <c r="J32" s="6"/>
      <c r="K32" s="6"/>
      <c r="L32" s="6"/>
    </row>
    <row r="33" spans="1:12">
      <c r="A33" s="8" t="s">
        <v>36</v>
      </c>
      <c r="B33" s="6"/>
      <c r="C33" s="6"/>
      <c r="D33" s="6"/>
      <c r="E33" s="6"/>
      <c r="F33" s="6"/>
      <c r="G33" s="8">
        <v>7826</v>
      </c>
      <c r="H33" s="16">
        <v>14026.7</v>
      </c>
      <c r="I33" s="6"/>
      <c r="J33" s="6"/>
      <c r="K33" s="6"/>
      <c r="L33" s="6"/>
    </row>
    <row r="34" spans="1:12">
      <c r="A34" s="7" t="s">
        <v>37</v>
      </c>
      <c r="B34" s="6"/>
      <c r="C34" s="6"/>
      <c r="D34" s="6"/>
      <c r="E34" s="6"/>
      <c r="F34" s="16">
        <v>9.35</v>
      </c>
      <c r="G34" s="16">
        <v>11.08</v>
      </c>
      <c r="H34" s="16">
        <v>21.27</v>
      </c>
      <c r="I34" s="6"/>
      <c r="J34" s="6"/>
      <c r="K34" s="6"/>
      <c r="L34" s="6"/>
    </row>
    <row r="35" spans="1:12">
      <c r="A35" s="6" t="s">
        <v>32</v>
      </c>
      <c r="B35" s="6"/>
      <c r="C35" s="6"/>
      <c r="D35" s="6"/>
      <c r="E35" s="6"/>
      <c r="F35" s="6"/>
      <c r="G35" s="6">
        <v>68</v>
      </c>
      <c r="H35" s="6">
        <v>71</v>
      </c>
      <c r="I35" s="6"/>
      <c r="J35" s="6"/>
      <c r="K35" s="6"/>
      <c r="L35" s="6"/>
    </row>
    <row r="36" spans="1:12">
      <c r="A36" s="7" t="s">
        <v>45</v>
      </c>
      <c r="B36" s="6"/>
      <c r="C36" s="6"/>
      <c r="D36" s="6"/>
      <c r="E36" s="6"/>
      <c r="F36" s="16">
        <v>4</v>
      </c>
      <c r="G36" s="16">
        <v>5.22</v>
      </c>
      <c r="H36" s="16">
        <v>9.8800000000000008</v>
      </c>
      <c r="I36" s="6"/>
      <c r="J36" s="6"/>
      <c r="K36" s="6"/>
      <c r="L36" s="6"/>
    </row>
    <row r="37" spans="1:12">
      <c r="A37" s="6" t="s">
        <v>34</v>
      </c>
      <c r="B37" s="6"/>
      <c r="C37" s="6"/>
      <c r="D37" s="6"/>
      <c r="E37" s="6"/>
      <c r="F37" s="6"/>
      <c r="G37" s="6">
        <v>32</v>
      </c>
      <c r="H37" s="6">
        <v>33</v>
      </c>
      <c r="I37" s="6"/>
      <c r="J37" s="6"/>
      <c r="K37" s="6"/>
      <c r="L37" s="6"/>
    </row>
    <row r="38" spans="1:12">
      <c r="A38" s="6" t="s">
        <v>38</v>
      </c>
      <c r="B38" s="6"/>
      <c r="C38" s="6"/>
      <c r="D38" s="6"/>
      <c r="E38" s="6"/>
      <c r="F38" s="6"/>
      <c r="G38" s="6"/>
      <c r="H38" s="6">
        <v>32592</v>
      </c>
      <c r="I38" s="6"/>
      <c r="J38" s="6"/>
      <c r="K38" s="6"/>
      <c r="L38" s="6"/>
    </row>
    <row r="39" spans="1:12">
      <c r="A39" s="6" t="s">
        <v>39</v>
      </c>
      <c r="B39" s="6"/>
      <c r="C39" s="6"/>
      <c r="D39" s="6"/>
      <c r="E39" s="6"/>
      <c r="F39" s="6"/>
      <c r="G39" s="6"/>
      <c r="H39" s="6">
        <v>17665</v>
      </c>
      <c r="I39" s="6"/>
      <c r="J39" s="6"/>
      <c r="K39" s="6"/>
      <c r="L39" s="6"/>
    </row>
    <row r="40" spans="1:12">
      <c r="A40" s="6" t="s">
        <v>40</v>
      </c>
      <c r="B40" s="6"/>
      <c r="C40" s="6"/>
      <c r="D40" s="6"/>
      <c r="E40" s="6"/>
      <c r="F40" s="6"/>
      <c r="G40" s="6"/>
      <c r="H40" s="6" t="s">
        <v>41</v>
      </c>
      <c r="I40" s="6"/>
      <c r="J40" s="6"/>
      <c r="K40" s="6"/>
      <c r="L40" s="6"/>
    </row>
    <row r="41" spans="1:12">
      <c r="A41" s="6" t="s">
        <v>42</v>
      </c>
      <c r="B41" s="6"/>
      <c r="C41" s="6"/>
      <c r="D41" s="6"/>
      <c r="E41" s="6"/>
      <c r="F41" s="6"/>
      <c r="G41" s="6"/>
      <c r="H41" s="6">
        <v>16168</v>
      </c>
      <c r="I41" s="6"/>
      <c r="J41" s="6"/>
      <c r="K41" s="6"/>
      <c r="L41" s="6"/>
    </row>
    <row r="42" spans="1:12">
      <c r="A42" s="6" t="s">
        <v>46</v>
      </c>
      <c r="B42" s="6"/>
      <c r="C42" s="6"/>
      <c r="D42" s="6"/>
      <c r="E42" s="6"/>
      <c r="F42" s="6"/>
      <c r="G42" s="6"/>
      <c r="H42" s="6">
        <v>236211</v>
      </c>
      <c r="I42" s="6"/>
      <c r="J42" s="6"/>
      <c r="K42" s="6"/>
      <c r="L42" s="6"/>
    </row>
    <row r="43" spans="1:12">
      <c r="A43" s="6" t="s">
        <v>43</v>
      </c>
      <c r="B43" s="6"/>
      <c r="C43" s="6"/>
      <c r="D43" s="6"/>
      <c r="E43" s="6"/>
      <c r="F43" s="6"/>
      <c r="G43" s="6"/>
      <c r="H43" s="6">
        <v>200000</v>
      </c>
      <c r="I43" s="6"/>
      <c r="J43" s="6"/>
      <c r="K43" s="6"/>
      <c r="L43" s="6"/>
    </row>
    <row r="44" spans="1:12">
      <c r="A44" s="6" t="s">
        <v>44</v>
      </c>
      <c r="B44" s="6"/>
      <c r="C44" s="6"/>
      <c r="D44" s="6"/>
      <c r="E44" s="6"/>
      <c r="F44" s="6"/>
      <c r="G44" s="6"/>
      <c r="H44" s="6">
        <v>36000</v>
      </c>
      <c r="I44" s="6"/>
      <c r="J44" s="6"/>
      <c r="K44" s="6"/>
      <c r="L44" s="6"/>
    </row>
    <row r="45" spans="1:12">
      <c r="A45" s="6" t="s">
        <v>50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ht="60">
      <c r="A46" s="18" t="s">
        <v>70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6" t="s">
        <v>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>
        <f>819/1.17</f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利润表估算</vt:lpstr>
      <vt:lpstr>核心数据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Lenovo.pc</dc:creator>
  <cp:lastModifiedBy>Lenovo.pc</cp:lastModifiedBy>
  <dcterms:created xsi:type="dcterms:W3CDTF">2017-06-23T06:48:00Z</dcterms:created>
  <dcterms:modified xsi:type="dcterms:W3CDTF">2017-08-01T17:18:04Z</dcterms:modified>
</cp:coreProperties>
</file>