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2" documentId="11_E8A5113D78BA600A60475378BBE953178A456165" xr6:coauthVersionLast="47" xr6:coauthVersionMax="47" xr10:uidLastSave="{0744ABFC-0AC7-DF47-B903-ED331C351B93}"/>
  <bookViews>
    <workbookView xWindow="38400" yWindow="500" windowWidth="36000" windowHeight="21100" tabRatio="880" activeTab="6" xr2:uid="{00000000-000D-0000-FFFF-FFFF00000000}"/>
  </bookViews>
  <sheets>
    <sheet name="Hosp. Substance Use Data Tables" sheetId="26" r:id="rId1"/>
    <sheet name="Notes to readers" sheetId="27" r:id="rId2"/>
    <sheet name="Table of contents" sheetId="28" r:id="rId3"/>
    <sheet name="Table 1" sheetId="6" r:id="rId4"/>
    <sheet name="Table 2a" sheetId="13" r:id="rId5"/>
    <sheet name="Table 2b" sheetId="7" r:id="rId6"/>
    <sheet name="Table 2c" sheetId="25" r:id="rId7"/>
    <sheet name="Table 3" sheetId="24" r:id="rId8"/>
    <sheet name="Table 4" sheetId="8" r:id="rId9"/>
    <sheet name="Table 5" sheetId="9" r:id="rId10"/>
    <sheet name="Data — Table 1" sheetId="2" r:id="rId11"/>
    <sheet name="Data — Table 2" sheetId="12" r:id="rId12"/>
    <sheet name="Data — Table 3" sheetId="29" r:id="rId13"/>
    <sheet name="Data — Table 4" sheetId="4" r:id="rId14"/>
    <sheet name="Data — Table 5" sheetId="5" r:id="rId15"/>
    <sheet name="Filters" sheetId="20" r:id="rId16"/>
  </sheets>
  <definedNames>
    <definedName name="_xlnm._FilterDatabase" localSheetId="10" hidden="1">'Data — Table 1'!$A$4:$G$172</definedName>
    <definedName name="_xlnm._FilterDatabase" localSheetId="13" hidden="1">'Data — Table 4'!$A$4:$M$169</definedName>
    <definedName name="_xlnm._FilterDatabase" localSheetId="14" hidden="1">'Data — Table 5'!$A$4:$M$88</definedName>
    <definedName name="_SAS_empty_">#REF!</definedName>
    <definedName name="_xlnm.Print_Area" localSheetId="0">'Hosp. Substance Use Data Tables'!$A$2:$A$24</definedName>
    <definedName name="_xlnm.Print_Area" localSheetId="2">'Table of contents'!$A$1:$A$35</definedName>
    <definedName name="Tab_4">'Data — Table 1'!$A$4:$G$172</definedName>
    <definedName name="Tab_5">#REF!</definedName>
    <definedName name="Tab_5_and_6">'Data — Table 2'!$A$4:$I$1348</definedName>
    <definedName name="Tab_7">'Data — Table 4'!$A$4:$M$169</definedName>
    <definedName name="Tab_8">'Data — Table 5'!$A$4:$M$88</definedName>
    <definedName name="tab4age">Table1[Age]</definedName>
    <definedName name="tab4asr">Table1[Age-standardized rate per 100,000 population]</definedName>
    <definedName name="tab4jurisdiction">Table1[Jurisdiction]</definedName>
    <definedName name="tab4lcl">Table1[Lower confidence limit]</definedName>
    <definedName name="tab4sex">Table1[Sex]</definedName>
    <definedName name="tab4ucl">Table1[Upper confidence limit]</definedName>
    <definedName name="Title..D14.3">'Table 3'!$A$6</definedName>
    <definedName name="Title..D340.3">'Data — Table 3'!$A$4</definedName>
    <definedName name="Title..E8.2">'Table 2c'!$A$5</definedName>
    <definedName name="Title..G172.1">'Data — Table 1'!$A$4</definedName>
    <definedName name="Title..I1348.2">'Data — Table 2'!$A$4</definedName>
    <definedName name="Title..J10.1">'Table 1'!$A$6</definedName>
    <definedName name="Title..J14.2">'Table 2b'!$A$6</definedName>
    <definedName name="Title..M10.5">'Table 5'!$A$6</definedName>
    <definedName name="Title..M13.4">'Table 4'!$A$6</definedName>
    <definedName name="Title..M14.2">'Table 2a'!$A$6</definedName>
    <definedName name="Title..M169.4">'Data — Table 4'!$A$4</definedName>
    <definedName name="Title..M88.5">'Data — Table 5'!$A$4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 i="9" l="1" a="1"/>
  <c r="M10" i="9" s="1"/>
  <c r="M9" i="9" a="1"/>
  <c r="M9" i="9" s="1"/>
  <c r="L10" i="9" a="1"/>
  <c r="L10" i="9" s="1"/>
  <c r="L9" i="9" a="1"/>
  <c r="L9" i="9" s="1"/>
  <c r="K10" i="9" a="1"/>
  <c r="K10" i="9" s="1"/>
  <c r="K9" i="9" a="1"/>
  <c r="K9" i="9" s="1"/>
  <c r="I10" i="9" a="1"/>
  <c r="I10" i="9" s="1"/>
  <c r="I9" i="9" a="1"/>
  <c r="I9" i="9" s="1"/>
  <c r="H10" i="9" a="1"/>
  <c r="H10" i="9" s="1"/>
  <c r="H9" i="9" a="1"/>
  <c r="H9" i="9" s="1"/>
  <c r="G10" i="9" a="1"/>
  <c r="G10" i="9" s="1"/>
  <c r="G9" i="9" a="1"/>
  <c r="G9" i="9" s="1"/>
  <c r="E10" i="9" a="1"/>
  <c r="E10" i="9" s="1"/>
  <c r="E9" i="9" a="1"/>
  <c r="E9" i="9" s="1"/>
  <c r="D10" i="9" a="1"/>
  <c r="D10" i="9" s="1"/>
  <c r="D9" i="9" a="1"/>
  <c r="D9" i="9" s="1"/>
  <c r="C10" i="9" a="1"/>
  <c r="C10" i="9" s="1"/>
  <c r="C9" i="9" a="1"/>
  <c r="C9" i="9" s="1"/>
  <c r="M13" i="8" a="1"/>
  <c r="M13" i="8" s="1"/>
  <c r="M12" i="8" a="1"/>
  <c r="M12" i="8" s="1"/>
  <c r="L13" i="8" a="1"/>
  <c r="L13" i="8" s="1"/>
  <c r="L12" i="8" a="1"/>
  <c r="L12" i="8" s="1"/>
  <c r="K13" i="8" a="1"/>
  <c r="K13" i="8" s="1"/>
  <c r="K12" i="8" a="1"/>
  <c r="K12" i="8" s="1"/>
  <c r="I13" i="8" a="1"/>
  <c r="I13" i="8" s="1"/>
  <c r="I12" i="8" a="1"/>
  <c r="I12" i="8" s="1"/>
  <c r="H13" i="8" a="1"/>
  <c r="H13" i="8" s="1"/>
  <c r="H12" i="8" a="1"/>
  <c r="H12" i="8" s="1"/>
  <c r="G13" i="8" a="1"/>
  <c r="G13" i="8" s="1"/>
  <c r="G12" i="8" a="1"/>
  <c r="G12" i="8" s="1"/>
  <c r="E13" i="8" a="1"/>
  <c r="E13" i="8" s="1"/>
  <c r="E12" i="8" a="1"/>
  <c r="E12" i="8" s="1"/>
  <c r="D12" i="8" a="1"/>
  <c r="D12" i="8" s="1"/>
  <c r="D13" i="8" a="1"/>
  <c r="D13" i="8" s="1"/>
  <c r="C13" i="8" a="1"/>
  <c r="C13" i="8" s="1"/>
  <c r="C12" i="8" a="1"/>
  <c r="C12" i="8" s="1"/>
  <c r="I11" i="13" l="1" a="1"/>
  <c r="I11" i="13" s="1"/>
  <c r="M14" i="13" l="1" a="1"/>
  <c r="M14" i="13" s="1"/>
  <c r="L14" i="13" a="1"/>
  <c r="L14" i="13" s="1"/>
  <c r="K14" i="13" a="1"/>
  <c r="K14" i="13" s="1"/>
  <c r="J14" i="13" a="1"/>
  <c r="J14" i="13" s="1"/>
  <c r="I14" i="13" a="1"/>
  <c r="I14" i="13" s="1"/>
  <c r="H14" i="13" a="1"/>
  <c r="H14" i="13" s="1"/>
  <c r="G14" i="13" a="1"/>
  <c r="G14" i="13" s="1"/>
  <c r="F14" i="13" a="1"/>
  <c r="F14" i="13" s="1"/>
  <c r="E14" i="13" a="1"/>
  <c r="E14" i="13" s="1"/>
  <c r="D14" i="13" a="1"/>
  <c r="D14" i="13" s="1"/>
  <c r="C14" i="13" a="1"/>
  <c r="C14" i="13" s="1"/>
  <c r="B14" i="13" a="1"/>
  <c r="B14" i="13" s="1"/>
  <c r="M13" i="13" a="1"/>
  <c r="M13" i="13" s="1"/>
  <c r="L13" i="13" a="1"/>
  <c r="L13" i="13" s="1"/>
  <c r="K13" i="13" a="1"/>
  <c r="K13" i="13" s="1"/>
  <c r="J13" i="13" a="1"/>
  <c r="J13" i="13" s="1"/>
  <c r="I13" i="13" a="1"/>
  <c r="I13" i="13" s="1"/>
  <c r="H13" i="13" a="1"/>
  <c r="H13" i="13" s="1"/>
  <c r="G13" i="13" a="1"/>
  <c r="G13" i="13" s="1"/>
  <c r="F13" i="13" a="1"/>
  <c r="F13" i="13" s="1"/>
  <c r="E13" i="13" a="1"/>
  <c r="E13" i="13" s="1"/>
  <c r="D13" i="13" a="1"/>
  <c r="D13" i="13" s="1"/>
  <c r="C13" i="13" a="1"/>
  <c r="C13" i="13" s="1"/>
  <c r="B13" i="13" a="1"/>
  <c r="B13" i="13" s="1"/>
  <c r="M12" i="13" a="1"/>
  <c r="M12" i="13" s="1"/>
  <c r="L12" i="13" a="1"/>
  <c r="L12" i="13" s="1"/>
  <c r="K12" i="13" a="1"/>
  <c r="K12" i="13" s="1"/>
  <c r="J12" i="13" a="1"/>
  <c r="J12" i="13" s="1"/>
  <c r="I12" i="13" a="1"/>
  <c r="I12" i="13" s="1"/>
  <c r="H12" i="13" a="1"/>
  <c r="H12" i="13" s="1"/>
  <c r="G12" i="13" a="1"/>
  <c r="G12" i="13" s="1"/>
  <c r="F12" i="13" a="1"/>
  <c r="F12" i="13" s="1"/>
  <c r="E12" i="13" a="1"/>
  <c r="E12" i="13" s="1"/>
  <c r="D12" i="13" a="1"/>
  <c r="D12" i="13" s="1"/>
  <c r="C12" i="13" a="1"/>
  <c r="C12" i="13" s="1"/>
  <c r="B12" i="13" a="1"/>
  <c r="B12" i="13" s="1"/>
  <c r="M11" i="13" a="1"/>
  <c r="M11" i="13" s="1"/>
  <c r="L11" i="13" a="1"/>
  <c r="L11" i="13" s="1"/>
  <c r="K11" i="13" a="1"/>
  <c r="K11" i="13" s="1"/>
  <c r="J11" i="13" a="1"/>
  <c r="J11" i="13" s="1"/>
  <c r="H11" i="13" a="1"/>
  <c r="H11" i="13" s="1"/>
  <c r="G11" i="13" a="1"/>
  <c r="G11" i="13" s="1"/>
  <c r="F11" i="13" a="1"/>
  <c r="F11" i="13" s="1"/>
  <c r="E11" i="13" a="1"/>
  <c r="E11" i="13" s="1"/>
  <c r="D11" i="13" a="1"/>
  <c r="D11" i="13" s="1"/>
  <c r="C11" i="13" a="1"/>
  <c r="C11" i="13" s="1"/>
  <c r="B11" i="13" a="1"/>
  <c r="B11" i="13" s="1"/>
  <c r="M10" i="13" a="1"/>
  <c r="M10" i="13" s="1"/>
  <c r="L10" i="13" a="1"/>
  <c r="L10" i="13" s="1"/>
  <c r="K10" i="13" a="1"/>
  <c r="K10" i="13" s="1"/>
  <c r="J10" i="13" a="1"/>
  <c r="J10" i="13" s="1"/>
  <c r="I10" i="13" a="1"/>
  <c r="I10" i="13" s="1"/>
  <c r="H10" i="13" a="1"/>
  <c r="H10" i="13" s="1"/>
  <c r="G10" i="13" a="1"/>
  <c r="G10" i="13" s="1"/>
  <c r="F10" i="13" a="1"/>
  <c r="F10" i="13" s="1"/>
  <c r="E10" i="13" a="1"/>
  <c r="E10" i="13" s="1"/>
  <c r="D10" i="13" a="1"/>
  <c r="D10" i="13" s="1"/>
  <c r="C10" i="13" a="1"/>
  <c r="C10" i="13" s="1"/>
  <c r="B10" i="13" a="1"/>
  <c r="B10" i="13" s="1"/>
  <c r="M9" i="13" a="1"/>
  <c r="M9" i="13" s="1"/>
  <c r="L9" i="13" a="1"/>
  <c r="L9" i="13" s="1"/>
  <c r="K9" i="13" a="1"/>
  <c r="K9" i="13" s="1"/>
  <c r="J9" i="13" a="1"/>
  <c r="J9" i="13" s="1"/>
  <c r="I9" i="13" a="1"/>
  <c r="I9" i="13" s="1"/>
  <c r="H9" i="13" a="1"/>
  <c r="H9" i="13" s="1"/>
  <c r="G9" i="13" a="1"/>
  <c r="G9" i="13" s="1"/>
  <c r="F9" i="13" a="1"/>
  <c r="F9" i="13" s="1"/>
  <c r="E9" i="13" a="1"/>
  <c r="E9" i="13" s="1"/>
  <c r="D9" i="13" a="1"/>
  <c r="D9" i="13" s="1"/>
  <c r="C9" i="13" a="1"/>
  <c r="C9" i="13" s="1"/>
  <c r="B9" i="13" a="1"/>
  <c r="B9" i="13" s="1"/>
  <c r="M8" i="13" a="1"/>
  <c r="M8" i="13" s="1"/>
  <c r="L8" i="13" a="1"/>
  <c r="L8" i="13" s="1"/>
  <c r="K8" i="13" a="1"/>
  <c r="K8" i="13" s="1"/>
  <c r="J8" i="13" a="1"/>
  <c r="J8" i="13" s="1"/>
  <c r="I8" i="13" a="1"/>
  <c r="I8" i="13" s="1"/>
  <c r="H8" i="13" a="1"/>
  <c r="H8" i="13" s="1"/>
  <c r="G8" i="13" a="1"/>
  <c r="G8" i="13" s="1"/>
  <c r="F8" i="13" a="1"/>
  <c r="F8" i="13" s="1"/>
  <c r="E8" i="13" a="1"/>
  <c r="E8" i="13" s="1"/>
  <c r="D8" i="13" a="1"/>
  <c r="D8" i="13" s="1"/>
  <c r="C8" i="13" a="1"/>
  <c r="C8" i="13" s="1"/>
  <c r="B8" i="13" a="1"/>
  <c r="B8" i="13" s="1"/>
  <c r="M7" i="13" a="1"/>
  <c r="M7" i="13" s="1"/>
  <c r="L7" i="13" a="1"/>
  <c r="L7" i="13" s="1"/>
  <c r="K7" i="13" a="1"/>
  <c r="K7" i="13" s="1"/>
  <c r="J7" i="13" a="1"/>
  <c r="J7" i="13" s="1"/>
  <c r="I7" i="13" a="1"/>
  <c r="I7" i="13" s="1"/>
  <c r="H7" i="13" a="1"/>
  <c r="H7" i="13" s="1"/>
  <c r="G7" i="13" a="1"/>
  <c r="G7" i="13" s="1"/>
  <c r="F7" i="13" a="1"/>
  <c r="F7" i="13" s="1"/>
  <c r="E7" i="13" a="1"/>
  <c r="E7" i="13" s="1"/>
  <c r="D7" i="13" a="1"/>
  <c r="D7" i="13" s="1"/>
  <c r="C7" i="13" a="1"/>
  <c r="C7" i="13" s="1"/>
  <c r="B7" i="13" a="1"/>
  <c r="B7" i="13" s="1"/>
  <c r="A24" i="8" l="1"/>
  <c r="A4" i="7" l="1"/>
  <c r="A4" i="6"/>
  <c r="A25" i="7"/>
  <c r="A19" i="6" l="1"/>
  <c r="A22" i="9" l="1"/>
  <c r="A4" i="9"/>
  <c r="A4" i="25"/>
  <c r="A4" i="8"/>
  <c r="A25" i="13"/>
  <c r="A4" i="13"/>
  <c r="A4" i="24" l="1"/>
  <c r="J8" i="7" l="1" a="1"/>
  <c r="J8" i="7" s="1"/>
  <c r="J9" i="7" a="1"/>
  <c r="J9" i="7" s="1"/>
  <c r="J10" i="7" a="1"/>
  <c r="J10" i="7" s="1"/>
  <c r="J11" i="7" a="1"/>
  <c r="J11" i="7" s="1"/>
  <c r="J12" i="7" a="1"/>
  <c r="J12" i="7" s="1"/>
  <c r="J13" i="7" a="1"/>
  <c r="J13" i="7" s="1"/>
  <c r="J14" i="7" a="1"/>
  <c r="J14" i="7" s="1"/>
  <c r="J7" i="7" a="1"/>
  <c r="J7" i="7" s="1"/>
  <c r="I8" i="7" a="1"/>
  <c r="I8" i="7" s="1"/>
  <c r="I9" i="7" a="1"/>
  <c r="I9" i="7" s="1"/>
  <c r="I10" i="7" a="1"/>
  <c r="I10" i="7" s="1"/>
  <c r="I11" i="7" a="1"/>
  <c r="I11" i="7" s="1"/>
  <c r="I12" i="7" a="1"/>
  <c r="I12" i="7" s="1"/>
  <c r="I13" i="7" a="1"/>
  <c r="I13" i="7" s="1"/>
  <c r="I14" i="7" a="1"/>
  <c r="I14" i="7" s="1"/>
  <c r="I7" i="7" a="1"/>
  <c r="I7" i="7" s="1"/>
  <c r="H8" i="7" a="1"/>
  <c r="H8" i="7" s="1"/>
  <c r="H9" i="7" a="1"/>
  <c r="H9" i="7" s="1"/>
  <c r="H10" i="7" a="1"/>
  <c r="H10" i="7" s="1"/>
  <c r="H11" i="7" a="1"/>
  <c r="H11" i="7" s="1"/>
  <c r="H12" i="7" a="1"/>
  <c r="H12" i="7" s="1"/>
  <c r="H13" i="7" a="1"/>
  <c r="H13" i="7" s="1"/>
  <c r="H14" i="7" a="1"/>
  <c r="H14" i="7" s="1"/>
  <c r="H7" i="7" a="1"/>
  <c r="H7" i="7" s="1"/>
  <c r="G8" i="7" a="1"/>
  <c r="G8" i="7" s="1"/>
  <c r="G9" i="7" a="1"/>
  <c r="G9" i="7" s="1"/>
  <c r="G10" i="7" a="1"/>
  <c r="G10" i="7" s="1"/>
  <c r="G11" i="7" a="1"/>
  <c r="G11" i="7" s="1"/>
  <c r="G12" i="7" a="1"/>
  <c r="G12" i="7" s="1"/>
  <c r="G13" i="7" a="1"/>
  <c r="G13" i="7" s="1"/>
  <c r="G14" i="7" a="1"/>
  <c r="G14" i="7" s="1"/>
  <c r="G7" i="7" a="1"/>
  <c r="G7" i="7" s="1"/>
  <c r="F14" i="7" a="1"/>
  <c r="F14" i="7" s="1"/>
  <c r="F8" i="7" a="1"/>
  <c r="F8" i="7" s="1"/>
  <c r="F9" i="7" a="1"/>
  <c r="F9" i="7" s="1"/>
  <c r="F10" i="7" a="1"/>
  <c r="F10" i="7" s="1"/>
  <c r="F11" i="7" a="1"/>
  <c r="F11" i="7" s="1"/>
  <c r="F12" i="7" a="1"/>
  <c r="F12" i="7" s="1"/>
  <c r="F13" i="7" a="1"/>
  <c r="F13" i="7" s="1"/>
  <c r="F7" i="7" a="1"/>
  <c r="F7" i="7" s="1"/>
  <c r="E8" i="7" a="1"/>
  <c r="E8" i="7" s="1"/>
  <c r="E9" i="7" a="1"/>
  <c r="E9" i="7" s="1"/>
  <c r="E10" i="7" a="1"/>
  <c r="E10" i="7" s="1"/>
  <c r="E11" i="7" a="1"/>
  <c r="E11" i="7" s="1"/>
  <c r="E12" i="7" a="1"/>
  <c r="E12" i="7" s="1"/>
  <c r="E13" i="7" a="1"/>
  <c r="E13" i="7" s="1"/>
  <c r="E14" i="7" a="1"/>
  <c r="E14" i="7" s="1"/>
  <c r="E7" i="7" a="1"/>
  <c r="E7" i="7" s="1"/>
  <c r="D8" i="7" a="1"/>
  <c r="D8" i="7" s="1"/>
  <c r="D9" i="7" a="1"/>
  <c r="D9" i="7" s="1"/>
  <c r="D10" i="7" a="1"/>
  <c r="D10" i="7" s="1"/>
  <c r="D11" i="7" a="1"/>
  <c r="D11" i="7" s="1"/>
  <c r="D12" i="7" a="1"/>
  <c r="D12" i="7" s="1"/>
  <c r="D13" i="7" a="1"/>
  <c r="D13" i="7" s="1"/>
  <c r="D14" i="7" a="1"/>
  <c r="D14" i="7" s="1"/>
  <c r="D7" i="7" a="1"/>
  <c r="D7" i="7" s="1"/>
  <c r="C8" i="7" a="1"/>
  <c r="C8" i="7" s="1"/>
  <c r="C9" i="7" a="1"/>
  <c r="C9" i="7" s="1"/>
  <c r="C10" i="7" a="1"/>
  <c r="C10" i="7" s="1"/>
  <c r="C11" i="7" a="1"/>
  <c r="C11" i="7" s="1"/>
  <c r="C12" i="7" a="1"/>
  <c r="C12" i="7" s="1"/>
  <c r="C13" i="7" a="1"/>
  <c r="C13" i="7" s="1"/>
  <c r="C14" i="7" a="1"/>
  <c r="C14" i="7" s="1"/>
  <c r="C7" i="7" a="1"/>
  <c r="C7" i="7" s="1"/>
  <c r="B8" i="7" a="1"/>
  <c r="B8" i="7" s="1"/>
  <c r="B9" i="7" a="1"/>
  <c r="B9" i="7" s="1"/>
  <c r="B10" i="7" a="1"/>
  <c r="B10" i="7" s="1"/>
  <c r="B11" i="7" a="1"/>
  <c r="B11" i="7" s="1"/>
  <c r="B12" i="7" a="1"/>
  <c r="B12" i="7" s="1"/>
  <c r="B13" i="7" a="1"/>
  <c r="B13" i="7" s="1"/>
  <c r="B14" i="7" a="1"/>
  <c r="B14" i="7" s="1"/>
  <c r="B7" i="7" a="1"/>
  <c r="B7" i="7" s="1"/>
  <c r="D8" i="8" l="1" a="1"/>
  <c r="D8" i="8" s="1"/>
  <c r="C6" i="25" l="1" a="1"/>
  <c r="C6" i="25" s="1"/>
  <c r="J7" i="8" l="1" a="1"/>
  <c r="J7" i="8" s="1"/>
  <c r="J8" i="8" a="1"/>
  <c r="J8" i="8" s="1"/>
  <c r="J9" i="8" a="1"/>
  <c r="J9" i="8" s="1"/>
  <c r="J10" i="8" a="1"/>
  <c r="J10" i="8" s="1"/>
  <c r="J11" i="8" a="1"/>
  <c r="J11" i="8" s="1"/>
  <c r="F7" i="8" a="1"/>
  <c r="F7" i="8" s="1"/>
  <c r="F8" i="8" a="1"/>
  <c r="F8" i="8" s="1"/>
  <c r="F9" i="8" a="1"/>
  <c r="F9" i="8" s="1"/>
  <c r="F10" i="8" a="1"/>
  <c r="F10" i="8" s="1"/>
  <c r="F11" i="8" a="1"/>
  <c r="F11" i="8" s="1"/>
  <c r="B7" i="8" a="1"/>
  <c r="B7" i="8" s="1"/>
  <c r="B8" i="8" a="1"/>
  <c r="B8" i="8" s="1"/>
  <c r="B9" i="8" a="1"/>
  <c r="B9" i="8" s="1"/>
  <c r="B10" i="8" a="1"/>
  <c r="B10" i="8" s="1"/>
  <c r="B11" i="8" a="1"/>
  <c r="B11" i="8" s="1"/>
  <c r="C7" i="9" a="1"/>
  <c r="C7" i="9" s="1"/>
  <c r="J7" i="9" a="1"/>
  <c r="J7" i="9" s="1"/>
  <c r="J8" i="9" a="1"/>
  <c r="J8" i="9" s="1"/>
  <c r="F7" i="9" a="1"/>
  <c r="F7" i="9" s="1"/>
  <c r="F8" i="9" a="1"/>
  <c r="F8" i="9" s="1"/>
  <c r="B7" i="9" l="1" a="1"/>
  <c r="B7" i="9" s="1"/>
  <c r="B8" i="9" a="1"/>
  <c r="B8" i="9" s="1"/>
  <c r="E7" i="25" l="1" a="1"/>
  <c r="E7" i="25" s="1"/>
  <c r="E8" i="25" a="1"/>
  <c r="E8" i="25" s="1"/>
  <c r="E6" i="25" a="1"/>
  <c r="E6" i="25" s="1"/>
  <c r="D7" i="25" a="1"/>
  <c r="D7" i="25" s="1"/>
  <c r="D8" i="25" a="1"/>
  <c r="D8" i="25" s="1"/>
  <c r="D6" i="25" a="1"/>
  <c r="D6" i="25" s="1"/>
  <c r="C7" i="25" a="1"/>
  <c r="C7" i="25" s="1"/>
  <c r="C8" i="25" a="1"/>
  <c r="C8" i="25" s="1"/>
  <c r="B7" i="25" a="1"/>
  <c r="B7" i="25" s="1"/>
  <c r="B8" i="25" a="1"/>
  <c r="B8" i="25" s="1"/>
  <c r="B6" i="25" a="1"/>
  <c r="B6" i="25" s="1"/>
  <c r="C7" i="8" l="1" a="1"/>
  <c r="C7" i="8" s="1"/>
  <c r="B8" i="6" l="1" a="1"/>
  <c r="B8" i="6" s="1"/>
  <c r="B7" i="6" a="1"/>
  <c r="B7" i="6" s="1"/>
  <c r="M7" i="9" l="1" a="1"/>
  <c r="M7" i="9" s="1"/>
  <c r="M8" i="9" a="1"/>
  <c r="M8" i="9" s="1"/>
  <c r="L7" i="9" a="1"/>
  <c r="L7" i="9" s="1"/>
  <c r="L8" i="9" a="1"/>
  <c r="L8" i="9" s="1"/>
  <c r="K7" i="9" a="1"/>
  <c r="K7" i="9" s="1"/>
  <c r="K8" i="9" a="1"/>
  <c r="K8" i="9" s="1"/>
  <c r="I7" i="9" a="1"/>
  <c r="I7" i="9" s="1"/>
  <c r="I8" i="9" a="1"/>
  <c r="I8" i="9" s="1"/>
  <c r="H7" i="9" a="1"/>
  <c r="H7" i="9" s="1"/>
  <c r="H8" i="9" a="1"/>
  <c r="H8" i="9" s="1"/>
  <c r="G7" i="9" a="1"/>
  <c r="G7" i="9" s="1"/>
  <c r="G8" i="9" a="1"/>
  <c r="G8" i="9" s="1"/>
  <c r="E7" i="9" a="1"/>
  <c r="E7" i="9" s="1"/>
  <c r="E8" i="9" a="1"/>
  <c r="E8" i="9" s="1"/>
  <c r="D7" i="9" a="1"/>
  <c r="D7" i="9" s="1"/>
  <c r="D8" i="9" a="1"/>
  <c r="D8" i="9" s="1"/>
  <c r="C8" i="9" a="1"/>
  <c r="C8" i="9" s="1"/>
  <c r="M7" i="8" a="1"/>
  <c r="M7" i="8" s="1"/>
  <c r="M8" i="8" a="1"/>
  <c r="M8" i="8" s="1"/>
  <c r="M9" i="8" a="1"/>
  <c r="M9" i="8" s="1"/>
  <c r="M10" i="8" a="1"/>
  <c r="M10" i="8" s="1"/>
  <c r="M11" i="8" a="1"/>
  <c r="M11" i="8" s="1"/>
  <c r="L7" i="8" a="1"/>
  <c r="L7" i="8" s="1"/>
  <c r="L8" i="8" a="1"/>
  <c r="L8" i="8" s="1"/>
  <c r="L9" i="8" a="1"/>
  <c r="L9" i="8" s="1"/>
  <c r="L10" i="8" a="1"/>
  <c r="L10" i="8" s="1"/>
  <c r="L11" i="8" a="1"/>
  <c r="L11" i="8" s="1"/>
  <c r="K7" i="8" a="1"/>
  <c r="K7" i="8" s="1"/>
  <c r="K8" i="8" a="1"/>
  <c r="K8" i="8" s="1"/>
  <c r="K9" i="8" a="1"/>
  <c r="K9" i="8" s="1"/>
  <c r="K10" i="8" a="1"/>
  <c r="K10" i="8" s="1"/>
  <c r="K11" i="8" a="1"/>
  <c r="K11" i="8" s="1"/>
  <c r="I7" i="8" a="1"/>
  <c r="I7" i="8" s="1"/>
  <c r="I8" i="8" a="1"/>
  <c r="I8" i="8" s="1"/>
  <c r="I9" i="8" a="1"/>
  <c r="I9" i="8" s="1"/>
  <c r="I10" i="8" a="1"/>
  <c r="I10" i="8" s="1"/>
  <c r="I11" i="8" a="1"/>
  <c r="I11" i="8" s="1"/>
  <c r="G7" i="8" a="1"/>
  <c r="G7" i="8" s="1"/>
  <c r="G8" i="8" a="1"/>
  <c r="G8" i="8" s="1"/>
  <c r="G9" i="8" a="1"/>
  <c r="G9" i="8" s="1"/>
  <c r="G10" i="8" a="1"/>
  <c r="G10" i="8" s="1"/>
  <c r="G11" i="8" a="1"/>
  <c r="G11" i="8" s="1"/>
  <c r="H7" i="8" a="1"/>
  <c r="H7" i="8" s="1"/>
  <c r="H8" i="8" a="1"/>
  <c r="H8" i="8" s="1"/>
  <c r="H9" i="8" a="1"/>
  <c r="H9" i="8" s="1"/>
  <c r="H10" i="8" a="1"/>
  <c r="H10" i="8" s="1"/>
  <c r="H11" i="8" a="1"/>
  <c r="H11" i="8" s="1"/>
  <c r="E7" i="8" a="1"/>
  <c r="E7" i="8" s="1"/>
  <c r="E8" i="8" a="1"/>
  <c r="E8" i="8" s="1"/>
  <c r="E9" i="8" a="1"/>
  <c r="E9" i="8" s="1"/>
  <c r="E10" i="8" a="1"/>
  <c r="E10" i="8" s="1"/>
  <c r="E11" i="8" a="1"/>
  <c r="E11" i="8" s="1"/>
  <c r="D7" i="8" a="1"/>
  <c r="D7" i="8" s="1"/>
  <c r="D9" i="8" a="1"/>
  <c r="D9" i="8" s="1"/>
  <c r="D10" i="8" a="1"/>
  <c r="D10" i="8" s="1"/>
  <c r="D11" i="8" a="1"/>
  <c r="D11" i="8" s="1"/>
  <c r="C8" i="8" a="1"/>
  <c r="C8" i="8" s="1"/>
  <c r="C9" i="8" a="1"/>
  <c r="C9" i="8" s="1"/>
  <c r="C10" i="8" a="1"/>
  <c r="C10" i="8" s="1"/>
  <c r="C11" i="8" a="1"/>
  <c r="C11" i="8" s="1"/>
  <c r="J8" i="6" a="1"/>
  <c r="J8" i="6" s="1"/>
  <c r="J9" i="6" a="1"/>
  <c r="J9" i="6" s="1"/>
  <c r="J10" i="6" a="1"/>
  <c r="J10" i="6" s="1"/>
  <c r="J7" i="6" a="1"/>
  <c r="J7" i="6" s="1"/>
  <c r="I8" i="6" a="1"/>
  <c r="I8" i="6" s="1"/>
  <c r="I9" i="6" a="1"/>
  <c r="I9" i="6" s="1"/>
  <c r="I10" i="6" a="1"/>
  <c r="I10" i="6" s="1"/>
  <c r="D7" i="6" a="1"/>
  <c r="D7" i="6" s="1"/>
  <c r="I7" i="6" a="1"/>
  <c r="I7" i="6" s="1"/>
  <c r="H8" i="6" a="1"/>
  <c r="H8" i="6" s="1"/>
  <c r="H9" i="6" a="1"/>
  <c r="H9" i="6" s="1"/>
  <c r="H10" i="6" a="1"/>
  <c r="H10" i="6" s="1"/>
  <c r="H7" i="6" a="1"/>
  <c r="H7" i="6" s="1"/>
  <c r="G8" i="6" a="1"/>
  <c r="G8" i="6" s="1"/>
  <c r="G9" i="6" a="1"/>
  <c r="G9" i="6" s="1"/>
  <c r="G10" i="6" a="1"/>
  <c r="G10" i="6" s="1"/>
  <c r="G7" i="6" a="1"/>
  <c r="G7" i="6" s="1"/>
  <c r="F8" i="6" a="1"/>
  <c r="F8" i="6" s="1"/>
  <c r="F9" i="6" a="1"/>
  <c r="F9" i="6" s="1"/>
  <c r="F10" i="6" a="1"/>
  <c r="F10" i="6" s="1"/>
  <c r="F7" i="6" a="1"/>
  <c r="F7" i="6" s="1"/>
  <c r="E8" i="6" a="1"/>
  <c r="E8" i="6" s="1"/>
  <c r="E9" i="6" a="1"/>
  <c r="E9" i="6" s="1"/>
  <c r="E10" i="6" a="1"/>
  <c r="E10" i="6" s="1"/>
  <c r="E7" i="6" a="1"/>
  <c r="E7" i="6" s="1"/>
  <c r="D8" i="6" a="1"/>
  <c r="D8" i="6" s="1"/>
  <c r="D9" i="6" a="1"/>
  <c r="D9" i="6" s="1"/>
  <c r="D10" i="6" a="1"/>
  <c r="D10" i="6" s="1"/>
  <c r="C8" i="6" a="1"/>
  <c r="C8" i="6" s="1"/>
  <c r="C9" i="6" a="1"/>
  <c r="C9" i="6" s="1"/>
  <c r="C10" i="6" a="1"/>
  <c r="C10" i="6" s="1"/>
  <c r="C7" i="6" a="1"/>
  <c r="C7" i="6" s="1"/>
  <c r="B9" i="6" a="1"/>
  <c r="B9" i="6" s="1"/>
  <c r="B10" i="6" a="1"/>
  <c r="B10" i="6" s="1"/>
  <c r="C14" i="24" a="1"/>
  <c r="C14" i="24" s="1"/>
  <c r="B14" i="24" a="1"/>
  <c r="B14" i="24" s="1"/>
  <c r="D14" i="24" a="1"/>
  <c r="D14" i="24" s="1"/>
  <c r="D12" i="24" a="1"/>
  <c r="D12" i="24" s="1"/>
  <c r="C13" i="24" a="1"/>
  <c r="C13" i="24" s="1"/>
  <c r="D11" i="24" a="1"/>
  <c r="D11" i="24" s="1"/>
  <c r="C9" i="24" a="1"/>
  <c r="C9" i="24" s="1"/>
  <c r="B12" i="24" a="1"/>
  <c r="B12" i="24" s="1"/>
  <c r="C8" i="24" a="1"/>
  <c r="C8" i="24" s="1"/>
  <c r="C11" i="24" a="1"/>
  <c r="C11" i="24" s="1"/>
  <c r="B8" i="24" a="1"/>
  <c r="B8" i="24" s="1"/>
  <c r="B7" i="24" a="1"/>
  <c r="B7" i="24" s="1"/>
  <c r="D9" i="24" a="1"/>
  <c r="D9" i="24" s="1"/>
  <c r="D10" i="24" a="1"/>
  <c r="D10" i="24" s="1"/>
  <c r="B13" i="24" a="1"/>
  <c r="B13" i="24" s="1"/>
  <c r="B11" i="24" a="1"/>
  <c r="B11" i="24" s="1"/>
  <c r="B10" i="24" a="1"/>
  <c r="B10" i="24" s="1"/>
  <c r="C12" i="24" a="1"/>
  <c r="C12" i="24" s="1"/>
  <c r="B9" i="24" a="1"/>
  <c r="B9" i="24" s="1"/>
  <c r="D8" i="24" a="1"/>
  <c r="D8" i="24" s="1"/>
  <c r="D7" i="24" a="1"/>
  <c r="D7" i="24" s="1"/>
  <c r="C7" i="24" a="1"/>
  <c r="C7" i="24" s="1"/>
  <c r="D13" i="24" a="1"/>
  <c r="D13" i="24" s="1"/>
  <c r="C10" i="24" a="1"/>
  <c r="C10" i="24" s="1"/>
</calcChain>
</file>

<file path=xl/sharedStrings.xml><?xml version="1.0" encoding="utf-8"?>
<sst xmlns="http://schemas.openxmlformats.org/spreadsheetml/2006/main" count="10444" uniqueCount="209">
  <si>
    <t>Jurisdiction</t>
  </si>
  <si>
    <t>Sex</t>
  </si>
  <si>
    <t>Age</t>
  </si>
  <si>
    <t>Crude rate per 100,000 population</t>
  </si>
  <si>
    <t>Age-standardized rate per 100,000 population</t>
  </si>
  <si>
    <t>Lower confidence limit</t>
  </si>
  <si>
    <t>Upper confidence limit</t>
  </si>
  <si>
    <t>Alberta</t>
  </si>
  <si>
    <t>British Columbia</t>
  </si>
  <si>
    <t>Canada</t>
  </si>
  <si>
    <t>Manitoba</t>
  </si>
  <si>
    <t>New Brunswick</t>
  </si>
  <si>
    <t>Northwest Territories</t>
  </si>
  <si>
    <t>Nova Scotia</t>
  </si>
  <si>
    <t>Nunavut</t>
  </si>
  <si>
    <t>Ontario</t>
  </si>
  <si>
    <t>Prince Edward Island</t>
  </si>
  <si>
    <t>Quebec</t>
  </si>
  <si>
    <t>Saskatchewan</t>
  </si>
  <si>
    <t>Yukon</t>
  </si>
  <si>
    <t>Substance type</t>
  </si>
  <si>
    <t>Alcohol</t>
  </si>
  <si>
    <t>Cannabis</t>
  </si>
  <si>
    <t>Cocaine</t>
  </si>
  <si>
    <t>Opioids</t>
  </si>
  <si>
    <t>Other depressants</t>
  </si>
  <si>
    <t>Other stimulants</t>
  </si>
  <si>
    <t>Other substances</t>
  </si>
  <si>
    <t>Unknown</t>
  </si>
  <si>
    <t>Lower confidence limit of the rate difference</t>
  </si>
  <si>
    <t>Upper confidence limit of the rate difference</t>
  </si>
  <si>
    <t>1 (lowest)</t>
  </si>
  <si>
    <t>5 (highest)</t>
  </si>
  <si>
    <t>Urban</t>
  </si>
  <si>
    <t>Income quintile</t>
  </si>
  <si>
    <t>General filters</t>
  </si>
  <si>
    <t>Newfoundland and Labrador</t>
  </si>
  <si>
    <t>Back to the Table of contents</t>
  </si>
  <si>
    <t>Back to Table of contents</t>
  </si>
  <si>
    <t>Substance</t>
  </si>
  <si>
    <t>Rank</t>
  </si>
  <si>
    <t xml:space="preserve"> </t>
  </si>
  <si>
    <t>n/a</t>
  </si>
  <si>
    <t>Notes</t>
  </si>
  <si>
    <t>Data presented in this table is drawn from the sheet "Data — Table 1."</t>
  </si>
  <si>
    <t>Data presented in this table is drawn from the sheet "Data — Table 2."</t>
  </si>
  <si>
    <t>Data presented in this table is drawn from the sheet "Data — Table 5."</t>
  </si>
  <si>
    <t>Geographic location</t>
  </si>
  <si>
    <t xml:space="preserve">Rates are not mutually exclusive, as more than one substance can be documented per hospitalization. </t>
  </si>
  <si>
    <t>Population estimates: Statistics Canada, Demography Division.</t>
  </si>
  <si>
    <t>Sources</t>
  </si>
  <si>
    <t xml:space="preserve">Additional resources </t>
  </si>
  <si>
    <r>
      <rPr>
        <sz val="11"/>
        <rFont val="Arial"/>
        <family val="2"/>
      </rPr>
      <t xml:space="preserve">The following companion products are available on </t>
    </r>
    <r>
      <rPr>
        <u/>
        <sz val="11"/>
        <color rgb="FF0070C0"/>
        <rFont val="Arial"/>
        <family val="2"/>
      </rPr>
      <t>CIHI’s website</t>
    </r>
    <r>
      <rPr>
        <sz val="11"/>
        <rFont val="Arial"/>
        <family val="2"/>
      </rPr>
      <t>:</t>
    </r>
  </si>
  <si>
    <t>Talk to us</t>
  </si>
  <si>
    <t>Data-specific information:</t>
  </si>
  <si>
    <t>Media inquiries:</t>
  </si>
  <si>
    <t>media@cihi.ca</t>
  </si>
  <si>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</si>
  <si>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</si>
  <si>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</si>
  <si>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</si>
  <si>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</si>
  <si>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</si>
  <si>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t>Notes to readers</t>
  </si>
  <si>
    <t>cphi@cihi.ca</t>
  </si>
  <si>
    <t xml:space="preserve">To find other information on this subject, use the following search terms: youth, adolescent, substance use, dependence, withdrawal, cannabis, alcohol, stimulants, opioids, cocaine, depressants, mental health, hospitalization, health inequality, income, geography, rural. </t>
  </si>
  <si>
    <r>
      <rPr>
        <sz val="11"/>
        <rFont val="Arial"/>
        <family val="2"/>
      </rPr>
      <t xml:space="preserve">• </t>
    </r>
    <r>
      <rPr>
        <u/>
        <sz val="11"/>
        <color rgb="FF0070C0"/>
        <rFont val="Arial"/>
        <family val="2"/>
      </rPr>
      <t>General Methodology Notes</t>
    </r>
  </si>
  <si>
    <t>Table of contents</t>
  </si>
  <si>
    <t>*</t>
  </si>
  <si>
    <t>—</t>
  </si>
  <si>
    <t>Note</t>
  </si>
  <si>
    <t>Jurisdiction for Table 4</t>
  </si>
  <si>
    <t>All mental health disorders</t>
  </si>
  <si>
    <t>Schizophrenia, delusional and non-organic psychotic disorders</t>
  </si>
  <si>
    <t>Mood/affective disorders</t>
  </si>
  <si>
    <t>Anxiety disorders</t>
  </si>
  <si>
    <t>Selected disorders of adult personality and behaviour</t>
  </si>
  <si>
    <t>Mental health diagnosis</t>
  </si>
  <si>
    <t>Other disorders</t>
  </si>
  <si>
    <t>Data presented in this table is drawn from the sheet "Data — Table 3."</t>
  </si>
  <si>
    <t>Screen reader users: This workbook has 16 worksheets, including this title page, Notes to readers on tab 2, a Table of contents on tab 3, 7 interactive data table worksheets beginning on tab 4, 5 static data table worksheets beginning on tab 11 and filters for drop-down menus on tab 16.</t>
  </si>
  <si>
    <t>Data presented in this table is drawn from the sheet "Data — Table 4."</t>
  </si>
  <si>
    <t>%</t>
  </si>
  <si>
    <t>Keywords</t>
  </si>
  <si>
    <t>Income and geographic location</t>
  </si>
  <si>
    <t>All ages (10–24)</t>
  </si>
  <si>
    <t>10–14</t>
  </si>
  <si>
    <t>15–17</t>
  </si>
  <si>
    <t>18–24</t>
  </si>
  <si>
    <t>Rural/remote</t>
  </si>
  <si>
    <t xml:space="preserve">No census subdivisions were identified as urban for Nunavut. </t>
  </si>
  <si>
    <r>
      <rPr>
        <sz val="11"/>
        <rFont val="Arial"/>
        <family val="2"/>
      </rPr>
      <t xml:space="preserve">• </t>
    </r>
    <r>
      <rPr>
        <u/>
        <sz val="11"/>
        <color rgb="FF0070C0"/>
        <rFont val="Arial"/>
        <family val="2"/>
      </rPr>
      <t>Hospital Stays for Harm Caused by Substance Use (Indicator Library)</t>
    </r>
  </si>
  <si>
    <r>
      <rPr>
        <sz val="11"/>
        <rFont val="Arial"/>
        <family val="2"/>
      </rPr>
      <t xml:space="preserve">• </t>
    </r>
    <r>
      <rPr>
        <i/>
        <u/>
        <sz val="11"/>
        <color rgb="FF0070C0"/>
        <rFont val="Arial"/>
        <family val="2"/>
      </rPr>
      <t>Common Challenges, Shared Priorities: Measuring Access to Home and Community Care and to Mental Health and Addictions Services in Canada</t>
    </r>
    <r>
      <rPr>
        <u/>
        <sz val="11"/>
        <color rgb="FF0070C0"/>
        <rFont val="Arial"/>
        <family val="2"/>
      </rPr>
      <t xml:space="preserve"> (2019)</t>
    </r>
  </si>
  <si>
    <r>
      <rPr>
        <sz val="11"/>
        <rFont val="Arial"/>
        <family val="2"/>
      </rPr>
      <t xml:space="preserve">• </t>
    </r>
    <r>
      <rPr>
        <i/>
        <u/>
        <sz val="11"/>
        <color rgb="FF0070C0"/>
        <rFont val="Arial"/>
        <family val="2"/>
      </rPr>
      <t>Opioid-Related Harms in Canada</t>
    </r>
    <r>
      <rPr>
        <u/>
        <sz val="11"/>
        <color rgb="FF0070C0"/>
        <rFont val="Arial"/>
        <family val="2"/>
      </rPr>
      <t xml:space="preserve"> (2018)</t>
    </r>
  </si>
  <si>
    <r>
      <rPr>
        <sz val="11"/>
        <rFont val="Arial"/>
        <family val="2"/>
      </rPr>
      <t xml:space="preserve">• </t>
    </r>
    <r>
      <rPr>
        <i/>
        <u/>
        <sz val="11"/>
        <color rgb="FF0070C0"/>
        <rFont val="Arial"/>
        <family val="2"/>
      </rPr>
      <t>Alcohol Harm in Canada: Examining Hospitalizations Entirely Caused by Alcohol and Strategies to Reduce Alcohol Harm</t>
    </r>
    <r>
      <rPr>
        <u/>
        <sz val="11"/>
        <color rgb="FF0070C0"/>
        <rFont val="Arial"/>
        <family val="2"/>
      </rPr>
      <t xml:space="preserve"> (2017)</t>
    </r>
  </si>
  <si>
    <t>Table 3 Percentage of hospital stays for harm caused by substance use among youth age 10 to 24 involving care for a concurrent mental health condition, by sex, jurisdiction, 2017–2018</t>
  </si>
  <si>
    <t>Data is rounded to the nearest whole number.</t>
  </si>
  <si>
    <t>Suppressed data appears as 0 values in the figure.</t>
  </si>
  <si>
    <t xml:space="preserve">“Unknown” is the term used for unidentified (possibly mixed) substances. </t>
  </si>
  <si>
    <t xml:space="preserve">Some examples of other stimulants include methamphetamine, caffeine and prescription stimulants. Other depressants include benzodiazepines and sleeping pills. Other substances include hallucinogens and solvents. </t>
  </si>
  <si>
    <t xml:space="preserve">Screen reader users: There is 1 interactive table on this tab that provides data on hospital stays for harm caused by substance use among youth age 10 to 24 that involved care for a concurrent mental health condition by sex for the selected jurisdiction for 2017–2018. There is 1 selection box for jurisdiction in cell B3. To make a selection, navigate to the selection box and press the down arrow while holding Alt. Once a selection has been made, press Enter. The table is called Table 3: Percentage of hospital stays for harm caused by substance use among youth age 10 to 24 involving care for a concurrent mental health condition, by sex, selected jurisdiction, 2017–2018. It begins at cell A6 and ends at cell D14. The notes begin in cell A15 and the sources begin in cell A21. A link back to the table of contents is in cell A2. </t>
  </si>
  <si>
    <t>Neurodevelopmental disorders</t>
  </si>
  <si>
    <t>Trauma- and stressor-related disorders</t>
  </si>
  <si>
    <t>Other disorders include somatic symptom and related disorders; obsessive–compulsive and related disorders; dissociative disorders; sexual and gender-related disorders; feeding and eating disorders; sleep–wake disorders; disruptive, impulse-control and conduct disorders; and other mental disorders.</t>
  </si>
  <si>
    <r>
      <t>Rate ratio</t>
    </r>
    <r>
      <rPr>
        <b/>
        <vertAlign val="superscript"/>
        <sz val="11"/>
        <color theme="1"/>
        <rFont val="Arial"/>
        <family val="2"/>
      </rPr>
      <t>†</t>
    </r>
  </si>
  <si>
    <r>
      <t>Rate difference</t>
    </r>
    <r>
      <rPr>
        <b/>
        <vertAlign val="superscript"/>
        <sz val="11"/>
        <color theme="1"/>
        <rFont val="Arial"/>
        <family val="2"/>
      </rPr>
      <t>‡</t>
    </r>
  </si>
  <si>
    <t>† Rate ratios represent the number of times higher the age-standardized hospitalization rate is for the lowest income quintile compared with the highest income quintile. It is calculated by dividing the hospitalization rate in the lowest income quintile by the rate in the highest income quintile. Rate ratios are rounded to the nearest tenth.</t>
  </si>
  <si>
    <r>
      <t>‡</t>
    </r>
    <r>
      <rPr>
        <b/>
        <sz val="9"/>
        <color rgb="FFFF0000"/>
        <rFont val="Arial"/>
        <family val="2"/>
      </rPr>
      <t xml:space="preserve"> </t>
    </r>
    <r>
      <rPr>
        <sz val="9"/>
        <rFont val="Arial"/>
        <family val="2"/>
      </rPr>
      <t>Rate differences represent the difference in the age-standardized hospitalization rate per 100,000 population between the lowest and highest income quintiles. Rate differences are calculated by subtracting the 2 rates and rounding to the nearest whole.</t>
    </r>
  </si>
  <si>
    <t>Data from the territories is not presented in this table.</t>
  </si>
  <si>
    <t xml:space="preserve">— Not applicable. </t>
  </si>
  <si>
    <t>Top 3 substance rank</t>
  </si>
  <si>
    <t>Urban versus rural/remote</t>
  </si>
  <si>
    <t>Table 1 Hospitalization rates for harm caused by substance use among youth age 10 to 24, overall and by age and sex, jurisdiction, 2017–2018</t>
  </si>
  <si>
    <t>Table 2a Hospitalization rates for harm caused by substance use among youth age 10 to 24, by substance type and age, jurisdiction, 2017–2018</t>
  </si>
  <si>
    <t>Table 4 Hospitalization rates for harm caused by substance use among youth age 10 to 24, by neighbourhood income quintile and sex, jurisdiction, 2017–2018</t>
  </si>
  <si>
    <t>Table 5 Hospitalization rates for harm caused by substance use among youth age 10 to 24, by urban versus rural/remote and sex, jurisdiction, 2017–2018</t>
  </si>
  <si>
    <t xml:space="preserve">Screen reader users: There are 1 interactive table and 1 figure on this tab that provide data on overall hospitalization rates for harm caused by substance use among youth age 10 to 24 by age and by sex for the selected jurisdiction for 2017–2018. There is 1 selection box for jurisdiction in cell B3. To make a selection, navigate to the selection box and press the down arrow while holding Alt. Once a selection has been made, press Enter. The table is called Table 1: Hospitalization rates for harm caused by substance use among youth age 10 to 24, overall and by age and sex, selected jurisdiction, 2017–2018. It begins at cell A6 and ends at cell J10. The notes begin in cell A11 and the sources begin in cell A16. The figure is called Figure 1: Hospitalization rates for harm caused by substance use among youth age 10 to 24, overall and by age and sex, selected jurisdiction, 2017–2018. It is in cell A20. The note begins in cell A21. A link back to the table of contents is in cell A2. </t>
  </si>
  <si>
    <t xml:space="preserve">Screen reader users: There are 1 interactive table and 1 figure on this tab that provide data on hospitalization rates for harm caused by substance use among youth age 10 to 24 by substance type and by age for the selected jurisdiction for 2017–2018. There is 1 selection box for jurisdiction in cell B3. To make a selection, navigate to the selection box and press the down arrow while holding Alt. Once a selection has been made, press Enter. The table is called Table 2a: Hospitalization rates for harm caused by substance use among youth age 10 to 24, by substance type and age, selected jurisdiction, 2017–2018. It begins at cell A6 and ends at cell M14. The notes begin in cell A15 and the sources begin in cell A22. The figure is called Figure 2a: Hospitalization rates for harm caused by substance use among youth age 10 to 24, by substance type and age, selected jurisdiction, 2017–2018. It is in cell A26. The note begins in cell A27. A link back to the table of contents is in cell A2. </t>
  </si>
  <si>
    <t xml:space="preserve">Screen reader users: There are 1 interactive table and 1 figure on this tab that provide data on hospitalization rates for harm caused by substance use among youth age 10 to 24 by substance type and by sex for the selected jurisdiction for 2017–2018. There is 1 selection box for jurisdiction in cell B3. To make a selection, navigate to the selection box and press the down arrow while holding Alt. Once a selection has been made, press Enter. The table is called Table 2b: Hospitalization rates for harm caused by substance use among youth age 10 to 24, by substance type and sex, selected jurisdiction, 2017–2018. It begins at cell A6 and ends at cell J14. The notes begin in cell A15 and the sources begin in cell A22. The figure is called Figure 2b: Hospitalization rates for harm caused by substance use among youth age 10 to 24, by substance type and sex, selected jurisdiction, 2017–2018. It is in cell A26. The note begins in cell A27. A link back to the table of contents is in cell A2. </t>
  </si>
  <si>
    <t>† The rate for all ages (10–24) is the age-standardized rate per 100,000 population.</t>
  </si>
  <si>
    <t xml:space="preserve">Screen reader users: There is 1 interactive table on this tab that provides data on hospitalization rates for harm caused by substance use among youth age 10 to 24 for the top 3 substances for the selected jurisdiction for 2017–2018. There is 1 selection box for jurisdiction in cell B3. To make a selection, navigate to the selection box and press the down arrow while holding Alt. Once a selection has been made, press Enter. The table is called Table 2c: Hospitalization rates for harm caused by substance use among youth age 10 to 24, top 3 substances, selected jurisdiction, 2017–2018. It begins at cell A5 and ends at cell E8. The notes begin in cell A9 and the sources begin in cell A15. A link back to the table of contents is in cell A2. </t>
  </si>
  <si>
    <t>Table 2c Hospitalization rates for harm caused by substance use among youth age 10 to 24, top 3 substances, jurisdiction, 2017–2018</t>
  </si>
  <si>
    <t>Hospital Stays for Harm Caused 
by Substance Use Among Youth 
Age 10 to 24 — Data Tables</t>
  </si>
  <si>
    <t xml:space="preserve">For more information on the indicator definition, refer to the following: </t>
  </si>
  <si>
    <r>
      <rPr>
        <sz val="11"/>
        <rFont val="Arial"/>
        <family val="2"/>
      </rPr>
      <t xml:space="preserve">To learn more about measuring heath inequalities at CIHI, see our online </t>
    </r>
    <r>
      <rPr>
        <u/>
        <sz val="11"/>
        <color rgb="FF0070C0"/>
        <rFont val="Arial"/>
        <family val="2"/>
      </rPr>
      <t>toolkit</t>
    </r>
    <r>
      <rPr>
        <sz val="11"/>
        <rFont val="Arial"/>
        <family val="2"/>
      </rPr>
      <t>.</t>
    </r>
  </si>
  <si>
    <t>Jurisdiction (select 1)</t>
  </si>
  <si>
    <r>
      <rPr>
        <sz val="1"/>
        <color rgb="FF58595B"/>
        <rFont val="Arial"/>
        <family val="2"/>
      </rPr>
      <t>All ages (10 to 24)</t>
    </r>
    <r>
      <rPr>
        <sz val="1"/>
        <color theme="0"/>
        <rFont val="Arial"/>
        <family val="2"/>
      </rPr>
      <t xml:space="preserve">
</t>
    </r>
    <r>
      <rPr>
        <sz val="11"/>
        <color theme="0"/>
        <rFont val="Arial"/>
        <family val="2"/>
      </rPr>
      <t xml:space="preserve">Age-standardized rate per 100,000 population </t>
    </r>
  </si>
  <si>
    <r>
      <rPr>
        <sz val="1"/>
        <color rgb="FF58595B"/>
        <rFont val="Arial"/>
        <family val="2"/>
      </rPr>
      <t>All ages (10 to 24)</t>
    </r>
    <r>
      <rPr>
        <sz val="11"/>
        <color theme="0"/>
        <rFont val="Arial"/>
        <family val="2"/>
      </rPr>
      <t xml:space="preserve">
Lower 
confidence limit</t>
    </r>
  </si>
  <si>
    <r>
      <rPr>
        <sz val="1"/>
        <color rgb="FF58595B"/>
        <rFont val="Arial"/>
        <family val="2"/>
      </rPr>
      <t>All ages (10 to 24)</t>
    </r>
    <r>
      <rPr>
        <sz val="11"/>
        <color theme="0"/>
        <rFont val="Arial"/>
        <family val="2"/>
      </rPr>
      <t xml:space="preserve">
Upper 
confidence limit</t>
    </r>
  </si>
  <si>
    <r>
      <rPr>
        <sz val="1"/>
        <color rgb="FF58595B"/>
        <rFont val="Arial"/>
        <family val="2"/>
      </rPr>
      <t xml:space="preserve">10 to 14 </t>
    </r>
    <r>
      <rPr>
        <sz val="11"/>
        <color theme="0"/>
        <rFont val="Arial"/>
        <family val="2"/>
      </rPr>
      <t xml:space="preserve">
Crude rate 
per 100,000 population </t>
    </r>
  </si>
  <si>
    <r>
      <rPr>
        <sz val="1"/>
        <color rgb="FF58595B"/>
        <rFont val="Arial"/>
        <family val="2"/>
      </rPr>
      <t>10 to 14</t>
    </r>
    <r>
      <rPr>
        <sz val="11"/>
        <color theme="0"/>
        <rFont val="Arial"/>
        <family val="2"/>
      </rPr>
      <t xml:space="preserve">
Lower confidence limit</t>
    </r>
  </si>
  <si>
    <r>
      <rPr>
        <sz val="1"/>
        <color rgb="FF58595B"/>
        <rFont val="Arial"/>
        <family val="2"/>
      </rPr>
      <t>10 to 14</t>
    </r>
    <r>
      <rPr>
        <sz val="11"/>
        <color theme="0"/>
        <rFont val="Arial"/>
        <family val="2"/>
      </rPr>
      <t xml:space="preserve">
Upper confidence limit</t>
    </r>
  </si>
  <si>
    <r>
      <rPr>
        <sz val="1"/>
        <color rgb="FF58595B"/>
        <rFont val="Arial"/>
        <family val="2"/>
      </rPr>
      <t xml:space="preserve">15 to 17 </t>
    </r>
    <r>
      <rPr>
        <sz val="11"/>
        <color theme="0"/>
        <rFont val="Arial"/>
        <family val="2"/>
      </rPr>
      <t xml:space="preserve">
Crude rate 
per 100,000 population </t>
    </r>
  </si>
  <si>
    <r>
      <rPr>
        <sz val="1"/>
        <color rgb="FF58595B"/>
        <rFont val="Arial"/>
        <family val="2"/>
      </rPr>
      <t>15 to 17</t>
    </r>
    <r>
      <rPr>
        <sz val="11"/>
        <color theme="0"/>
        <rFont val="Arial"/>
        <family val="2"/>
      </rPr>
      <t xml:space="preserve">
Lower confidence limit</t>
    </r>
  </si>
  <si>
    <r>
      <rPr>
        <sz val="1"/>
        <color rgb="FF58595B"/>
        <rFont val="Arial"/>
        <family val="2"/>
      </rPr>
      <t>15 to 17</t>
    </r>
    <r>
      <rPr>
        <sz val="11"/>
        <color theme="0"/>
        <rFont val="Arial"/>
        <family val="2"/>
      </rPr>
      <t xml:space="preserve">
Upper confidence limit</t>
    </r>
  </si>
  <si>
    <r>
      <rPr>
        <sz val="1"/>
        <color rgb="FF58595B"/>
        <rFont val="Arial"/>
        <family val="2"/>
      </rPr>
      <t>18 to 24</t>
    </r>
    <r>
      <rPr>
        <sz val="1"/>
        <color theme="0"/>
        <rFont val="Arial"/>
        <family val="2"/>
      </rPr>
      <t xml:space="preserve"> </t>
    </r>
    <r>
      <rPr>
        <sz val="11"/>
        <color theme="0"/>
        <rFont val="Arial"/>
        <family val="2"/>
      </rPr>
      <t xml:space="preserve">
Crude rate 
per 100,000 population </t>
    </r>
  </si>
  <si>
    <r>
      <rPr>
        <sz val="1"/>
        <color rgb="FF58595B"/>
        <rFont val="Arial"/>
        <family val="2"/>
      </rPr>
      <t>18 to 24</t>
    </r>
    <r>
      <rPr>
        <sz val="11"/>
        <color theme="0"/>
        <rFont val="Arial"/>
        <family val="2"/>
      </rPr>
      <t xml:space="preserve">
Lower confidence limit</t>
    </r>
  </si>
  <si>
    <r>
      <rPr>
        <sz val="1"/>
        <color rgb="FF58595B"/>
        <rFont val="Arial"/>
        <family val="2"/>
      </rPr>
      <t>18 to 24</t>
    </r>
    <r>
      <rPr>
        <sz val="11"/>
        <color theme="0"/>
        <rFont val="Arial"/>
        <family val="2"/>
      </rPr>
      <t xml:space="preserve">
Upper confidence limit</t>
    </r>
  </si>
  <si>
    <r>
      <rPr>
        <b/>
        <sz val="12"/>
        <color theme="1"/>
        <rFont val="Arial"/>
        <family val="2"/>
      </rPr>
      <t>Table 1A</t>
    </r>
    <r>
      <rPr>
        <sz val="12"/>
        <color theme="1"/>
        <rFont val="Arial"/>
        <family val="2"/>
      </rPr>
      <t xml:space="preserve">  Hospitalization rates for harm caused by substance use among youth age 10 to 24, overall and by age, sex and jurisdiction, 2017–2018</t>
    </r>
  </si>
  <si>
    <r>
      <rPr>
        <b/>
        <sz val="12"/>
        <color theme="1"/>
        <rFont val="Arial"/>
        <family val="2"/>
      </rPr>
      <t>Table 2A</t>
    </r>
    <r>
      <rPr>
        <sz val="12"/>
        <color theme="1"/>
        <rFont val="Arial"/>
        <family val="2"/>
      </rPr>
      <t xml:space="preserve">  Hospitalization rates for harm caused by substance use among youth age 10 to 24, by substance type, age, sex and jurisdiction, 2017–2018</t>
    </r>
  </si>
  <si>
    <r>
      <rPr>
        <b/>
        <sz val="12"/>
        <color theme="1"/>
        <rFont val="Arial"/>
        <family val="2"/>
      </rPr>
      <t>Table 3A</t>
    </r>
    <r>
      <rPr>
        <sz val="12"/>
        <color theme="1"/>
        <rFont val="Arial"/>
        <family val="2"/>
      </rPr>
      <t xml:space="preserve">  Percentage of hospital stays for harm caused by substance use among youth age 10 to 24 involving care for a concurrent mental health condition, by sex and jurisdiction, 2017–2018</t>
    </r>
  </si>
  <si>
    <r>
      <rPr>
        <b/>
        <sz val="12"/>
        <color theme="1"/>
        <rFont val="Arial"/>
        <family val="2"/>
      </rPr>
      <t>Table 4A</t>
    </r>
    <r>
      <rPr>
        <sz val="12"/>
        <color theme="1"/>
        <rFont val="Arial"/>
        <family val="2"/>
      </rPr>
      <t xml:space="preserve">  Hospitalization rates for harm caused by substance use among youth age 10 to 24, by income quintile, sex and jurisdiction, 2017–2018</t>
    </r>
  </si>
  <si>
    <r>
      <rPr>
        <b/>
        <sz val="12"/>
        <color theme="1"/>
        <rFont val="Arial"/>
        <family val="2"/>
      </rPr>
      <t>Table 5A</t>
    </r>
    <r>
      <rPr>
        <sz val="12"/>
        <color theme="1"/>
        <rFont val="Arial"/>
        <family val="2"/>
      </rPr>
      <t xml:space="preserve">  Hospitalization rates for harm caused by substance use among youth age 10 to 24, by urban versus rural/remote, sex and jurisdiction, 2017–2018</t>
    </r>
  </si>
  <si>
    <t>Table 2b Hospitalization rates for harm caused by substance use among youth age 10 to 24, by substance type and sex, jurisdiction, 2017–2018</t>
  </si>
  <si>
    <r>
      <t xml:space="preserve">Neighbourhood income quintiles are based on the average before-tax household income per person equivalent for each census dissemination area. Geographic location refers to urban or rural/remote and is based on Statistics Canada's Statistical Area Classification type (SACtype), where urban is defined as SACtype 1, 2 or 3 and rural/remote is defined as SACtypes 4 to 8. Neighbourhood income quintiles and SACtype were assigned using Statistics Canada’s Postal Code Conversion File Plus (PCCF+) Version 6D to link postal codes to dissemination area census geography. This method is described in the document </t>
    </r>
    <r>
      <rPr>
        <i/>
        <sz val="11"/>
        <rFont val="Arial"/>
        <family val="2"/>
      </rPr>
      <t xml:space="preserve">Measuring Health Inequalities: A Toolkit — </t>
    </r>
    <r>
      <rPr>
        <i/>
        <u/>
        <sz val="11"/>
        <color rgb="FF0070C0"/>
        <rFont val="Arial"/>
        <family val="2"/>
      </rPr>
      <t>Area-Level Equity Stratifiers Using PCCF and PCCF+</t>
    </r>
    <r>
      <rPr>
        <sz val="11"/>
        <rFont val="Arial"/>
        <family val="2"/>
      </rPr>
      <t>.</t>
    </r>
  </si>
  <si>
    <r>
      <t>Jurisdiction</t>
    </r>
    <r>
      <rPr>
        <sz val="11"/>
        <color theme="1"/>
        <rFont val="Arial"/>
        <family val="2"/>
      </rPr>
      <t xml:space="preserve"> (select 1)</t>
    </r>
  </si>
  <si>
    <t>Lower 
confidence limit</t>
  </si>
  <si>
    <t>Upper 
confidence limit</t>
  </si>
  <si>
    <t>Crude rate 
per 100,000 population</t>
  </si>
  <si>
    <t>Lower confidence limit 
of the rate ratio</t>
  </si>
  <si>
    <t>Upper confidence limit 
of the rate ratio</t>
  </si>
  <si>
    <t>Lower confidence limit 
of the rate difference</t>
  </si>
  <si>
    <t>Upper confidence limit 
of the rate difference</t>
  </si>
  <si>
    <t>Crude rate per 
100,000 population</t>
  </si>
  <si>
    <r>
      <t xml:space="preserve">Jurisdiction </t>
    </r>
    <r>
      <rPr>
        <sz val="11"/>
        <color theme="1"/>
        <rFont val="Arial"/>
        <family val="2"/>
      </rPr>
      <t>(select 1)</t>
    </r>
  </si>
  <si>
    <t>The information can be found in the data table above.</t>
  </si>
  <si>
    <t>Jurisdiction for Tables 1, 2, 3, 5</t>
  </si>
  <si>
    <t>Both males and females</t>
  </si>
  <si>
    <t>Males</t>
  </si>
  <si>
    <t>Females</t>
  </si>
  <si>
    <r>
      <rPr>
        <sz val="1"/>
        <color rgb="FF58595B"/>
        <rFont val="Arial"/>
        <family val="2"/>
      </rPr>
      <t>Both males and females</t>
    </r>
    <r>
      <rPr>
        <sz val="11"/>
        <color theme="0"/>
        <rFont val="Arial"/>
        <family val="2"/>
      </rPr>
      <t xml:space="preserve">
Lower 
confidence limit</t>
    </r>
  </si>
  <si>
    <r>
      <rPr>
        <sz val="1"/>
        <color rgb="FF58595B"/>
        <rFont val="Arial"/>
        <family val="2"/>
      </rPr>
      <t>Both males and females</t>
    </r>
    <r>
      <rPr>
        <sz val="11"/>
        <color theme="0"/>
        <rFont val="Arial"/>
        <family val="2"/>
      </rPr>
      <t xml:space="preserve">
Upper
confidence limit</t>
    </r>
  </si>
  <si>
    <r>
      <rPr>
        <sz val="1"/>
        <color rgb="FF58595B"/>
        <rFont val="Arial"/>
        <family val="2"/>
      </rPr>
      <t>Males</t>
    </r>
    <r>
      <rPr>
        <sz val="11"/>
        <color theme="0"/>
        <rFont val="Arial"/>
        <family val="2"/>
      </rPr>
      <t xml:space="preserve">
Lower 
confidence limit</t>
    </r>
  </si>
  <si>
    <r>
      <rPr>
        <sz val="1"/>
        <color rgb="FF58595B"/>
        <rFont val="Arial"/>
        <family val="2"/>
      </rPr>
      <t>Males</t>
    </r>
    <r>
      <rPr>
        <sz val="11"/>
        <color theme="0"/>
        <rFont val="Arial"/>
        <family val="2"/>
      </rPr>
      <t xml:space="preserve">
Upper 
confidence limit</t>
    </r>
  </si>
  <si>
    <r>
      <rPr>
        <sz val="1"/>
        <color rgb="FF58595B"/>
        <rFont val="Arial"/>
        <family val="2"/>
      </rPr>
      <t>Females</t>
    </r>
    <r>
      <rPr>
        <sz val="11"/>
        <color theme="0"/>
        <rFont val="Arial"/>
        <family val="2"/>
      </rPr>
      <t xml:space="preserve">
Lower 
confidence limit</t>
    </r>
  </si>
  <si>
    <r>
      <rPr>
        <sz val="1"/>
        <color rgb="FF58595B"/>
        <rFont val="Arial"/>
        <family val="2"/>
      </rPr>
      <t>Females</t>
    </r>
    <r>
      <rPr>
        <sz val="11"/>
        <color theme="0"/>
        <rFont val="Arial"/>
        <family val="2"/>
      </rPr>
      <t xml:space="preserve">
Upper 
confidence limit</t>
    </r>
  </si>
  <si>
    <r>
      <rPr>
        <sz val="1"/>
        <color rgb="FF58595B"/>
        <rFont val="Arial"/>
        <family val="2"/>
      </rPr>
      <t xml:space="preserve">Both males and females </t>
    </r>
    <r>
      <rPr>
        <sz val="11"/>
        <color theme="0"/>
        <rFont val="Arial"/>
        <family val="2"/>
      </rPr>
      <t xml:space="preserve">
Age-standardized rate per 100,000 population </t>
    </r>
  </si>
  <si>
    <r>
      <rPr>
        <sz val="1"/>
        <color rgb="FF58595B"/>
        <rFont val="Arial"/>
        <family val="2"/>
      </rPr>
      <t>Both males and females</t>
    </r>
    <r>
      <rPr>
        <sz val="11"/>
        <color theme="0"/>
        <rFont val="Arial"/>
        <family val="2"/>
      </rPr>
      <t xml:space="preserve">
Upper 
confidence limit</t>
    </r>
  </si>
  <si>
    <r>
      <rPr>
        <sz val="1"/>
        <color rgb="FF58595B"/>
        <rFont val="Arial"/>
        <family val="2"/>
      </rPr>
      <t>Males</t>
    </r>
    <r>
      <rPr>
        <sz val="11"/>
        <color theme="0"/>
        <rFont val="Arial"/>
        <family val="2"/>
      </rPr>
      <t xml:space="preserve">
Age-standardized rate per 100,000 population </t>
    </r>
  </si>
  <si>
    <r>
      <rPr>
        <sz val="1"/>
        <color rgb="FF58595B"/>
        <rFont val="Arial"/>
        <family val="2"/>
      </rPr>
      <t xml:space="preserve">Females </t>
    </r>
    <r>
      <rPr>
        <sz val="11"/>
        <color theme="0"/>
        <rFont val="Arial"/>
        <family val="2"/>
      </rPr>
      <t xml:space="preserve">
Age-standardized rate per 100,000 population </t>
    </r>
  </si>
  <si>
    <r>
      <rPr>
        <sz val="1"/>
        <color rgb="FF58595B"/>
        <rFont val="Arial"/>
        <family val="2"/>
      </rPr>
      <t>Both males and females</t>
    </r>
    <r>
      <rPr>
        <sz val="11"/>
        <color theme="0"/>
        <rFont val="Arial"/>
        <family val="2"/>
      </rPr>
      <t xml:space="preserve">
%</t>
    </r>
  </si>
  <si>
    <r>
      <rPr>
        <sz val="1"/>
        <color rgb="FF58595B"/>
        <rFont val="Arial"/>
        <family val="2"/>
      </rPr>
      <t>Males</t>
    </r>
    <r>
      <rPr>
        <sz val="11"/>
        <color theme="0"/>
        <rFont val="Arial"/>
        <family val="2"/>
      </rPr>
      <t xml:space="preserve">
%</t>
    </r>
  </si>
  <si>
    <r>
      <rPr>
        <sz val="1"/>
        <color rgb="FF58595B"/>
        <rFont val="Arial"/>
        <family val="2"/>
      </rPr>
      <t>Females</t>
    </r>
    <r>
      <rPr>
        <sz val="11"/>
        <color theme="0"/>
        <rFont val="Arial"/>
        <family val="2"/>
      </rPr>
      <t xml:space="preserve">
%</t>
    </r>
  </si>
  <si>
    <r>
      <rPr>
        <sz val="1"/>
        <color rgb="FF58595B"/>
        <rFont val="Arial"/>
        <family val="2"/>
      </rPr>
      <t xml:space="preserve">Both males and females </t>
    </r>
    <r>
      <rPr>
        <sz val="11"/>
        <color theme="0"/>
        <rFont val="Arial"/>
        <family val="2"/>
      </rPr>
      <t xml:space="preserve">
Crude rate per 100,000 population</t>
    </r>
  </si>
  <si>
    <r>
      <rPr>
        <sz val="1"/>
        <color rgb="FF58595B"/>
        <rFont val="Arial"/>
        <family val="2"/>
      </rPr>
      <t>Both males and females</t>
    </r>
    <r>
      <rPr>
        <sz val="11"/>
        <color theme="0"/>
        <rFont val="Arial"/>
        <family val="2"/>
      </rPr>
      <t xml:space="preserve">
Lower confidence limit</t>
    </r>
  </si>
  <si>
    <r>
      <rPr>
        <sz val="1"/>
        <color rgb="FF58595B"/>
        <rFont val="Arial"/>
        <family val="2"/>
      </rPr>
      <t>Both males and females</t>
    </r>
    <r>
      <rPr>
        <sz val="11"/>
        <color theme="0"/>
        <rFont val="Arial"/>
        <family val="2"/>
      </rPr>
      <t xml:space="preserve">
Upper confidence limit</t>
    </r>
  </si>
  <si>
    <r>
      <rPr>
        <sz val="1"/>
        <color rgb="FF58595B"/>
        <rFont val="Arial"/>
        <family val="2"/>
      </rPr>
      <t>Males</t>
    </r>
    <r>
      <rPr>
        <sz val="11"/>
        <color theme="0"/>
        <rFont val="Arial"/>
        <family val="2"/>
      </rPr>
      <t xml:space="preserve">
Crude rate per 100,000 population</t>
    </r>
  </si>
  <si>
    <r>
      <rPr>
        <sz val="1"/>
        <color rgb="FF58595B"/>
        <rFont val="Arial"/>
        <family val="2"/>
      </rPr>
      <t>Males</t>
    </r>
    <r>
      <rPr>
        <sz val="11"/>
        <color theme="0"/>
        <rFont val="Arial"/>
        <family val="2"/>
      </rPr>
      <t xml:space="preserve">
Lower confidence limit</t>
    </r>
  </si>
  <si>
    <r>
      <rPr>
        <sz val="1"/>
        <color rgb="FF58595B"/>
        <rFont val="Arial"/>
        <family val="2"/>
      </rPr>
      <t>Males</t>
    </r>
    <r>
      <rPr>
        <sz val="11"/>
        <color theme="0"/>
        <rFont val="Arial"/>
        <family val="2"/>
      </rPr>
      <t xml:space="preserve">
Upper confidence limit</t>
    </r>
  </si>
  <si>
    <r>
      <rPr>
        <sz val="1"/>
        <color rgb="FF58595B"/>
        <rFont val="Arial"/>
        <family val="2"/>
      </rPr>
      <t>Females</t>
    </r>
    <r>
      <rPr>
        <sz val="11"/>
        <color theme="0"/>
        <rFont val="Arial"/>
        <family val="2"/>
      </rPr>
      <t xml:space="preserve">
Crude rate per 100,000 population</t>
    </r>
  </si>
  <si>
    <r>
      <rPr>
        <sz val="1"/>
        <color rgb="FF58595B"/>
        <rFont val="Arial"/>
        <family val="2"/>
      </rPr>
      <t>Females</t>
    </r>
    <r>
      <rPr>
        <sz val="11"/>
        <color theme="0"/>
        <rFont val="Arial"/>
        <family val="2"/>
      </rPr>
      <t xml:space="preserve">
Lower confidence limit</t>
    </r>
  </si>
  <si>
    <r>
      <rPr>
        <sz val="1"/>
        <color rgb="FF58595B"/>
        <rFont val="Arial"/>
        <family val="2"/>
      </rPr>
      <t>Females</t>
    </r>
    <r>
      <rPr>
        <sz val="11"/>
        <color theme="0"/>
        <rFont val="Arial"/>
        <family val="2"/>
      </rPr>
      <t xml:space="preserve">
Upper confidence limit</t>
    </r>
  </si>
  <si>
    <r>
      <rPr>
        <sz val="1"/>
        <color rgb="FF58595B"/>
        <rFont val="Arial"/>
        <family val="2"/>
      </rPr>
      <t xml:space="preserve">Both males and females </t>
    </r>
    <r>
      <rPr>
        <sz val="11"/>
        <color theme="0"/>
        <rFont val="Arial"/>
        <family val="2"/>
      </rPr>
      <t xml:space="preserve">
Crude rate 
per 100,000 population</t>
    </r>
  </si>
  <si>
    <r>
      <rPr>
        <sz val="1"/>
        <color rgb="FF58595B"/>
        <rFont val="Arial"/>
        <family val="2"/>
      </rPr>
      <t>Males</t>
    </r>
    <r>
      <rPr>
        <sz val="11"/>
        <color theme="0"/>
        <rFont val="Arial"/>
        <family val="2"/>
      </rPr>
      <t xml:space="preserve">
Crude rate 
per 100,000 population</t>
    </r>
  </si>
  <si>
    <r>
      <rPr>
        <sz val="1"/>
        <color rgb="FF58595B"/>
        <rFont val="Arial"/>
        <family val="2"/>
      </rPr>
      <t>Females</t>
    </r>
    <r>
      <rPr>
        <sz val="11"/>
        <color theme="0"/>
        <rFont val="Arial"/>
        <family val="2"/>
      </rPr>
      <t xml:space="preserve">
Crude rate 
per 100,000 population</t>
    </r>
  </si>
  <si>
    <t>* Data was suppressed due to counts less than 5.</t>
  </si>
  <si>
    <t>n/a: Data was unavailable.</t>
  </si>
  <si>
    <t xml:space="preserve">Unless otherwise indicated, this product uses data provided by Canada’s provinces and territories. </t>
  </si>
  <si>
    <r>
      <t xml:space="preserve">These data tables provide detailed results to supplement the report </t>
    </r>
    <r>
      <rPr>
        <i/>
        <u/>
        <sz val="11"/>
        <color rgb="FF0070C0"/>
        <rFont val="Arial"/>
        <family val="2"/>
      </rPr>
      <t>Hospital Stays for Harm Caused by Substance Use Among Youth Age 10 to 24</t>
    </r>
    <r>
      <rPr>
        <sz val="11"/>
        <rFont val="Arial"/>
        <family val="2"/>
      </rPr>
      <t>.</t>
    </r>
  </si>
  <si>
    <t>Hospital Morbidity Database, Ontario Mental Health Reporting System and National Ambulatory Care Reporting System (day surgery records), 2017–2018, Canadian Institute for Health Information.</t>
  </si>
  <si>
    <t xml:space="preserve">Percentages are not mutually exclusive, as more than one mental health diagnosis can be documented per hospitalization. </t>
  </si>
  <si>
    <r>
      <t>‡</t>
    </r>
    <r>
      <rPr>
        <b/>
        <sz val="9"/>
        <rFont val="Arial"/>
        <family val="2"/>
      </rPr>
      <t xml:space="preserve"> </t>
    </r>
    <r>
      <rPr>
        <sz val="9"/>
        <rFont val="Arial"/>
        <family val="2"/>
      </rPr>
      <t>Rate differences represent the difference in the age-standardized hospitalization rate per 100,000 population between the lowest and highest income quintiles. Rate differences are calculated by subtracting the 2 rates and rounding to the nearest whole.</t>
    </r>
  </si>
  <si>
    <t>† Rate ratios represent the number of times higher the age-standardized hospitalization rate is for rural/remote geographic location compared with the rate for urban geographic location. It is calculated by dividing the hospitalization rate for rural/remote geographic location by the rate for urban geographic location. Rate ratios are rounded to the nearest tenth.</t>
  </si>
  <si>
    <r>
      <t>‡</t>
    </r>
    <r>
      <rPr>
        <b/>
        <sz val="9"/>
        <rFont val="Arial"/>
        <family val="2"/>
      </rPr>
      <t xml:space="preserve"> </t>
    </r>
    <r>
      <rPr>
        <sz val="9"/>
        <rFont val="Arial"/>
        <family val="2"/>
      </rPr>
      <t>Rate differences represent the difference in the age-standardized hospitalization rate per 100,000 population between the rural/remote and urban geographic location. Rate differences are calculated by subtracting the 2 rates and rounding to the nearest whole.</t>
    </r>
  </si>
  <si>
    <t>Rates are rounded to the nearest whole number.</t>
  </si>
  <si>
    <r>
      <t>Rate ratio</t>
    </r>
    <r>
      <rPr>
        <b/>
        <vertAlign val="superscript"/>
        <sz val="11"/>
        <color theme="0"/>
        <rFont val="Arial"/>
        <family val="2"/>
      </rPr>
      <t>†</t>
    </r>
  </si>
  <si>
    <r>
      <t>Rate difference per 100,000 population</t>
    </r>
    <r>
      <rPr>
        <b/>
        <vertAlign val="superscript"/>
        <sz val="11"/>
        <color theme="0"/>
        <rFont val="Arial"/>
        <family val="2"/>
      </rPr>
      <t>‡</t>
    </r>
  </si>
  <si>
    <t xml:space="preserve">Screen reader users: There is 1 table on this tab, called Table 3A: Percentage of hospital stays for harm caused by substance use among youth age 10 to 24 involving care for a concurrent mental health condition, by sex and jurisdiction, 2017–2018. The table begins at cell A4 and ends at cell D340. The notes begin in cell A341 and the sources begin in cell A345. A link back to the table of contents is in cell A2. </t>
  </si>
  <si>
    <r>
      <rPr>
        <sz val="11"/>
        <rFont val="Arial"/>
        <family val="2"/>
      </rPr>
      <t xml:space="preserve">As described in CIHI’s </t>
    </r>
    <r>
      <rPr>
        <u/>
        <sz val="11"/>
        <color rgb="FF0070C0"/>
        <rFont val="Arial"/>
        <family val="2"/>
      </rPr>
      <t>General Methodology Notes</t>
    </r>
    <r>
      <rPr>
        <sz val="11"/>
        <rFont val="Arial"/>
        <family val="2"/>
      </rPr>
      <t>: We calculated hospitalization rates per 100,000 population, standardized by the direct method using the 2011 Canadian population. We identified statistically significantly different estimates based on non-overlapping 95% confidence intervals. We calculated national hospitalization rates for 2017–2018 using a blended average methodology (i.e., current fiscal year records from all jurisdictions outside of Quebec and records from the previous fiscal year from Quebec were blended to calculate national results).</t>
    </r>
  </si>
  <si>
    <t xml:space="preserve">These data tables provide hospitalization rates for harm caused by substance use by jurisdiction (Canada, province and territory), by age, by sex and by substance type for 2017–2018 using data from the Hospital Morbidity Database, the Ontario Mental Health Reporting System and the National Ambulatory Care Reporting System (day surgery records). It also includes the proportion of hospitalizations for harm caused by substance use involving care for a concurrent mental health condition, as well as inequalities in hospitalization rates by income and geographic location. </t>
  </si>
  <si>
    <r>
      <rPr>
        <sz val="1"/>
        <color rgb="FF58595B"/>
        <rFont val="Arial"/>
        <family val="2"/>
      </rPr>
      <t>Males</t>
    </r>
    <r>
      <rPr>
        <sz val="11"/>
        <color theme="0"/>
        <rFont val="Arial"/>
        <family val="2"/>
      </rPr>
      <t xml:space="preserve">
Rate per 100,000 population</t>
    </r>
    <r>
      <rPr>
        <vertAlign val="superscript"/>
        <sz val="11"/>
        <color theme="0"/>
        <rFont val="Arial"/>
        <family val="2"/>
      </rPr>
      <t>†</t>
    </r>
  </si>
  <si>
    <r>
      <rPr>
        <sz val="1"/>
        <color rgb="FF58595B"/>
        <rFont val="Arial"/>
        <family val="2"/>
      </rPr>
      <t xml:space="preserve">Both males and females </t>
    </r>
    <r>
      <rPr>
        <sz val="11"/>
        <color theme="0"/>
        <rFont val="Arial"/>
        <family val="2"/>
      </rPr>
      <t xml:space="preserve">
Rate per 100,000 population</t>
    </r>
    <r>
      <rPr>
        <vertAlign val="superscript"/>
        <sz val="11"/>
        <color theme="0"/>
        <rFont val="Arial"/>
        <family val="2"/>
      </rPr>
      <t>†</t>
    </r>
  </si>
  <si>
    <r>
      <rPr>
        <sz val="1"/>
        <color rgb="FF58595B"/>
        <rFont val="Arial"/>
        <family val="2"/>
      </rPr>
      <t>Females</t>
    </r>
    <r>
      <rPr>
        <sz val="11"/>
        <color theme="0"/>
        <rFont val="Arial"/>
        <family val="2"/>
      </rPr>
      <t xml:space="preserve">
Rate per 100,000 population</t>
    </r>
    <r>
      <rPr>
        <vertAlign val="superscript"/>
        <sz val="11"/>
        <color theme="0"/>
        <rFont val="Arial"/>
        <family val="2"/>
      </rPr>
      <t>†</t>
    </r>
  </si>
  <si>
    <t xml:space="preserve">Screen reader users: There is 1 table on this tab, called Table 2A: Hospitalization rates for harm caused by substance use among youth age 10 to 24, by substance type, age, sex and jurisdiction, 2017–2018. The table begins at cell A4 and ends at cell I1348. The notes begin in cell A1349 and the sources begin in cell A1353. A link back to the table of contents is in cell A2. </t>
  </si>
  <si>
    <t xml:space="preserve">Screen reader users: There is 1 table on this tab, called Table 1A: Hospitalization rates for harm caused by substance use among youth age 10 to 24, overall and by age, sex and jurisdiction, 2017–2018. The table begins at cell A4 and ends at cell G172. The notes begin in cell A173 and the sources begin in cell A176. A link back to the table of contents is in cell A2. </t>
  </si>
  <si>
    <t>Screen reader users: There are 1 interactive table and 1 figure on this tab that provide data on hospitalization rates for harm caused by substance use among youth age 10 to 24 by income quintile and by sex for the selected jurisdiction for 2017–2018. There is 1 selection box for jurisdiction in cell B3. To make a selection, navigate to the selection box and press the down arrow while holding Alt. Once a selection has been made, press Enter. The table is called Table 4: Hospitalization rates for harm caused by substance use among youth age 10 to 24, by income quintile and sex, selected jurisdiction, 2017–2018. It begins at cell A6 and ends at cell M13. The notes begin in cell A14 and the sources begin in cell A21. The figure is called Figure 4: Hospitalization rates for harm caused by substance use among youth age 10 to 24, by income quintile and sex, selected jurisdiction, 2017–2018. It is in cell A25. The note begins in cell A26. A link back to the table of contents is in cell A2.</t>
  </si>
  <si>
    <t>Screen reader users: There are 1 interactive table and 1 figure on this tab that provide data on hospitalization rates for harm caused by substance use among youth age 10 to 24 by urban versus rural/remote and by sex for the selected jurisdiction for 2017–2018. There is 1 selection box for jurisdiction in cell B3. To make a selection, navigate to the selection box and press the down arrow while holding Alt. Once a selection has been made, press Enter. The table is called Table 5: Hospitalization rates for harm caused by substance use among youth age 10 to 24, by urban versus rural/remote and sex, selected jurisdiction, 2017–2018. It begins at cell A6 and ends at cell M10. The notes begin in cell A11 and the sources begin in cell A19. The figure is called Figure 5: Hospitalization rates for harm caused by substance use among youth age 10 to 24, by urban versus rural/remote and sex, selected jurisdiction, 2017–2018. It is in cell A23. The note begins in cell A24. A link back to the table of contents is in cell A2.</t>
  </si>
  <si>
    <t xml:space="preserve">Screen reader users: There is 1 table on this tab, called Table 4A: Hospitalization rates for harm caused by substance use among youth age 10 to 24, by income quintile, sex and jurisdiction, 2017–2018. The table begins at cell A4 and ends at cell M169. The notes begin in cell A170 and the sources begin in cell A176. A link back to the table of contents is in cell A2. </t>
  </si>
  <si>
    <t xml:space="preserve">Screen reader users: There is 1 table on this tab, called Table 5A: Hospitalization rates for harm caused by substance use among youth age 10 to 24, by urban versus rural/remote, sex and jurisdiction, 2017–2018. The table begins at cell A4 and ends at cell M88. The notes begin in cell A89 and the sources begin in cell A96. A link back to the table of contents is in cell A2.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</si>
</sst>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
  </numFmts>
  <fonts count="48">
    <font>
      <sz val="11"/>
      <color theme="1"/>
      <name val="Calibri"/>
      <family val="2"/>
      <scheme val="minor"/>
    </font>
    <font>
      <b/>
      <sz val="11"/>
      <color theme="1"/>
      <name val="Calibri"/>
      <family val="2"/>
      <scheme val="minor"/>
    </font>
    <font>
      <sz val="16"/>
      <color theme="1"/>
      <name val="Calibri"/>
      <family val="2"/>
      <scheme val="minor"/>
    </font>
    <font>
      <sz val="11"/>
      <color theme="1"/>
      <name val="Arial"/>
      <family val="2"/>
    </font>
    <font>
      <b/>
      <sz val="11"/>
      <color theme="1"/>
      <name val="Arial"/>
      <family val="2"/>
    </font>
    <font>
      <sz val="16"/>
      <color theme="1"/>
      <name val="Arial"/>
      <family val="2"/>
    </font>
    <font>
      <sz val="11"/>
      <color rgb="FFFF0000"/>
      <name val="Arial"/>
      <family val="2"/>
    </font>
    <font>
      <sz val="12"/>
      <color theme="1"/>
      <name val="Arial"/>
      <family val="2"/>
    </font>
    <font>
      <sz val="11"/>
      <name val="Arial"/>
      <family val="2"/>
    </font>
    <font>
      <sz val="11"/>
      <color rgb="FFFF0000"/>
      <name val="Calibri"/>
      <family val="2"/>
      <scheme val="minor"/>
    </font>
    <font>
      <b/>
      <sz val="9"/>
      <name val="Arial"/>
      <family val="2"/>
    </font>
    <font>
      <sz val="9"/>
      <name val="Arial"/>
      <family val="2"/>
    </font>
    <font>
      <sz val="30"/>
      <name val="Calibri"/>
      <family val="2"/>
    </font>
    <font>
      <sz val="24"/>
      <name val="Calibri"/>
      <family val="2"/>
    </font>
    <font>
      <u/>
      <sz val="11"/>
      <color rgb="FF0070C0"/>
      <name val="Arial"/>
      <family val="2"/>
    </font>
    <font>
      <sz val="11"/>
      <color rgb="FF000000"/>
      <name val="Arial"/>
      <family val="2"/>
    </font>
    <font>
      <sz val="8"/>
      <color theme="1"/>
      <name val="Calibri"/>
      <family val="2"/>
      <scheme val="minor"/>
    </font>
    <font>
      <sz val="11"/>
      <color rgb="FF0070C0"/>
      <name val="Arial"/>
      <family val="2"/>
    </font>
    <font>
      <b/>
      <sz val="11"/>
      <name val="Arial"/>
      <family val="2"/>
    </font>
    <font>
      <sz val="12"/>
      <name val="Arial"/>
      <family val="2"/>
    </font>
    <font>
      <i/>
      <u/>
      <sz val="11"/>
      <color rgb="FF0070C0"/>
      <name val="Arial"/>
      <family val="2"/>
    </font>
    <font>
      <b/>
      <u/>
      <sz val="11"/>
      <color theme="10"/>
      <name val="Calibri"/>
      <family val="2"/>
      <scheme val="minor"/>
    </font>
    <font>
      <b/>
      <sz val="9"/>
      <color rgb="FFFF0000"/>
      <name val="Arial"/>
      <family val="2"/>
    </font>
    <font>
      <sz val="11"/>
      <color theme="1"/>
      <name val="Calibri"/>
      <family val="2"/>
      <scheme val="minor"/>
    </font>
    <font>
      <b/>
      <vertAlign val="superscript"/>
      <sz val="11"/>
      <color theme="1"/>
      <name val="Arial"/>
      <family val="2"/>
    </font>
    <font>
      <sz val="11"/>
      <color theme="0"/>
      <name val="Calibri"/>
      <family val="2"/>
      <scheme val="minor"/>
    </font>
    <font>
      <u/>
      <sz val="11"/>
      <name val="Arial"/>
      <family val="2"/>
    </font>
    <font>
      <i/>
      <u/>
      <sz val="11"/>
      <name val="Arial"/>
      <family val="2"/>
    </font>
    <font>
      <i/>
      <sz val="11"/>
      <name val="Arial"/>
      <family val="2"/>
    </font>
    <font>
      <sz val="11"/>
      <name val="Calibri"/>
      <family val="2"/>
      <scheme val="minor"/>
    </font>
    <font>
      <b/>
      <sz val="12"/>
      <color theme="1"/>
      <name val="Arial"/>
      <family val="2"/>
    </font>
    <font>
      <sz val="11"/>
      <color theme="0"/>
      <name val="Arial"/>
      <family val="2"/>
    </font>
    <font>
      <b/>
      <sz val="11"/>
      <color theme="0"/>
      <name val="Arial"/>
      <family val="2"/>
    </font>
    <font>
      <sz val="1"/>
      <color rgb="FF58595B"/>
      <name val="Arial"/>
      <family val="2"/>
    </font>
    <font>
      <sz val="1"/>
      <color theme="0"/>
      <name val="Arial"/>
      <family val="2"/>
    </font>
    <font>
      <sz val="11"/>
      <color indexed="8"/>
      <name val="Arial"/>
      <family val="2"/>
    </font>
    <font>
      <b/>
      <sz val="11"/>
      <color indexed="8"/>
      <name val="Arial"/>
      <family val="2"/>
    </font>
    <font>
      <sz val="9"/>
      <color theme="1"/>
      <name val="Calibri"/>
      <family val="2"/>
      <scheme val="minor"/>
    </font>
    <font>
      <sz val="30"/>
      <color theme="1"/>
      <name val="Calibri"/>
      <family val="2"/>
      <scheme val="minor"/>
    </font>
    <font>
      <b/>
      <sz val="12"/>
      <name val="Arial"/>
      <family val="2"/>
    </font>
    <font>
      <sz val="12"/>
      <color theme="1"/>
      <name val="Calibri"/>
      <family val="2"/>
      <scheme val="minor"/>
    </font>
    <font>
      <b/>
      <sz val="11"/>
      <color theme="1"/>
      <name val="Arial"/>
      <family val="2"/>
    </font>
    <font>
      <sz val="11"/>
      <color theme="1"/>
      <name val="Arial"/>
      <family val="2"/>
    </font>
    <font>
      <b/>
      <vertAlign val="superscript"/>
      <sz val="11"/>
      <color theme="0"/>
      <name val="Arial"/>
      <family val="2"/>
    </font>
    <font>
      <sz val="9"/>
      <name val="Calibri"/>
      <family val="2"/>
      <scheme val="minor"/>
    </font>
    <font>
      <sz val="12"/>
      <color theme="0"/>
      <name val="Arial"/>
      <family val="2"/>
    </font>
    <font>
      <sz val="9"/>
      <color theme="0"/>
      <name val="Arial"/>
      <family val="2"/>
    </font>
    <font>
      <vertAlign val="superscript"/>
      <sz val="11"/>
      <color theme="0"/>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58595B"/>
        <bgColor indexed="64"/>
      </patternFill>
    </fill>
    <fill>
      <patternFill patternType="solid">
        <fgColor rgb="FFD9D9D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0"/>
      </right>
      <top style="thin">
        <color theme="1"/>
      </top>
      <bottom style="thin">
        <color theme="0"/>
      </bottom>
      <diagonal/>
    </border>
    <border>
      <left style="thin">
        <color theme="0"/>
      </left>
      <right/>
      <top style="thin">
        <color theme="1"/>
      </top>
      <bottom style="thin">
        <color theme="0"/>
      </bottom>
      <diagonal/>
    </border>
    <border>
      <left style="thin">
        <color theme="0"/>
      </left>
      <right style="thin">
        <color theme="0"/>
      </right>
      <top style="thin">
        <color theme="0"/>
      </top>
      <bottom style="thin">
        <color theme="1"/>
      </bottom>
      <diagonal/>
    </border>
    <border>
      <left style="thin">
        <color theme="0"/>
      </left>
      <right/>
      <top style="thin">
        <color theme="0"/>
      </top>
      <bottom style="thin">
        <color theme="1"/>
      </bottom>
      <diagonal/>
    </border>
    <border>
      <left/>
      <right style="thin">
        <color theme="0"/>
      </right>
      <top style="thin">
        <color theme="1"/>
      </top>
      <bottom/>
      <diagonal/>
    </border>
    <border>
      <left/>
      <right style="thin">
        <color theme="0"/>
      </right>
      <top/>
      <bottom style="thin">
        <color theme="1"/>
      </bottom>
      <diagonal/>
    </border>
    <border>
      <left/>
      <right/>
      <top style="thin">
        <color theme="1"/>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right style="thin">
        <color theme="0"/>
      </right>
      <top style="thin">
        <color indexed="64"/>
      </top>
      <bottom/>
      <diagonal/>
    </border>
    <border>
      <left/>
      <right style="thin">
        <color theme="0"/>
      </right>
      <top/>
      <bottom style="thin">
        <color indexed="64"/>
      </bottom>
      <diagonal/>
    </border>
    <border>
      <left/>
      <right/>
      <top style="thin">
        <color indexed="64"/>
      </top>
      <bottom style="thin">
        <color theme="0"/>
      </bottom>
      <diagonal/>
    </border>
    <border>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right/>
      <top/>
      <bottom style="thin">
        <color indexed="64"/>
      </bottom>
      <diagonal/>
    </border>
    <border>
      <left/>
      <right style="thin">
        <color theme="0"/>
      </right>
      <top style="thin">
        <color theme="1"/>
      </top>
      <bottom style="thin">
        <color indexed="64"/>
      </bottom>
      <diagonal/>
    </border>
    <border>
      <left style="thin">
        <color theme="0"/>
      </left>
      <right style="thin">
        <color theme="0"/>
      </right>
      <top style="thin">
        <color theme="1"/>
      </top>
      <bottom style="thin">
        <color indexed="64"/>
      </bottom>
      <diagonal/>
    </border>
    <border>
      <left style="thin">
        <color theme="0"/>
      </left>
      <right/>
      <top style="thin">
        <color theme="1"/>
      </top>
      <bottom style="thin">
        <color indexed="64"/>
      </bottom>
      <diagonal/>
    </border>
    <border>
      <left style="thin">
        <color indexed="64"/>
      </left>
      <right/>
      <top/>
      <bottom style="thin">
        <color indexed="64"/>
      </bottom>
      <diagonal/>
    </border>
  </borders>
  <cellStyleXfs count="8">
    <xf numFmtId="0" fontId="0" fillId="0" borderId="0"/>
    <xf numFmtId="0" fontId="8" fillId="0" borderId="0" applyNumberFormat="0" applyProtection="0">
      <alignment horizontal="left" vertical="top" wrapText="1"/>
    </xf>
    <xf numFmtId="0" fontId="12" fillId="0" borderId="0" applyNumberFormat="0" applyFill="0" applyProtection="0">
      <alignment horizontal="left" vertical="top"/>
    </xf>
    <xf numFmtId="0" fontId="3" fillId="0" borderId="0"/>
    <xf numFmtId="0" fontId="13" fillId="0" borderId="0" applyNumberFormat="0" applyProtection="0">
      <alignment horizontal="left" vertical="top"/>
    </xf>
    <xf numFmtId="49" fontId="14" fillId="0" borderId="0" applyFill="0" applyBorder="0" applyAlignment="0" applyProtection="0"/>
    <xf numFmtId="0" fontId="11" fillId="0" borderId="0" applyNumberFormat="0" applyProtection="0">
      <alignment horizontal="left" vertical="top"/>
    </xf>
    <xf numFmtId="164" fontId="23" fillId="0" borderId="0" applyFont="0" applyFill="0" applyBorder="0" applyAlignment="0" applyProtection="0"/>
  </cellStyleXfs>
  <cellXfs count="231">
    <xf numFmtId="0" fontId="0" fillId="0" borderId="0" xfId="0"/>
    <xf numFmtId="0" fontId="0" fillId="0" borderId="0" xfId="0" applyAlignment="1">
      <alignment wrapText="1"/>
    </xf>
    <xf numFmtId="2" fontId="0" fillId="0" borderId="0" xfId="0" applyNumberFormat="1"/>
    <xf numFmtId="0" fontId="0" fillId="0" borderId="0" xfId="0" applyAlignment="1">
      <alignment horizontal="center" vertical="center"/>
    </xf>
    <xf numFmtId="0" fontId="8" fillId="0" borderId="0" xfId="1" applyAlignment="1">
      <alignment horizontal="left" vertical="top"/>
    </xf>
    <xf numFmtId="0" fontId="12" fillId="0" borderId="0" xfId="2" applyAlignment="1">
      <alignment horizontal="left" vertical="top" wrapText="1"/>
    </xf>
    <xf numFmtId="0" fontId="3" fillId="2" borderId="0" xfId="3" applyFill="1"/>
    <xf numFmtId="0" fontId="8" fillId="0" borderId="0" xfId="3" applyFont="1" applyAlignment="1">
      <alignment vertical="top" wrapText="1"/>
    </xf>
    <xf numFmtId="0" fontId="13" fillId="0" borderId="0" xfId="4">
      <alignment horizontal="left" vertical="top"/>
    </xf>
    <xf numFmtId="49" fontId="14" fillId="0" borderId="0" xfId="5" applyAlignment="1">
      <alignment vertical="top"/>
    </xf>
    <xf numFmtId="0" fontId="3" fillId="2" borderId="0" xfId="3" applyFill="1" applyAlignment="1">
      <alignment vertical="top"/>
    </xf>
    <xf numFmtId="0" fontId="8" fillId="2" borderId="0" xfId="3" applyFont="1" applyFill="1" applyAlignment="1">
      <alignment vertical="top"/>
    </xf>
    <xf numFmtId="0" fontId="15" fillId="0" borderId="0" xfId="3" applyFont="1"/>
    <xf numFmtId="49" fontId="14" fillId="0" borderId="0" xfId="5" applyAlignment="1">
      <alignment vertical="center"/>
    </xf>
    <xf numFmtId="49" fontId="14" fillId="0" borderId="0" xfId="5"/>
    <xf numFmtId="0" fontId="3" fillId="0" borderId="0" xfId="3"/>
    <xf numFmtId="0" fontId="12" fillId="0" borderId="0" xfId="2" applyFill="1">
      <alignment horizontal="left" vertical="top"/>
    </xf>
    <xf numFmtId="0" fontId="8" fillId="0" borderId="0" xfId="1" applyAlignment="1">
      <alignment vertical="top" wrapText="1"/>
    </xf>
    <xf numFmtId="0" fontId="16" fillId="0" borderId="0" xfId="0" applyFont="1" applyAlignment="1">
      <alignment vertical="center"/>
    </xf>
    <xf numFmtId="0" fontId="12" fillId="0" borderId="0" xfId="2" applyFill="1" applyAlignment="1">
      <alignment vertical="top" wrapText="1"/>
    </xf>
    <xf numFmtId="49" fontId="14" fillId="0" borderId="0" xfId="5" applyAlignment="1">
      <alignment vertical="top" wrapText="1"/>
    </xf>
    <xf numFmtId="0" fontId="17" fillId="0" borderId="0" xfId="3" applyFont="1" applyAlignment="1">
      <alignment vertical="top"/>
    </xf>
    <xf numFmtId="0" fontId="17" fillId="2" borderId="0" xfId="3" applyFont="1" applyFill="1" applyAlignment="1">
      <alignment vertical="top"/>
    </xf>
    <xf numFmtId="0" fontId="17" fillId="0" borderId="0" xfId="3" applyFont="1" applyAlignment="1">
      <alignment vertical="top" wrapText="1"/>
    </xf>
    <xf numFmtId="0" fontId="17" fillId="2" borderId="0" xfId="3" applyFont="1" applyFill="1" applyAlignment="1">
      <alignment vertical="top" wrapText="1"/>
    </xf>
    <xf numFmtId="0" fontId="3" fillId="2" borderId="0" xfId="3" applyFill="1" applyAlignment="1">
      <alignment vertical="top" wrapText="1"/>
    </xf>
    <xf numFmtId="0" fontId="3" fillId="2" borderId="0" xfId="3" applyFill="1" applyAlignment="1">
      <alignment wrapText="1"/>
    </xf>
    <xf numFmtId="0" fontId="3" fillId="0" borderId="0" xfId="0" applyFont="1"/>
    <xf numFmtId="49" fontId="14" fillId="0" borderId="7" xfId="5" applyFill="1" applyBorder="1" applyAlignment="1">
      <alignment vertical="top"/>
    </xf>
    <xf numFmtId="0" fontId="10" fillId="0" borderId="7" xfId="0" applyFont="1" applyBorder="1"/>
    <xf numFmtId="1" fontId="3" fillId="0" borderId="0" xfId="0" applyNumberFormat="1" applyFont="1" applyAlignment="1">
      <alignment wrapText="1"/>
    </xf>
    <xf numFmtId="1" fontId="3" fillId="0" borderId="0" xfId="0" applyNumberFormat="1" applyFont="1"/>
    <xf numFmtId="0" fontId="11" fillId="0" borderId="7" xfId="0" applyFont="1" applyBorder="1" applyAlignment="1">
      <alignment vertical="center"/>
    </xf>
    <xf numFmtId="0" fontId="11" fillId="0" borderId="7" xfId="0" applyFont="1" applyBorder="1"/>
    <xf numFmtId="0" fontId="0" fillId="0" borderId="7" xfId="0" applyBorder="1"/>
    <xf numFmtId="0" fontId="10" fillId="0" borderId="0" xfId="6" applyFont="1" applyAlignment="1">
      <alignment horizontal="left"/>
    </xf>
    <xf numFmtId="0" fontId="11" fillId="0" borderId="0" xfId="6">
      <alignment horizontal="left" vertical="top"/>
    </xf>
    <xf numFmtId="0" fontId="3" fillId="0" borderId="0" xfId="0" applyFont="1" applyAlignment="1">
      <alignment horizontal="center" vertical="center"/>
    </xf>
    <xf numFmtId="0" fontId="3" fillId="0" borderId="0" xfId="0" applyFont="1" applyAlignment="1">
      <alignment wrapText="1"/>
    </xf>
    <xf numFmtId="49" fontId="14" fillId="0" borderId="0" xfId="5" applyFill="1" applyBorder="1" applyAlignment="1">
      <alignment vertical="top"/>
    </xf>
    <xf numFmtId="0" fontId="4" fillId="0" borderId="0" xfId="0" applyFont="1" applyAlignment="1">
      <alignment wrapText="1"/>
    </xf>
    <xf numFmtId="0" fontId="10" fillId="0" borderId="0" xfId="0" applyFont="1"/>
    <xf numFmtId="0" fontId="11" fillId="0" borderId="0" xfId="0" applyFont="1"/>
    <xf numFmtId="0" fontId="9" fillId="0" borderId="0" xfId="0" applyFont="1"/>
    <xf numFmtId="165" fontId="0" fillId="0" borderId="0" xfId="0" applyNumberFormat="1" applyAlignment="1">
      <alignment horizontal="center" vertical="center"/>
    </xf>
    <xf numFmtId="0" fontId="9" fillId="0" borderId="7" xfId="0" applyFont="1" applyBorder="1"/>
    <xf numFmtId="49" fontId="21" fillId="2" borderId="0" xfId="5" applyFont="1" applyFill="1" applyBorder="1" applyAlignment="1">
      <alignment vertical="top"/>
    </xf>
    <xf numFmtId="49" fontId="14" fillId="2" borderId="0" xfId="5" applyFill="1" applyBorder="1" applyAlignment="1">
      <alignment vertical="top"/>
    </xf>
    <xf numFmtId="0" fontId="0" fillId="2" borderId="0" xfId="0" applyFill="1" applyAlignment="1">
      <alignment vertical="top"/>
    </xf>
    <xf numFmtId="0" fontId="0" fillId="0" borderId="0" xfId="0" applyAlignment="1">
      <alignment vertical="top"/>
    </xf>
    <xf numFmtId="0" fontId="21" fillId="2" borderId="0" xfId="5" applyNumberFormat="1" applyFont="1" applyFill="1" applyBorder="1" applyAlignment="1">
      <alignment vertical="top"/>
    </xf>
    <xf numFmtId="49" fontId="8" fillId="0" borderId="0" xfId="5" applyFont="1" applyAlignment="1">
      <alignment vertical="top" wrapText="1"/>
    </xf>
    <xf numFmtId="0" fontId="8" fillId="3" borderId="0" xfId="1" applyFill="1" applyAlignment="1">
      <alignment horizontal="left" vertical="top"/>
    </xf>
    <xf numFmtId="0" fontId="12" fillId="2" borderId="0" xfId="2" applyFill="1">
      <alignment horizontal="left" vertical="top"/>
    </xf>
    <xf numFmtId="0" fontId="8" fillId="2" borderId="0" xfId="3" applyFont="1" applyFill="1"/>
    <xf numFmtId="49" fontId="26" fillId="0" borderId="0" xfId="5" applyFont="1" applyAlignment="1">
      <alignment vertical="top" wrapText="1"/>
    </xf>
    <xf numFmtId="49" fontId="26" fillId="0" borderId="0" xfId="5" applyFont="1" applyAlignment="1">
      <alignment vertical="top"/>
    </xf>
    <xf numFmtId="49" fontId="27" fillId="0" borderId="0" xfId="5" applyFont="1" applyAlignment="1">
      <alignment horizontal="left" vertical="top" wrapText="1"/>
    </xf>
    <xf numFmtId="49" fontId="27" fillId="0" borderId="0" xfId="5" applyFont="1" applyAlignment="1">
      <alignment horizontal="left" vertical="top"/>
    </xf>
    <xf numFmtId="0" fontId="17" fillId="2" borderId="0" xfId="3" applyFont="1" applyFill="1"/>
    <xf numFmtId="0" fontId="3" fillId="0" borderId="0" xfId="3" applyAlignment="1">
      <alignment vertical="top"/>
    </xf>
    <xf numFmtId="0" fontId="8" fillId="0" borderId="0" xfId="3" applyFont="1" applyAlignment="1">
      <alignment vertical="top"/>
    </xf>
    <xf numFmtId="0" fontId="8" fillId="0" borderId="0" xfId="3" applyFont="1"/>
    <xf numFmtId="0" fontId="17" fillId="4" borderId="0" xfId="0" applyFont="1" applyFill="1" applyAlignment="1">
      <alignment vertical="top"/>
    </xf>
    <xf numFmtId="0" fontId="17" fillId="0" borderId="0" xfId="0" applyFont="1" applyAlignment="1">
      <alignment vertical="top"/>
    </xf>
    <xf numFmtId="0" fontId="8" fillId="3" borderId="5" xfId="0" applyFont="1" applyFill="1" applyBorder="1" applyAlignment="1">
      <alignment vertical="top"/>
    </xf>
    <xf numFmtId="0" fontId="8" fillId="3" borderId="4" xfId="0" applyFont="1" applyFill="1" applyBorder="1" applyAlignment="1">
      <alignment vertical="top"/>
    </xf>
    <xf numFmtId="0" fontId="29" fillId="3" borderId="0" xfId="0" applyFont="1" applyFill="1" applyAlignment="1">
      <alignment vertical="top"/>
    </xf>
    <xf numFmtId="0" fontId="3" fillId="0" borderId="0" xfId="0" applyFont="1" applyAlignment="1">
      <alignment vertical="top"/>
    </xf>
    <xf numFmtId="0" fontId="31" fillId="5" borderId="15" xfId="0" applyFont="1" applyFill="1" applyBorder="1" applyAlignment="1">
      <alignment horizontal="center" wrapText="1"/>
    </xf>
    <xf numFmtId="0" fontId="31" fillId="5" borderId="16" xfId="0" applyFont="1" applyFill="1" applyBorder="1" applyAlignment="1">
      <alignment horizontal="center" wrapText="1"/>
    </xf>
    <xf numFmtId="0" fontId="31" fillId="5" borderId="17" xfId="0" applyFont="1" applyFill="1" applyBorder="1" applyAlignment="1">
      <alignment horizontal="center" vertical="center"/>
    </xf>
    <xf numFmtId="0" fontId="32" fillId="5" borderId="18" xfId="0" applyFont="1" applyFill="1" applyBorder="1" applyAlignment="1">
      <alignment wrapText="1"/>
    </xf>
    <xf numFmtId="0" fontId="7" fillId="0" borderId="7" xfId="0" applyFont="1" applyBorder="1" applyAlignment="1">
      <alignment vertical="center"/>
    </xf>
    <xf numFmtId="0" fontId="3" fillId="0" borderId="0" xfId="0" applyFont="1" applyAlignment="1">
      <alignment vertical="center"/>
    </xf>
    <xf numFmtId="0" fontId="0" fillId="0" borderId="0" xfId="0" applyAlignment="1">
      <alignment vertical="center"/>
    </xf>
    <xf numFmtId="3" fontId="3" fillId="0" borderId="11" xfId="7" applyNumberFormat="1" applyFont="1" applyFill="1" applyBorder="1" applyAlignment="1">
      <alignment horizontal="right" vertical="top" wrapText="1"/>
    </xf>
    <xf numFmtId="3" fontId="3" fillId="0" borderId="11" xfId="7" applyNumberFormat="1" applyFont="1" applyFill="1" applyBorder="1" applyAlignment="1">
      <alignment horizontal="right" vertical="top"/>
    </xf>
    <xf numFmtId="3" fontId="3" fillId="0" borderId="12" xfId="7" applyNumberFormat="1" applyFont="1" applyFill="1" applyBorder="1" applyAlignment="1">
      <alignment horizontal="right" vertical="top"/>
    </xf>
    <xf numFmtId="0" fontId="4" fillId="0" borderId="10" xfId="0" applyFont="1" applyBorder="1" applyAlignment="1">
      <alignment vertical="top"/>
    </xf>
    <xf numFmtId="0" fontId="4" fillId="0" borderId="10" xfId="0" applyFont="1" applyBorder="1" applyAlignment="1">
      <alignment horizontal="left" vertical="top"/>
    </xf>
    <xf numFmtId="0" fontId="4" fillId="0" borderId="2" xfId="0" applyFont="1" applyBorder="1" applyAlignment="1">
      <alignment vertical="top"/>
    </xf>
    <xf numFmtId="0" fontId="31" fillId="5" borderId="23" xfId="0" applyFont="1" applyFill="1" applyBorder="1" applyAlignment="1">
      <alignment horizontal="center" wrapText="1"/>
    </xf>
    <xf numFmtId="0" fontId="31" fillId="5" borderId="24" xfId="0" applyFont="1" applyFill="1" applyBorder="1" applyAlignment="1">
      <alignment horizontal="center" wrapText="1"/>
    </xf>
    <xf numFmtId="0" fontId="32" fillId="5" borderId="26" xfId="0" applyFont="1" applyFill="1" applyBorder="1" applyAlignment="1">
      <alignment wrapText="1"/>
    </xf>
    <xf numFmtId="0" fontId="31" fillId="5" borderId="25" xfId="0" applyFont="1" applyFill="1" applyBorder="1" applyAlignment="1">
      <alignment wrapText="1"/>
    </xf>
    <xf numFmtId="3" fontId="3" fillId="0" borderId="1" xfId="7" applyNumberFormat="1" applyFont="1" applyFill="1" applyBorder="1" applyAlignment="1">
      <alignment horizontal="right" vertical="top"/>
    </xf>
    <xf numFmtId="3" fontId="3" fillId="0" borderId="3" xfId="7" applyNumberFormat="1" applyFont="1" applyFill="1" applyBorder="1" applyAlignment="1">
      <alignment horizontal="right" vertical="top"/>
    </xf>
    <xf numFmtId="0" fontId="19" fillId="0" borderId="7" xfId="0" applyFont="1" applyBorder="1" applyAlignment="1">
      <alignment vertical="center"/>
    </xf>
    <xf numFmtId="1" fontId="3" fillId="0" borderId="0" xfId="0" applyNumberFormat="1" applyFont="1" applyAlignment="1">
      <alignment vertical="center" wrapText="1"/>
    </xf>
    <xf numFmtId="1" fontId="3" fillId="0" borderId="0" xfId="0" applyNumberFormat="1" applyFont="1" applyAlignment="1">
      <alignment vertical="center"/>
    </xf>
    <xf numFmtId="0" fontId="31" fillId="5" borderId="17" xfId="0" applyFont="1" applyFill="1" applyBorder="1"/>
    <xf numFmtId="0" fontId="29" fillId="3" borderId="4" xfId="0" applyFont="1" applyFill="1" applyBorder="1" applyAlignment="1">
      <alignment vertical="top"/>
    </xf>
    <xf numFmtId="0" fontId="29" fillId="3" borderId="6" xfId="0" applyFont="1" applyFill="1" applyBorder="1" applyAlignment="1">
      <alignment vertical="top"/>
    </xf>
    <xf numFmtId="1" fontId="3" fillId="0" borderId="0" xfId="0" applyNumberFormat="1" applyFont="1" applyAlignment="1">
      <alignment vertical="top"/>
    </xf>
    <xf numFmtId="0" fontId="32" fillId="5" borderId="28" xfId="0" applyFont="1" applyFill="1" applyBorder="1" applyAlignment="1">
      <alignment wrapText="1"/>
    </xf>
    <xf numFmtId="0" fontId="32" fillId="5" borderId="29" xfId="0" applyFont="1" applyFill="1" applyBorder="1" applyAlignment="1">
      <alignment wrapText="1"/>
    </xf>
    <xf numFmtId="0" fontId="18" fillId="0" borderId="2" xfId="0" applyFont="1" applyBorder="1" applyAlignment="1">
      <alignment horizontal="left" vertical="top"/>
    </xf>
    <xf numFmtId="0" fontId="3" fillId="0" borderId="1" xfId="0" applyFont="1" applyBorder="1" applyAlignment="1">
      <alignment horizontal="left" vertical="top"/>
    </xf>
    <xf numFmtId="0" fontId="32" fillId="5" borderId="29" xfId="0" applyFont="1" applyFill="1" applyBorder="1" applyAlignment="1">
      <alignment horizontal="center" wrapText="1"/>
    </xf>
    <xf numFmtId="0" fontId="32" fillId="5" borderId="30" xfId="0" applyFont="1" applyFill="1" applyBorder="1" applyAlignment="1">
      <alignment horizontal="center" wrapText="1"/>
    </xf>
    <xf numFmtId="0" fontId="0" fillId="0" borderId="0" xfId="0" applyAlignment="1">
      <alignment horizontal="center"/>
    </xf>
    <xf numFmtId="165" fontId="0" fillId="0" borderId="0" xfId="0" applyNumberFormat="1" applyAlignment="1">
      <alignment horizontal="center"/>
    </xf>
    <xf numFmtId="0" fontId="3" fillId="2" borderId="0" xfId="0" applyFont="1" applyFill="1"/>
    <xf numFmtId="0" fontId="3" fillId="2" borderId="8" xfId="0" applyFont="1" applyFill="1" applyBorder="1"/>
    <xf numFmtId="1" fontId="3" fillId="2" borderId="0" xfId="0" applyNumberFormat="1" applyFont="1" applyFill="1"/>
    <xf numFmtId="0" fontId="6" fillId="2" borderId="0" xfId="0" applyFont="1" applyFill="1"/>
    <xf numFmtId="0" fontId="8" fillId="3" borderId="0" xfId="0" applyFont="1" applyFill="1" applyAlignment="1">
      <alignment vertical="top"/>
    </xf>
    <xf numFmtId="0" fontId="0" fillId="0" borderId="0" xfId="0" applyAlignment="1">
      <alignment horizontal="left" vertical="top"/>
    </xf>
    <xf numFmtId="0" fontId="4" fillId="0" borderId="2" xfId="0" applyFont="1" applyBorder="1" applyAlignment="1">
      <alignment horizontal="left" vertical="top" wrapText="1"/>
    </xf>
    <xf numFmtId="165" fontId="31" fillId="5" borderId="23" xfId="0" applyNumberFormat="1" applyFont="1" applyFill="1" applyBorder="1" applyAlignment="1">
      <alignment horizontal="center" wrapText="1"/>
    </xf>
    <xf numFmtId="165" fontId="31" fillId="5" borderId="24" xfId="0" applyNumberFormat="1" applyFont="1" applyFill="1" applyBorder="1" applyAlignment="1">
      <alignment horizontal="center" wrapText="1"/>
    </xf>
    <xf numFmtId="0" fontId="31" fillId="5" borderId="25" xfId="0" applyFont="1" applyFill="1" applyBorder="1"/>
    <xf numFmtId="0" fontId="32" fillId="5" borderId="21" xfId="0" applyFont="1" applyFill="1" applyBorder="1" applyAlignment="1">
      <alignment horizontal="center" wrapText="1"/>
    </xf>
    <xf numFmtId="0" fontId="32" fillId="5" borderId="22" xfId="0" applyFont="1" applyFill="1" applyBorder="1" applyAlignment="1">
      <alignment horizontal="center" wrapText="1"/>
    </xf>
    <xf numFmtId="3" fontId="3" fillId="0" borderId="1" xfId="7" applyNumberFormat="1" applyFont="1" applyBorder="1" applyAlignment="1">
      <alignment horizontal="right" vertical="top"/>
    </xf>
    <xf numFmtId="3" fontId="3" fillId="0" borderId="3" xfId="7" applyNumberFormat="1" applyFont="1" applyBorder="1" applyAlignment="1">
      <alignment horizontal="right" vertical="top"/>
    </xf>
    <xf numFmtId="0" fontId="8" fillId="3" borderId="6" xfId="0" applyFont="1" applyFill="1" applyBorder="1" applyAlignment="1">
      <alignment vertical="top"/>
    </xf>
    <xf numFmtId="0" fontId="4" fillId="0" borderId="2" xfId="0" applyFont="1" applyBorder="1" applyAlignment="1">
      <alignment horizontal="left"/>
    </xf>
    <xf numFmtId="0" fontId="4" fillId="0" borderId="2" xfId="0" applyFont="1" applyBorder="1" applyAlignment="1">
      <alignment horizontal="left" vertical="top"/>
    </xf>
    <xf numFmtId="3" fontId="4" fillId="0" borderId="1" xfId="0" applyNumberFormat="1" applyFont="1" applyBorder="1" applyAlignment="1">
      <alignment horizontal="right" vertical="top"/>
    </xf>
    <xf numFmtId="3" fontId="3" fillId="0" borderId="1" xfId="0" applyNumberFormat="1" applyFont="1" applyBorder="1" applyAlignment="1">
      <alignment horizontal="right" vertical="top"/>
    </xf>
    <xf numFmtId="3" fontId="3" fillId="0" borderId="3" xfId="0" applyNumberFormat="1" applyFont="1" applyBorder="1" applyAlignment="1">
      <alignment horizontal="right" vertical="top"/>
    </xf>
    <xf numFmtId="0" fontId="4" fillId="0" borderId="2" xfId="0" applyFont="1" applyBorder="1"/>
    <xf numFmtId="0" fontId="7" fillId="0" borderId="0" xfId="0" applyFont="1" applyAlignment="1">
      <alignment vertical="top"/>
    </xf>
    <xf numFmtId="0" fontId="32" fillId="5" borderId="32" xfId="0" applyFont="1" applyFill="1" applyBorder="1" applyAlignment="1">
      <alignment wrapText="1"/>
    </xf>
    <xf numFmtId="0" fontId="32" fillId="5" borderId="33" xfId="0" applyFont="1" applyFill="1" applyBorder="1" applyAlignment="1">
      <alignment wrapText="1"/>
    </xf>
    <xf numFmtId="0" fontId="18" fillId="0" borderId="2" xfId="0" applyFont="1" applyBorder="1" applyAlignment="1">
      <alignment vertical="top"/>
    </xf>
    <xf numFmtId="0" fontId="18" fillId="0" borderId="6" xfId="0" applyFont="1" applyBorder="1" applyAlignment="1">
      <alignment vertical="top"/>
    </xf>
    <xf numFmtId="0" fontId="35" fillId="0" borderId="1" xfId="0" applyFont="1" applyBorder="1" applyAlignment="1">
      <alignment horizontal="left" vertical="top"/>
    </xf>
    <xf numFmtId="0" fontId="35" fillId="0" borderId="9" xfId="0" applyFont="1" applyBorder="1" applyAlignment="1">
      <alignment horizontal="left" vertical="top"/>
    </xf>
    <xf numFmtId="3" fontId="35" fillId="0" borderId="1" xfId="7" applyNumberFormat="1" applyFont="1" applyFill="1" applyBorder="1" applyAlignment="1" applyProtection="1">
      <alignment horizontal="right" vertical="top"/>
    </xf>
    <xf numFmtId="3" fontId="35" fillId="0" borderId="3" xfId="7" applyNumberFormat="1" applyFont="1" applyFill="1" applyBorder="1" applyAlignment="1" applyProtection="1">
      <alignment horizontal="right" vertical="top"/>
    </xf>
    <xf numFmtId="3" fontId="35" fillId="0" borderId="9" xfId="7" applyNumberFormat="1" applyFont="1" applyFill="1" applyBorder="1" applyAlignment="1" applyProtection="1">
      <alignment horizontal="right" vertical="top"/>
    </xf>
    <xf numFmtId="3" fontId="35" fillId="0" borderId="5" xfId="7" applyNumberFormat="1" applyFont="1" applyFill="1" applyBorder="1" applyAlignment="1" applyProtection="1">
      <alignment horizontal="right" vertical="top"/>
    </xf>
    <xf numFmtId="0" fontId="3" fillId="0" borderId="1" xfId="0" applyFont="1" applyBorder="1" applyAlignment="1">
      <alignment vertical="top"/>
    </xf>
    <xf numFmtId="0" fontId="3" fillId="0" borderId="9" xfId="0" applyFont="1" applyBorder="1" applyAlignment="1">
      <alignment vertical="top"/>
    </xf>
    <xf numFmtId="0" fontId="36" fillId="0" borderId="2" xfId="0" applyFont="1" applyBorder="1" applyAlignment="1">
      <alignment horizontal="left" vertical="top"/>
    </xf>
    <xf numFmtId="0" fontId="36" fillId="0" borderId="6" xfId="0" applyFont="1" applyBorder="1" applyAlignment="1">
      <alignment horizontal="left" vertical="top"/>
    </xf>
    <xf numFmtId="1" fontId="35" fillId="0" borderId="1" xfId="7" applyNumberFormat="1" applyFont="1" applyFill="1" applyBorder="1" applyAlignment="1" applyProtection="1">
      <alignment horizontal="right" vertical="top"/>
    </xf>
    <xf numFmtId="1" fontId="35" fillId="0" borderId="3" xfId="7" applyNumberFormat="1" applyFont="1" applyFill="1" applyBorder="1" applyAlignment="1" applyProtection="1">
      <alignment horizontal="right" vertical="top"/>
    </xf>
    <xf numFmtId="1" fontId="35" fillId="0" borderId="9" xfId="7" applyNumberFormat="1" applyFont="1" applyFill="1" applyBorder="1" applyAlignment="1" applyProtection="1">
      <alignment horizontal="right" vertical="top"/>
    </xf>
    <xf numFmtId="1" fontId="35" fillId="0" borderId="5" xfId="7" applyNumberFormat="1" applyFont="1" applyFill="1" applyBorder="1" applyAlignment="1" applyProtection="1">
      <alignment horizontal="right" vertical="top"/>
    </xf>
    <xf numFmtId="0" fontId="8" fillId="3" borderId="0" xfId="0" applyFont="1" applyFill="1"/>
    <xf numFmtId="165" fontId="32" fillId="5" borderId="33" xfId="0" applyNumberFormat="1" applyFont="1" applyFill="1" applyBorder="1" applyAlignment="1">
      <alignment horizontal="center" wrapText="1"/>
    </xf>
    <xf numFmtId="0" fontId="32" fillId="5" borderId="33" xfId="0" applyFont="1" applyFill="1" applyBorder="1" applyAlignment="1">
      <alignment horizontal="center" wrapText="1"/>
    </xf>
    <xf numFmtId="0" fontId="32" fillId="5" borderId="34" xfId="0" applyFont="1" applyFill="1" applyBorder="1" applyAlignment="1">
      <alignment horizontal="center" wrapText="1"/>
    </xf>
    <xf numFmtId="0" fontId="4" fillId="0" borderId="6" xfId="0" applyFont="1" applyBorder="1" applyAlignment="1">
      <alignment vertical="top"/>
    </xf>
    <xf numFmtId="3" fontId="3" fillId="0" borderId="5" xfId="0" applyNumberFormat="1" applyFont="1" applyBorder="1" applyAlignment="1">
      <alignment horizontal="right" vertical="top"/>
    </xf>
    <xf numFmtId="0" fontId="37" fillId="0" borderId="0" xfId="0" applyFont="1"/>
    <xf numFmtId="2" fontId="37" fillId="0" borderId="0" xfId="0" applyNumberFormat="1" applyFont="1"/>
    <xf numFmtId="166" fontId="35" fillId="0" borderId="1" xfId="0" applyNumberFormat="1" applyFont="1" applyBorder="1" applyAlignment="1">
      <alignment horizontal="right" vertical="top"/>
    </xf>
    <xf numFmtId="166" fontId="3" fillId="0" borderId="1" xfId="0" applyNumberFormat="1" applyFont="1" applyBorder="1" applyAlignment="1">
      <alignment horizontal="right" vertical="top"/>
    </xf>
    <xf numFmtId="166" fontId="4" fillId="0" borderId="1" xfId="0" applyNumberFormat="1" applyFont="1" applyBorder="1" applyAlignment="1">
      <alignment horizontal="right" vertical="top"/>
    </xf>
    <xf numFmtId="166" fontId="3" fillId="0" borderId="3" xfId="0" applyNumberFormat="1" applyFont="1" applyBorder="1" applyAlignment="1">
      <alignment horizontal="right" vertical="top"/>
    </xf>
    <xf numFmtId="1" fontId="3" fillId="0" borderId="1" xfId="0" applyNumberFormat="1" applyFont="1" applyBorder="1" applyAlignment="1">
      <alignment horizontal="right" vertical="top"/>
    </xf>
    <xf numFmtId="1" fontId="3" fillId="0" borderId="9" xfId="0" applyNumberFormat="1" applyFont="1" applyBorder="1" applyAlignment="1">
      <alignment horizontal="right" vertical="top"/>
    </xf>
    <xf numFmtId="166" fontId="35" fillId="0" borderId="9" xfId="0" applyNumberFormat="1" applyFont="1" applyBorder="1" applyAlignment="1">
      <alignment horizontal="right" vertical="top"/>
    </xf>
    <xf numFmtId="0" fontId="38" fillId="0" borderId="0" xfId="0" applyFont="1" applyAlignment="1">
      <alignment vertical="top"/>
    </xf>
    <xf numFmtId="0" fontId="39" fillId="0" borderId="0" xfId="0" applyFont="1" applyAlignment="1">
      <alignment horizontal="left" vertical="top"/>
    </xf>
    <xf numFmtId="0" fontId="19" fillId="0" borderId="0" xfId="0" applyFont="1" applyAlignment="1">
      <alignment horizontal="left" vertical="top"/>
    </xf>
    <xf numFmtId="0" fontId="3" fillId="0" borderId="0" xfId="0" applyFont="1" applyAlignment="1">
      <alignment horizontal="left" vertical="top"/>
    </xf>
    <xf numFmtId="49" fontId="14" fillId="0" borderId="0" xfId="5" applyFill="1" applyBorder="1"/>
    <xf numFmtId="49" fontId="14" fillId="0" borderId="0" xfId="5" applyBorder="1"/>
    <xf numFmtId="0" fontId="7" fillId="0" borderId="7" xfId="0" applyFont="1" applyBorder="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vertical="center"/>
    </xf>
    <xf numFmtId="0" fontId="4"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40" fillId="0" borderId="0" xfId="0" applyFont="1" applyAlignment="1">
      <alignment horizontal="left" vertical="center"/>
    </xf>
    <xf numFmtId="0" fontId="7" fillId="0" borderId="0" xfId="0" applyFont="1" applyAlignment="1">
      <alignment horizontal="left" vertical="center" wrapText="1"/>
    </xf>
    <xf numFmtId="0" fontId="9" fillId="0" borderId="0" xfId="0" applyFont="1" applyAlignment="1">
      <alignment vertical="top"/>
    </xf>
    <xf numFmtId="0" fontId="41" fillId="0" borderId="2" xfId="0" applyFont="1" applyBorder="1" applyAlignment="1">
      <alignment vertical="top"/>
    </xf>
    <xf numFmtId="0" fontId="42" fillId="0" borderId="2" xfId="0" applyFont="1" applyBorder="1" applyAlignment="1">
      <alignment vertical="top"/>
    </xf>
    <xf numFmtId="0" fontId="42" fillId="0" borderId="1" xfId="0" applyFont="1" applyBorder="1" applyAlignment="1">
      <alignment vertical="top"/>
    </xf>
    <xf numFmtId="3" fontId="42" fillId="0" borderId="3" xfId="0" applyNumberFormat="1" applyFont="1" applyBorder="1" applyAlignment="1">
      <alignment horizontal="right" vertical="top"/>
    </xf>
    <xf numFmtId="0" fontId="42" fillId="0" borderId="6" xfId="0" applyFont="1" applyBorder="1" applyAlignment="1">
      <alignment vertical="top"/>
    </xf>
    <xf numFmtId="0" fontId="42" fillId="0" borderId="9" xfId="0" applyFont="1" applyBorder="1" applyAlignment="1">
      <alignment vertical="top"/>
    </xf>
    <xf numFmtId="3" fontId="42" fillId="0" borderId="5" xfId="0" applyNumberFormat="1" applyFont="1" applyBorder="1" applyAlignment="1">
      <alignment horizontal="right" vertical="top"/>
    </xf>
    <xf numFmtId="0" fontId="11" fillId="0" borderId="0" xfId="0" applyFont="1" applyAlignment="1">
      <alignment wrapText="1"/>
    </xf>
    <xf numFmtId="49" fontId="8" fillId="2" borderId="0" xfId="5" applyFont="1" applyFill="1"/>
    <xf numFmtId="1" fontId="8" fillId="0" borderId="0" xfId="0" applyNumberFormat="1" applyFont="1" applyAlignment="1">
      <alignment wrapText="1"/>
    </xf>
    <xf numFmtId="1" fontId="8" fillId="0" borderId="0" xfId="0" applyNumberFormat="1" applyFont="1"/>
    <xf numFmtId="0" fontId="8" fillId="0" borderId="0" xfId="0" applyFont="1"/>
    <xf numFmtId="0" fontId="29" fillId="0" borderId="0" xfId="0" applyFont="1"/>
    <xf numFmtId="1" fontId="8" fillId="2" borderId="0" xfId="0" applyNumberFormat="1" applyFont="1" applyFill="1"/>
    <xf numFmtId="0" fontId="8" fillId="2" borderId="0" xfId="0" applyFont="1" applyFill="1"/>
    <xf numFmtId="0" fontId="8" fillId="2" borderId="8" xfId="0" applyFont="1" applyFill="1" applyBorder="1"/>
    <xf numFmtId="0" fontId="44" fillId="0" borderId="0" xfId="0" applyFont="1"/>
    <xf numFmtId="2" fontId="44" fillId="0" borderId="0" xfId="0" applyNumberFormat="1" applyFont="1"/>
    <xf numFmtId="166" fontId="8" fillId="0" borderId="1" xfId="0" applyNumberFormat="1" applyFont="1" applyBorder="1" applyAlignment="1">
      <alignment horizontal="right" vertical="top"/>
    </xf>
    <xf numFmtId="3" fontId="8" fillId="0" borderId="1" xfId="7" applyNumberFormat="1" applyFont="1" applyFill="1" applyBorder="1" applyAlignment="1" applyProtection="1">
      <alignment horizontal="right" vertical="top"/>
    </xf>
    <xf numFmtId="0" fontId="25" fillId="0" borderId="0" xfId="0" applyFont="1" applyAlignment="1">
      <alignment vertical="top"/>
    </xf>
    <xf numFmtId="0" fontId="45" fillId="0" borderId="0" xfId="0" applyFont="1" applyAlignment="1">
      <alignment vertical="top"/>
    </xf>
    <xf numFmtId="0" fontId="25" fillId="0" borderId="0" xfId="0" applyFont="1"/>
    <xf numFmtId="0" fontId="46" fillId="0" borderId="0" xfId="0" applyFont="1" applyAlignment="1">
      <alignment wrapText="1"/>
    </xf>
    <xf numFmtId="3" fontId="8" fillId="0" borderId="3" xfId="7" applyNumberFormat="1" applyFont="1" applyFill="1" applyBorder="1" applyAlignment="1" applyProtection="1">
      <alignment horizontal="right" vertical="top"/>
    </xf>
    <xf numFmtId="0" fontId="25" fillId="0" borderId="7" xfId="0" applyFont="1" applyBorder="1" applyAlignment="1">
      <alignment vertical="top"/>
    </xf>
    <xf numFmtId="0" fontId="31" fillId="0" borderId="7" xfId="0" applyFont="1" applyBorder="1" applyAlignment="1">
      <alignment vertical="top"/>
    </xf>
    <xf numFmtId="0" fontId="3" fillId="6" borderId="31" xfId="0" applyFont="1" applyFill="1" applyBorder="1" applyAlignment="1">
      <alignment vertical="center" wrapText="1"/>
    </xf>
    <xf numFmtId="0" fontId="32" fillId="5" borderId="14" xfId="0" applyFont="1" applyFill="1" applyBorder="1" applyAlignment="1">
      <alignment horizontal="center" vertical="center"/>
    </xf>
    <xf numFmtId="0" fontId="32" fillId="5" borderId="19" xfId="0" applyFont="1" applyFill="1" applyBorder="1" applyAlignment="1">
      <alignment horizontal="center" vertical="center"/>
    </xf>
    <xf numFmtId="0" fontId="32" fillId="5" borderId="13" xfId="0" applyFont="1" applyFill="1" applyBorder="1" applyAlignment="1">
      <alignment horizontal="center" vertical="center"/>
    </xf>
    <xf numFmtId="0" fontId="3" fillId="6" borderId="31" xfId="0" applyFont="1" applyFill="1" applyBorder="1" applyAlignment="1">
      <alignment vertical="center"/>
    </xf>
    <xf numFmtId="49" fontId="32" fillId="5" borderId="22" xfId="0" applyNumberFormat="1" applyFont="1" applyFill="1" applyBorder="1" applyAlignment="1">
      <alignment horizontal="center" vertical="center"/>
    </xf>
    <xf numFmtId="49" fontId="32" fillId="5" borderId="27" xfId="0" applyNumberFormat="1" applyFont="1" applyFill="1" applyBorder="1" applyAlignment="1">
      <alignment horizontal="center" vertical="center"/>
    </xf>
    <xf numFmtId="49" fontId="32" fillId="5" borderId="20" xfId="0" applyNumberFormat="1" applyFont="1" applyFill="1" applyBorder="1" applyAlignment="1">
      <alignment horizontal="center" vertical="center"/>
    </xf>
    <xf numFmtId="49" fontId="32" fillId="5" borderId="22" xfId="0" applyNumberFormat="1" applyFont="1" applyFill="1" applyBorder="1" applyAlignment="1">
      <alignment horizontal="center" vertical="center" wrapText="1"/>
    </xf>
    <xf numFmtId="49" fontId="32" fillId="5" borderId="27" xfId="0" applyNumberFormat="1" applyFont="1" applyFill="1" applyBorder="1" applyAlignment="1">
      <alignment horizontal="center" vertical="center" wrapText="1"/>
    </xf>
    <xf numFmtId="49" fontId="32" fillId="5" borderId="20" xfId="0" applyNumberFormat="1" applyFont="1" applyFill="1" applyBorder="1" applyAlignment="1">
      <alignment horizontal="center" vertical="center" wrapText="1"/>
    </xf>
    <xf numFmtId="0" fontId="32" fillId="5" borderId="22" xfId="0" applyFont="1" applyFill="1" applyBorder="1" applyAlignment="1">
      <alignment horizontal="center" vertical="center" wrapText="1"/>
    </xf>
    <xf numFmtId="0" fontId="32" fillId="5" borderId="27" xfId="0" applyFont="1" applyFill="1" applyBorder="1" applyAlignment="1">
      <alignment horizontal="center" vertical="center" wrapText="1"/>
    </xf>
    <xf numFmtId="0" fontId="32" fillId="5" borderId="20" xfId="0" applyFont="1" applyFill="1" applyBorder="1" applyAlignment="1">
      <alignment horizontal="center" vertical="center" wrapText="1"/>
    </xf>
    <xf numFmtId="0" fontId="11" fillId="0" borderId="7" xfId="0" applyFont="1" applyBorder="1" applyAlignment="1">
      <alignment wrapText="1"/>
    </xf>
    <xf numFmtId="0" fontId="11" fillId="0" borderId="0" xfId="0" applyFont="1" applyAlignment="1">
      <alignment wrapText="1"/>
    </xf>
    <xf numFmtId="0" fontId="7" fillId="0" borderId="35" xfId="0" applyFont="1" applyBorder="1" applyAlignment="1">
      <alignment vertical="center" wrapText="1"/>
    </xf>
    <xf numFmtId="0" fontId="7" fillId="0" borderId="31" xfId="0" applyFont="1" applyBorder="1" applyAlignment="1">
      <alignment vertical="center" wrapText="1"/>
    </xf>
    <xf numFmtId="0" fontId="7" fillId="0" borderId="31" xfId="0" applyFont="1" applyBorder="1" applyAlignment="1">
      <alignment horizontal="left" vertical="center" wrapText="1"/>
    </xf>
    <xf numFmtId="0" fontId="8" fillId="6" borderId="31" xfId="0" applyFont="1" applyFill="1" applyBorder="1" applyAlignment="1">
      <alignment vertical="center"/>
    </xf>
    <xf numFmtId="0" fontId="32" fillId="5" borderId="22" xfId="0" applyFont="1" applyFill="1" applyBorder="1" applyAlignment="1">
      <alignment horizontal="center" vertical="center"/>
    </xf>
    <xf numFmtId="0" fontId="32" fillId="5" borderId="27" xfId="0" applyFont="1" applyFill="1" applyBorder="1" applyAlignment="1">
      <alignment horizontal="center" vertical="center"/>
    </xf>
    <xf numFmtId="0" fontId="32" fillId="5" borderId="20" xfId="0" applyFont="1" applyFill="1" applyBorder="1" applyAlignment="1">
      <alignment horizontal="center" vertical="center"/>
    </xf>
    <xf numFmtId="0" fontId="32" fillId="5" borderId="22" xfId="0" applyFont="1" applyFill="1" applyBorder="1" applyAlignment="1">
      <alignment horizontal="center"/>
    </xf>
    <xf numFmtId="0" fontId="32" fillId="5" borderId="27" xfId="0" applyFont="1" applyFill="1" applyBorder="1" applyAlignment="1">
      <alignment horizontal="center"/>
    </xf>
    <xf numFmtId="0" fontId="32" fillId="5" borderId="20" xfId="0" applyFont="1" applyFill="1" applyBorder="1" applyAlignment="1">
      <alignment horizontal="center"/>
    </xf>
    <xf numFmtId="0" fontId="32" fillId="5" borderId="22" xfId="0" applyFont="1" applyFill="1" applyBorder="1" applyAlignment="1">
      <alignment horizontal="center" vertical="top"/>
    </xf>
    <xf numFmtId="0" fontId="32" fillId="5" borderId="27" xfId="0" applyFont="1" applyFill="1" applyBorder="1" applyAlignment="1">
      <alignment horizontal="center" vertical="top"/>
    </xf>
    <xf numFmtId="49" fontId="14" fillId="2" borderId="0" xfId="5" applyFill="1" applyBorder="1" applyAlignment="1">
      <alignment horizontal="left" vertical="top"/>
    </xf>
    <xf numFmtId="0" fontId="7" fillId="0" borderId="31" xfId="0" applyFont="1" applyBorder="1" applyAlignment="1">
      <alignment vertical="top" wrapText="1"/>
    </xf>
  </cellXfs>
  <cellStyles count="8">
    <cellStyle name="Body_text" xfId="1" xr:uid="{00000000-0005-0000-0000-000000000000}"/>
    <cellStyle name="Comma" xfId="7" builtinId="3"/>
    <cellStyle name="Heading 1 2" xfId="2" xr:uid="{00000000-0005-0000-0000-000002000000}"/>
    <cellStyle name="Heading 2 2" xfId="4" xr:uid="{00000000-0005-0000-0000-000003000000}"/>
    <cellStyle name="Hyperlink" xfId="5" builtinId="8"/>
    <cellStyle name="Normal" xfId="0" builtinId="0"/>
    <cellStyle name="Normal 2" xfId="3" xr:uid="{00000000-0005-0000-0000-000006000000}"/>
    <cellStyle name="Notes_sources" xfId="6" xr:uid="{00000000-0005-0000-0000-000007000000}"/>
  </cellStyles>
  <dxfs count="71">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166"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166"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166"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name val="Arial"/>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1"/>
        <name val="Arial"/>
        <scheme val="none"/>
      </font>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right/>
        <top style="thin">
          <color indexed="64"/>
        </top>
        <bottom style="thin">
          <color indexed="64"/>
        </bottom>
      </border>
    </dxf>
    <dxf>
      <font>
        <strike val="0"/>
        <outline val="0"/>
        <shadow val="0"/>
        <u val="none"/>
        <vertAlign val="baseline"/>
        <sz val="11"/>
        <name val="Arial"/>
        <scheme val="none"/>
      </font>
      <alignment horizontal="general" vertical="top" textRotation="0" indent="0" justifyLastLine="0" shrinkToFit="0" readingOrder="0"/>
    </dxf>
    <dxf>
      <border>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166" formatCode="#,##0.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166" formatCode="#,##0.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166" formatCode="#,##0.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3" formatCode="#,##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numFmt numFmtId="0" formatCode="Genera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1"/>
        <name val="Arial"/>
        <scheme val="none"/>
      </font>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right/>
        <top style="thin">
          <color indexed="64"/>
        </top>
        <bottom style="thin">
          <color indexed="64"/>
        </bottom>
      </border>
    </dxf>
    <dxf>
      <font>
        <strike val="0"/>
        <outline val="0"/>
        <shadow val="0"/>
        <u val="none"/>
        <vertAlign val="baseline"/>
        <sz val="11"/>
        <name val="Arial"/>
        <scheme val="none"/>
      </font>
      <alignment vertical="top" textRotation="0" indent="0" justifyLastLine="0" shrinkToFit="0" readingOrder="0"/>
    </dxf>
    <dxf>
      <border>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3" formatCode="#,##0"/>
      <alignment horizontal="right" vertical="top" textRotation="0" wrapText="0"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auto="1"/>
        </left>
        <right style="thin">
          <color indexed="64"/>
        </right>
        <top style="thin">
          <color auto="1"/>
        </top>
        <bottom style="thin">
          <color auto="1"/>
        </bottom>
      </border>
    </dxf>
    <dxf>
      <font>
        <strike val="0"/>
        <outline val="0"/>
        <shadow val="0"/>
        <u val="none"/>
        <vertAlign val="baseline"/>
        <sz val="11"/>
        <color theme="1"/>
        <name val="Arial"/>
        <scheme val="none"/>
      </font>
      <alignment horizontal="general" vertical="top" textRotation="0" indent="0" justifyLastLine="0" shrinkToFit="0" readingOrder="0"/>
      <border diagonalUp="0" diagonalDown="0" outline="0">
        <left/>
        <right style="thin">
          <color auto="1"/>
        </right>
        <top style="thin">
          <color auto="1"/>
        </top>
        <bottom style="thin">
          <color auto="1"/>
        </bottom>
      </border>
    </dxf>
    <dxf>
      <font>
        <b/>
        <strike val="0"/>
        <outline val="0"/>
        <shadow val="0"/>
        <u val="none"/>
        <vertAlign val="baseline"/>
        <sz val="11"/>
        <color theme="1"/>
        <name val="Arial"/>
        <scheme val="none"/>
      </font>
      <alignment horizontal="general" vertical="top"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style="thin">
          <color auto="1"/>
        </top>
        <bottom style="thin">
          <color auto="1"/>
        </bottom>
      </border>
    </dxf>
    <dxf>
      <font>
        <strike val="0"/>
        <outline val="0"/>
        <shadow val="0"/>
        <u val="none"/>
        <vertAlign val="baseline"/>
        <sz val="11"/>
        <color theme="1"/>
        <name val="Arial"/>
        <scheme val="none"/>
      </font>
      <alignment horizontal="general" vertical="top" textRotation="0" indent="0" justifyLastLine="0" shrinkToFit="0" readingOrder="0"/>
    </dxf>
    <dxf>
      <border>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general"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1"/>
        <name val="Arial"/>
        <scheme val="none"/>
      </font>
      <numFmt numFmtId="1" formatCode="0"/>
      <alignment horizontal="right" vertical="top" textRotation="0" wrapText="0" indent="0" justifyLastLine="0" shrinkToFit="0" readingOrder="0"/>
      <border diagonalUp="0" diagonalDown="0">
        <left style="thin">
          <color auto="1"/>
        </left>
        <right/>
        <top style="thin">
          <color auto="1"/>
        </top>
        <bottom style="thin">
          <color auto="1"/>
        </bottom>
      </border>
    </dxf>
    <dxf>
      <font>
        <strike val="0"/>
        <outline val="0"/>
        <shadow val="0"/>
        <u val="none"/>
        <vertAlign val="baseline"/>
        <sz val="11"/>
        <name val="Arial"/>
        <scheme val="none"/>
      </font>
      <numFmt numFmtId="1" formatCode="0"/>
      <alignment horizontal="right" vertical="top" textRotation="0" wrapText="0" indent="0" justifyLastLine="0" shrinkToFit="0" readingOrder="0"/>
      <border diagonalUp="0" diagonalDown="0">
        <left style="thin">
          <color auto="1"/>
        </left>
        <right style="thin">
          <color indexed="64"/>
        </right>
        <top style="thin">
          <color auto="1"/>
        </top>
        <bottom style="thin">
          <color auto="1"/>
        </bottom>
      </border>
    </dxf>
    <dxf>
      <font>
        <strike val="0"/>
        <outline val="0"/>
        <shadow val="0"/>
        <u val="none"/>
        <vertAlign val="baseline"/>
        <sz val="11"/>
        <name val="Arial"/>
        <scheme val="none"/>
      </font>
      <numFmt numFmtId="1" formatCode="0"/>
      <alignment horizontal="right" vertical="top" textRotation="0" wrapText="0" indent="0" justifyLastLine="0" shrinkToFit="0" readingOrder="0"/>
      <border diagonalUp="0" diagonalDown="0">
        <left style="thin">
          <color auto="1"/>
        </left>
        <right style="thin">
          <color indexed="64"/>
        </right>
        <top style="thin">
          <color auto="1"/>
        </top>
        <bottom style="thin">
          <color auto="1"/>
        </bottom>
      </border>
    </dxf>
    <dxf>
      <font>
        <strike val="0"/>
        <outline val="0"/>
        <shadow val="0"/>
        <u val="none"/>
        <vertAlign val="baseline"/>
        <sz val="11"/>
        <name val="Arial"/>
        <scheme val="none"/>
      </font>
      <numFmt numFmtId="1" formatCode="0"/>
      <alignment horizontal="right" vertical="top" textRotation="0" wrapText="0" indent="0" justifyLastLine="0" shrinkToFit="0" readingOrder="0"/>
      <border diagonalUp="0" diagonalDown="0">
        <left style="thin">
          <color auto="1"/>
        </left>
        <right style="thin">
          <color indexed="64"/>
        </right>
        <top style="thin">
          <color auto="1"/>
        </top>
        <bottom style="thin">
          <color auto="1"/>
        </bottom>
      </border>
    </dxf>
    <dxf>
      <font>
        <strike val="0"/>
        <outline val="0"/>
        <shadow val="0"/>
        <u val="none"/>
        <vertAlign val="baseline"/>
        <sz val="11"/>
        <name val="Arial"/>
        <scheme val="none"/>
      </font>
      <numFmt numFmtId="1" formatCode="0"/>
      <alignment horizontal="right" vertical="top" textRotation="0" wrapText="0" indent="0" justifyLastLine="0" shrinkToFit="0" readingOrder="0"/>
      <border diagonalUp="0" diagonalDown="0">
        <left style="thin">
          <color indexed="64"/>
        </left>
        <right style="thin">
          <color indexed="64"/>
        </right>
        <top style="thin">
          <color auto="1"/>
        </top>
        <bottom style="thin">
          <color auto="1"/>
        </bottom>
      </border>
    </dxf>
    <dxf>
      <font>
        <strike val="0"/>
        <outline val="0"/>
        <shadow val="0"/>
        <u val="none"/>
        <vertAlign val="baseline"/>
        <sz val="11"/>
        <name val="Arial"/>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strike val="0"/>
        <outline val="0"/>
        <shadow val="0"/>
        <u val="none"/>
        <vertAlign val="baseline"/>
        <sz val="11"/>
        <name val="Arial"/>
        <scheme val="none"/>
      </font>
      <alignment horizontal="left" vertical="top" textRotation="0" wrapText="0" indent="0" justifyLastLine="0" shrinkToFit="0" readingOrder="0"/>
      <border diagonalUp="0" diagonalDown="0" outline="0">
        <left style="thin">
          <color indexed="64"/>
        </left>
        <right style="thin">
          <color auto="1"/>
        </right>
        <top style="thin">
          <color auto="1"/>
        </top>
        <bottom style="thin">
          <color auto="1"/>
        </bottom>
      </border>
    </dxf>
    <dxf>
      <font>
        <strike val="0"/>
        <outline val="0"/>
        <shadow val="0"/>
        <u val="none"/>
        <vertAlign val="baseline"/>
        <sz val="11"/>
        <name val="Arial"/>
        <scheme val="none"/>
      </font>
      <alignment horizontal="left" vertical="top" textRotation="0" wrapText="0" indent="0" justifyLastLine="0" shrinkToFit="0" readingOrder="0"/>
      <border diagonalUp="0" diagonalDown="0" outline="0">
        <left style="thin">
          <color indexed="64"/>
        </left>
        <right style="thin">
          <color auto="1"/>
        </right>
        <top style="thin">
          <color auto="1"/>
        </top>
        <bottom style="thin">
          <color auto="1"/>
        </bottom>
      </border>
    </dxf>
    <dxf>
      <font>
        <b/>
        <strike val="0"/>
        <outline val="0"/>
        <shadow val="0"/>
        <u val="none"/>
        <vertAlign val="baseline"/>
        <sz val="11"/>
        <name val="Arial"/>
        <scheme val="none"/>
      </font>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style="thin">
          <color auto="1"/>
        </top>
        <bottom style="thin">
          <color auto="1"/>
        </bottom>
      </border>
    </dxf>
    <dxf>
      <font>
        <strike val="0"/>
        <outline val="0"/>
        <shadow val="0"/>
        <u val="none"/>
        <vertAlign val="baseline"/>
        <sz val="11"/>
        <name val="Arial"/>
        <scheme val="none"/>
      </font>
      <alignment horizontal="general" vertical="top" textRotation="0" indent="0" justifyLastLine="0" shrinkToFit="0" readingOrder="0"/>
    </dxf>
    <dxf>
      <border>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general"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1"/>
        <color indexed="8"/>
        <name val="Arial"/>
        <scheme val="none"/>
      </font>
      <numFmt numFmtId="3" formatCode="#,##0"/>
      <alignment horizontal="right" vertical="top" textRotation="0" wrapText="0"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color indexed="8"/>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indexed="8"/>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indexed="8"/>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indexed="8"/>
        <name val="Arial"/>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indexed="8"/>
        <name val="Arial"/>
        <scheme val="none"/>
      </font>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1"/>
        <color auto="1"/>
        <name val="Arial"/>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right/>
        <top style="thin">
          <color indexed="64"/>
        </top>
        <bottom style="thin">
          <color indexed="64"/>
        </bottom>
      </border>
    </dxf>
    <dxf>
      <font>
        <strike val="0"/>
        <outline val="0"/>
        <shadow val="0"/>
        <u val="none"/>
        <vertAlign val="baseline"/>
        <sz val="11"/>
        <color indexed="8"/>
        <name val="Arial"/>
        <scheme val="none"/>
      </font>
      <alignment horizontal="general"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58595B"/>
      <color rgb="FFD9D9D9"/>
      <color rgb="FF365254"/>
      <color rgb="FF39BEB7"/>
      <color rgb="FF00A199"/>
      <color rgb="FFE2F2EE"/>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3030240356916"/>
          <c:y val="4.1666666666666664E-2"/>
          <c:w val="0.85364927883076525"/>
          <c:h val="0.73122136961816853"/>
        </c:manualLayout>
      </c:layout>
      <c:barChart>
        <c:barDir val="col"/>
        <c:grouping val="clustered"/>
        <c:varyColors val="0"/>
        <c:ser>
          <c:idx val="0"/>
          <c:order val="0"/>
          <c:tx>
            <c:strRef>
              <c:f>'Table 1'!$B$5</c:f>
              <c:strCache>
                <c:ptCount val="1"/>
                <c:pt idx="0">
                  <c:v>Both males and females</c:v>
                </c:pt>
              </c:strCache>
            </c:strRef>
          </c:tx>
          <c:spPr>
            <a:solidFill>
              <a:srgbClr val="39BEB7"/>
            </a:solidFill>
            <a:ln w="6350">
              <a:solidFill>
                <a:sysClr val="windowText" lastClr="000000"/>
              </a:solidFill>
            </a:ln>
            <a:effectLst/>
          </c:spPr>
          <c:invertIfNegative val="0"/>
          <c:cat>
            <c:strRef>
              <c:f>'Table 1'!$A$7:$A$10</c:f>
              <c:strCache>
                <c:ptCount val="4"/>
                <c:pt idx="0">
                  <c:v>All ages (10–24)</c:v>
                </c:pt>
                <c:pt idx="1">
                  <c:v>10–14</c:v>
                </c:pt>
                <c:pt idx="2">
                  <c:v>15–17</c:v>
                </c:pt>
                <c:pt idx="3">
                  <c:v>18–24</c:v>
                </c:pt>
              </c:strCache>
            </c:strRef>
          </c:cat>
          <c:val>
            <c:numRef>
              <c:f>'Table 1'!$B$7:$B$10</c:f>
              <c:numCache>
                <c:formatCode>#,##0</c:formatCode>
                <c:ptCount val="4"/>
                <c:pt idx="0">
                  <c:v>315.2</c:v>
                </c:pt>
                <c:pt idx="1">
                  <c:v>40</c:v>
                </c:pt>
                <c:pt idx="2">
                  <c:v>369.1</c:v>
                </c:pt>
                <c:pt idx="3">
                  <c:v>454.7</c:v>
                </c:pt>
              </c:numCache>
            </c:numRef>
          </c:val>
          <c:extLst>
            <c:ext xmlns:c16="http://schemas.microsoft.com/office/drawing/2014/chart" uri="{C3380CC4-5D6E-409C-BE32-E72D297353CC}">
              <c16:uniqueId val="{00000000-5C1A-4F40-B861-761F3F1284A0}"/>
            </c:ext>
          </c:extLst>
        </c:ser>
        <c:ser>
          <c:idx val="1"/>
          <c:order val="1"/>
          <c:tx>
            <c:strRef>
              <c:f>'Table 1'!$E$5</c:f>
              <c:strCache>
                <c:ptCount val="1"/>
                <c:pt idx="0">
                  <c:v>Males</c:v>
                </c:pt>
              </c:strCache>
            </c:strRef>
          </c:tx>
          <c:spPr>
            <a:pattFill prst="pct5">
              <a:fgClr>
                <a:schemeClr val="bg1"/>
              </a:fgClr>
              <a:bgClr>
                <a:srgbClr val="365254"/>
              </a:bgClr>
            </a:pattFill>
            <a:ln w="6350">
              <a:solidFill>
                <a:sysClr val="windowText" lastClr="000000"/>
              </a:solidFill>
            </a:ln>
            <a:effectLst/>
          </c:spPr>
          <c:invertIfNegative val="0"/>
          <c:cat>
            <c:strRef>
              <c:f>'Table 1'!$A$7:$A$10</c:f>
              <c:strCache>
                <c:ptCount val="4"/>
                <c:pt idx="0">
                  <c:v>All ages (10–24)</c:v>
                </c:pt>
                <c:pt idx="1">
                  <c:v>10–14</c:v>
                </c:pt>
                <c:pt idx="2">
                  <c:v>15–17</c:v>
                </c:pt>
                <c:pt idx="3">
                  <c:v>18–24</c:v>
                </c:pt>
              </c:strCache>
            </c:strRef>
          </c:cat>
          <c:val>
            <c:numRef>
              <c:f>'Table 1'!$E$7:$E$10</c:f>
              <c:numCache>
                <c:formatCode>#,##0</c:formatCode>
                <c:ptCount val="4"/>
                <c:pt idx="0">
                  <c:v>334.1</c:v>
                </c:pt>
                <c:pt idx="1">
                  <c:v>30.1</c:v>
                </c:pt>
                <c:pt idx="2">
                  <c:v>319.8</c:v>
                </c:pt>
                <c:pt idx="3">
                  <c:v>517.70000000000005</c:v>
                </c:pt>
              </c:numCache>
            </c:numRef>
          </c:val>
          <c:extLst>
            <c:ext xmlns:c16="http://schemas.microsoft.com/office/drawing/2014/chart" uri="{C3380CC4-5D6E-409C-BE32-E72D297353CC}">
              <c16:uniqueId val="{00000001-5C1A-4F40-B861-761F3F1284A0}"/>
            </c:ext>
          </c:extLst>
        </c:ser>
        <c:ser>
          <c:idx val="2"/>
          <c:order val="2"/>
          <c:tx>
            <c:strRef>
              <c:f>'Table 1'!$H$5</c:f>
              <c:strCache>
                <c:ptCount val="1"/>
                <c:pt idx="0">
                  <c:v>Females</c:v>
                </c:pt>
              </c:strCache>
            </c:strRef>
          </c:tx>
          <c:spPr>
            <a:solidFill>
              <a:srgbClr val="E2F2EE"/>
            </a:solidFill>
            <a:ln w="6350">
              <a:solidFill>
                <a:sysClr val="windowText" lastClr="000000"/>
              </a:solidFill>
            </a:ln>
            <a:effectLst/>
          </c:spPr>
          <c:invertIfNegative val="0"/>
          <c:cat>
            <c:strRef>
              <c:f>'Table 1'!$A$7:$A$10</c:f>
              <c:strCache>
                <c:ptCount val="4"/>
                <c:pt idx="0">
                  <c:v>All ages (10–24)</c:v>
                </c:pt>
                <c:pt idx="1">
                  <c:v>10–14</c:v>
                </c:pt>
                <c:pt idx="2">
                  <c:v>15–17</c:v>
                </c:pt>
                <c:pt idx="3">
                  <c:v>18–24</c:v>
                </c:pt>
              </c:strCache>
            </c:strRef>
          </c:cat>
          <c:val>
            <c:numRef>
              <c:f>'Table 1'!$H$7:$H$10</c:f>
              <c:numCache>
                <c:formatCode>#,##0</c:formatCode>
                <c:ptCount val="4"/>
                <c:pt idx="0">
                  <c:v>294.89999999999998</c:v>
                </c:pt>
                <c:pt idx="1">
                  <c:v>50.4</c:v>
                </c:pt>
                <c:pt idx="2">
                  <c:v>421.3</c:v>
                </c:pt>
                <c:pt idx="3">
                  <c:v>387.3</c:v>
                </c:pt>
              </c:numCache>
            </c:numRef>
          </c:val>
          <c:extLst>
            <c:ext xmlns:c16="http://schemas.microsoft.com/office/drawing/2014/chart" uri="{C3380CC4-5D6E-409C-BE32-E72D297353CC}">
              <c16:uniqueId val="{00000002-5C1A-4F40-B861-761F3F1284A0}"/>
            </c:ext>
          </c:extLst>
        </c:ser>
        <c:dLbls>
          <c:showLegendKey val="0"/>
          <c:showVal val="0"/>
          <c:showCatName val="0"/>
          <c:showSerName val="0"/>
          <c:showPercent val="0"/>
          <c:showBubbleSize val="0"/>
        </c:dLbls>
        <c:gapWidth val="219"/>
        <c:overlap val="-27"/>
        <c:axId val="494845896"/>
        <c:axId val="494844912"/>
      </c:barChart>
      <c:catAx>
        <c:axId val="494845896"/>
        <c:scaling>
          <c:orientation val="minMax"/>
        </c:scaling>
        <c:delete val="0"/>
        <c:axPos val="b"/>
        <c:title>
          <c:tx>
            <c:rich>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r>
                  <a:rPr lang="en-CA" sz="900">
                    <a:latin typeface="Arial Narrow" panose="020B0606020202030204" pitchFamily="34" charset="0"/>
                  </a:rPr>
                  <a:t>Age</a:t>
                </a:r>
              </a:p>
            </c:rich>
          </c:tx>
          <c:layout>
            <c:manualLayout>
              <c:xMode val="edge"/>
              <c:yMode val="edge"/>
              <c:x val="0.53113517060367454"/>
              <c:y val="0.83862065771190364"/>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4912"/>
        <c:crosses val="autoZero"/>
        <c:auto val="1"/>
        <c:lblAlgn val="ctr"/>
        <c:lblOffset val="100"/>
        <c:noMultiLvlLbl val="0"/>
      </c:catAx>
      <c:valAx>
        <c:axId val="494844912"/>
        <c:scaling>
          <c:orientation val="minMax"/>
        </c:scaling>
        <c:delete val="0"/>
        <c:axPos val="l"/>
        <c:title>
          <c:tx>
            <c:rich>
              <a:bodyPr rot="-54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r>
                  <a:rPr lang="en-CA" sz="900">
                    <a:latin typeface="Arial Narrow" panose="020B0606020202030204" pitchFamily="34" charset="0"/>
                  </a:rPr>
                  <a:t>Age-standardized rate per 100,000</a:t>
                </a:r>
              </a:p>
            </c:rich>
          </c:tx>
          <c:layout>
            <c:manualLayout>
              <c:xMode val="edge"/>
              <c:yMode val="edge"/>
              <c:x val="1.7498311109117769E-2"/>
              <c:y val="0.1451011270649992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5896"/>
        <c:crosses val="autoZero"/>
        <c:crossBetween val="between"/>
      </c:valAx>
      <c:spPr>
        <a:noFill/>
        <a:ln>
          <a:noFill/>
        </a:ln>
        <a:effectLst/>
      </c:spPr>
    </c:plotArea>
    <c:legend>
      <c:legendPos val="b"/>
      <c:layout>
        <c:manualLayout>
          <c:xMode val="edge"/>
          <c:yMode val="edge"/>
          <c:x val="0.32643816581750812"/>
          <c:y val="0.91337995985795895"/>
          <c:w val="0.45496661262930371"/>
          <c:h val="6.3090628377335187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6350" cap="flat" cmpd="sng" algn="ctr">
      <a:solidFill>
        <a:sysClr val="windowText" lastClr="000000"/>
      </a:solidFill>
      <a:round/>
    </a:ln>
    <a:effectLst/>
  </c:spPr>
  <c:txPr>
    <a:bodyPr/>
    <a:lstStyle/>
    <a:p>
      <a:pPr>
        <a:defRPr sz="9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3030240356916"/>
          <c:y val="4.1666666666666664E-2"/>
          <c:w val="0.85364927883076525"/>
          <c:h val="0.71616710822105112"/>
        </c:manualLayout>
      </c:layout>
      <c:barChart>
        <c:barDir val="col"/>
        <c:grouping val="clustered"/>
        <c:varyColors val="0"/>
        <c:ser>
          <c:idx val="0"/>
          <c:order val="0"/>
          <c:tx>
            <c:strRef>
              <c:f>'Table 2a'!$B$5</c:f>
              <c:strCache>
                <c:ptCount val="1"/>
                <c:pt idx="0">
                  <c:v>All ages (10–24)</c:v>
                </c:pt>
              </c:strCache>
            </c:strRef>
          </c:tx>
          <c:spPr>
            <a:solidFill>
              <a:srgbClr val="39BEB7"/>
            </a:solidFill>
            <a:ln w="6350">
              <a:solidFill>
                <a:sysClr val="windowText" lastClr="000000"/>
              </a:solidFill>
            </a:ln>
            <a:effectLst/>
          </c:spPr>
          <c:invertIfNegative val="0"/>
          <c:cat>
            <c:strRef>
              <c:f>'Table 2a'!$A$7:$A$14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2a'!$B$7:$B$14</c:f>
              <c:numCache>
                <c:formatCode>#,##0</c:formatCode>
                <c:ptCount val="8"/>
                <c:pt idx="0">
                  <c:v>295.3</c:v>
                </c:pt>
                <c:pt idx="1">
                  <c:v>91.6</c:v>
                </c:pt>
                <c:pt idx="2">
                  <c:v>76</c:v>
                </c:pt>
                <c:pt idx="3">
                  <c:v>0</c:v>
                </c:pt>
                <c:pt idx="4">
                  <c:v>0</c:v>
                </c:pt>
                <c:pt idx="5">
                  <c:v>0</c:v>
                </c:pt>
                <c:pt idx="6">
                  <c:v>0</c:v>
                </c:pt>
                <c:pt idx="7">
                  <c:v>72.7</c:v>
                </c:pt>
              </c:numCache>
            </c:numRef>
          </c:val>
          <c:extLst>
            <c:ext xmlns:c16="http://schemas.microsoft.com/office/drawing/2014/chart" uri="{C3380CC4-5D6E-409C-BE32-E72D297353CC}">
              <c16:uniqueId val="{00000000-6D0F-43E2-8088-EB6A825FCF72}"/>
            </c:ext>
          </c:extLst>
        </c:ser>
        <c:ser>
          <c:idx val="1"/>
          <c:order val="1"/>
          <c:tx>
            <c:strRef>
              <c:f>'Table 2a'!$E$5</c:f>
              <c:strCache>
                <c:ptCount val="1"/>
                <c:pt idx="0">
                  <c:v>10–14</c:v>
                </c:pt>
              </c:strCache>
            </c:strRef>
          </c:tx>
          <c:spPr>
            <a:pattFill prst="pct5">
              <a:fgClr>
                <a:schemeClr val="bg1"/>
              </a:fgClr>
              <a:bgClr>
                <a:srgbClr val="365254"/>
              </a:bgClr>
            </a:pattFill>
            <a:ln w="6350">
              <a:solidFill>
                <a:sysClr val="windowText" lastClr="000000"/>
              </a:solidFill>
            </a:ln>
            <a:effectLst/>
          </c:spPr>
          <c:invertIfNegative val="0"/>
          <c:cat>
            <c:strRef>
              <c:f>'Table 2a'!$A$7:$A$14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2a'!$E$7:$E$14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6D0F-43E2-8088-EB6A825FCF72}"/>
            </c:ext>
          </c:extLst>
        </c:ser>
        <c:ser>
          <c:idx val="2"/>
          <c:order val="2"/>
          <c:tx>
            <c:strRef>
              <c:f>'Table 2a'!$H$5</c:f>
              <c:strCache>
                <c:ptCount val="1"/>
                <c:pt idx="0">
                  <c:v>15–17</c:v>
                </c:pt>
              </c:strCache>
            </c:strRef>
          </c:tx>
          <c:spPr>
            <a:solidFill>
              <a:srgbClr val="E2F2EE"/>
            </a:solidFill>
            <a:ln w="6350">
              <a:solidFill>
                <a:sysClr val="windowText" lastClr="000000"/>
              </a:solidFill>
            </a:ln>
            <a:effectLst/>
          </c:spPr>
          <c:invertIfNegative val="0"/>
          <c:cat>
            <c:strRef>
              <c:f>'Table 2a'!$A$7:$A$14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2a'!$H$7:$H$14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6D0F-43E2-8088-EB6A825FCF72}"/>
            </c:ext>
          </c:extLst>
        </c:ser>
        <c:ser>
          <c:idx val="3"/>
          <c:order val="3"/>
          <c:tx>
            <c:strRef>
              <c:f>'Table 2a'!$K$5</c:f>
              <c:strCache>
                <c:ptCount val="1"/>
                <c:pt idx="0">
                  <c:v>18–24</c:v>
                </c:pt>
              </c:strCache>
            </c:strRef>
          </c:tx>
          <c:spPr>
            <a:pattFill prst="wdUpDiag">
              <a:fgClr>
                <a:schemeClr val="bg1"/>
              </a:fgClr>
              <a:bgClr>
                <a:srgbClr val="00A199"/>
              </a:bgClr>
            </a:pattFill>
            <a:ln w="6350">
              <a:solidFill>
                <a:sysClr val="windowText" lastClr="000000"/>
              </a:solidFill>
            </a:ln>
            <a:effectLst/>
          </c:spPr>
          <c:invertIfNegative val="0"/>
          <c:cat>
            <c:strRef>
              <c:f>'Table 2a'!$A$7:$A$14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2a'!$K$7:$K$14</c:f>
              <c:numCache>
                <c:formatCode>#,##0</c:formatCode>
                <c:ptCount val="8"/>
                <c:pt idx="0">
                  <c:v>490.9</c:v>
                </c:pt>
                <c:pt idx="1">
                  <c:v>0</c:v>
                </c:pt>
                <c:pt idx="2">
                  <c:v>0</c:v>
                </c:pt>
                <c:pt idx="3">
                  <c:v>0</c:v>
                </c:pt>
                <c:pt idx="4">
                  <c:v>0</c:v>
                </c:pt>
                <c:pt idx="5">
                  <c:v>0</c:v>
                </c:pt>
                <c:pt idx="6">
                  <c:v>0</c:v>
                </c:pt>
                <c:pt idx="7">
                  <c:v>144.4</c:v>
                </c:pt>
              </c:numCache>
            </c:numRef>
          </c:val>
          <c:extLst>
            <c:ext xmlns:c16="http://schemas.microsoft.com/office/drawing/2014/chart" uri="{C3380CC4-5D6E-409C-BE32-E72D297353CC}">
              <c16:uniqueId val="{00000003-6D0F-43E2-8088-EB6A825FCF72}"/>
            </c:ext>
          </c:extLst>
        </c:ser>
        <c:dLbls>
          <c:showLegendKey val="0"/>
          <c:showVal val="0"/>
          <c:showCatName val="0"/>
          <c:showSerName val="0"/>
          <c:showPercent val="0"/>
          <c:showBubbleSize val="0"/>
        </c:dLbls>
        <c:gapWidth val="219"/>
        <c:overlap val="-27"/>
        <c:axId val="494845896"/>
        <c:axId val="494844912"/>
      </c:barChart>
      <c:catAx>
        <c:axId val="494845896"/>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4912"/>
        <c:crosses val="autoZero"/>
        <c:auto val="1"/>
        <c:lblAlgn val="ctr"/>
        <c:lblOffset val="100"/>
        <c:noMultiLvlLbl val="0"/>
      </c:catAx>
      <c:valAx>
        <c:axId val="494844912"/>
        <c:scaling>
          <c:orientation val="minMax"/>
        </c:scaling>
        <c:delete val="0"/>
        <c:axPos val="l"/>
        <c:title>
          <c:tx>
            <c:rich>
              <a:bodyPr rot="-5400000" spcFirstLastPara="1" vertOverflow="ellipsis" vert="horz" wrap="square" anchor="ctr" anchorCtr="1"/>
              <a:lstStyle/>
              <a:p>
                <a:pPr>
                  <a:defRPr sz="900" b="0" i="0" u="none" strike="noStrike" kern="1200" baseline="0">
                    <a:ln>
                      <a:noFill/>
                    </a:ln>
                    <a:solidFill>
                      <a:sysClr val="windowText" lastClr="000000"/>
                    </a:solidFill>
                    <a:latin typeface="Arial Narrow" panose="020B0606020202030204" pitchFamily="34" charset="0"/>
                    <a:ea typeface="+mn-ea"/>
                    <a:cs typeface="Arial" panose="020B0604020202020204" pitchFamily="34" charset="0"/>
                  </a:defRPr>
                </a:pPr>
                <a:r>
                  <a:rPr lang="en-CA" sz="900">
                    <a:ln>
                      <a:noFill/>
                    </a:ln>
                    <a:latin typeface="Arial Narrow" panose="020B0606020202030204" pitchFamily="34" charset="0"/>
                  </a:rPr>
                  <a:t>Age-standardized rate per 100,000</a:t>
                </a:r>
              </a:p>
            </c:rich>
          </c:tx>
          <c:layout>
            <c:manualLayout>
              <c:xMode val="edge"/>
              <c:yMode val="edge"/>
              <c:x val="1.9775827654136165E-2"/>
              <c:y val="0.17993261090627083"/>
            </c:manualLayout>
          </c:layout>
          <c:overlay val="0"/>
          <c:spPr>
            <a:noFill/>
            <a:ln w="0">
              <a:noFill/>
            </a:ln>
            <a:effectLst/>
          </c:spPr>
          <c:txPr>
            <a:bodyPr rot="-5400000" spcFirstLastPara="1" vertOverflow="ellipsis" vert="horz" wrap="square" anchor="ctr" anchorCtr="1"/>
            <a:lstStyle/>
            <a:p>
              <a:pPr>
                <a:defRPr sz="900" b="0" i="0" u="none" strike="noStrike" kern="1200" baseline="0">
                  <a:ln>
                    <a:noFill/>
                  </a:ln>
                  <a:solidFill>
                    <a:sysClr val="windowText" lastClr="000000"/>
                  </a:solidFill>
                  <a:latin typeface="Arial Narrow" panose="020B060602020203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5896"/>
        <c:crosses val="autoZero"/>
        <c:crossBetween val="between"/>
      </c:valAx>
      <c:spPr>
        <a:noFill/>
        <a:ln>
          <a:noFill/>
        </a:ln>
        <a:effectLst/>
      </c:spPr>
    </c:plotArea>
    <c:legend>
      <c:legendPos val="b"/>
      <c:layout>
        <c:manualLayout>
          <c:xMode val="edge"/>
          <c:yMode val="edge"/>
          <c:x val="0.32318421632881611"/>
          <c:y val="0.90277164638644214"/>
          <c:w val="0.41773206495395054"/>
          <c:h val="5.7745647717040417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6350" cap="flat" cmpd="sng" algn="ctr">
      <a:solidFill>
        <a:sysClr val="windowText" lastClr="000000"/>
      </a:solidFill>
      <a:round/>
    </a:ln>
    <a:effectLst/>
  </c:spPr>
  <c:txPr>
    <a:bodyPr/>
    <a:lstStyle/>
    <a:p>
      <a:pPr>
        <a:defRPr sz="9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3030240356916"/>
          <c:y val="4.1666666666666664E-2"/>
          <c:w val="0.85851906386062593"/>
          <c:h val="0.69845348582147693"/>
        </c:manualLayout>
      </c:layout>
      <c:barChart>
        <c:barDir val="col"/>
        <c:grouping val="clustered"/>
        <c:varyColors val="0"/>
        <c:ser>
          <c:idx val="0"/>
          <c:order val="0"/>
          <c:tx>
            <c:strRef>
              <c:f>'Table 2b'!$B$5</c:f>
              <c:strCache>
                <c:ptCount val="1"/>
                <c:pt idx="0">
                  <c:v>Both males and females</c:v>
                </c:pt>
              </c:strCache>
            </c:strRef>
          </c:tx>
          <c:spPr>
            <a:solidFill>
              <a:srgbClr val="39BEB7"/>
            </a:solidFill>
            <a:ln w="6350">
              <a:solidFill>
                <a:sysClr val="windowText" lastClr="000000"/>
              </a:solidFill>
            </a:ln>
            <a:effectLst/>
          </c:spPr>
          <c:invertIfNegative val="0"/>
          <c:cat>
            <c:strRef>
              <c:f>'Table 2b'!$A$7:$A$14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2b'!$B$7:$B$14</c:f>
              <c:numCache>
                <c:formatCode>#,##0</c:formatCode>
                <c:ptCount val="8"/>
                <c:pt idx="0">
                  <c:v>66.900000000000006</c:v>
                </c:pt>
                <c:pt idx="1">
                  <c:v>104.1</c:v>
                </c:pt>
                <c:pt idx="2">
                  <c:v>26</c:v>
                </c:pt>
                <c:pt idx="3">
                  <c:v>27.4</c:v>
                </c:pt>
                <c:pt idx="4">
                  <c:v>25.4</c:v>
                </c:pt>
                <c:pt idx="5">
                  <c:v>25.2</c:v>
                </c:pt>
                <c:pt idx="6">
                  <c:v>2.9</c:v>
                </c:pt>
                <c:pt idx="7">
                  <c:v>114.2</c:v>
                </c:pt>
              </c:numCache>
            </c:numRef>
          </c:val>
          <c:extLst>
            <c:ext xmlns:c16="http://schemas.microsoft.com/office/drawing/2014/chart" uri="{C3380CC4-5D6E-409C-BE32-E72D297353CC}">
              <c16:uniqueId val="{00000000-9770-4174-8BDB-FC8F29D76324}"/>
            </c:ext>
          </c:extLst>
        </c:ser>
        <c:ser>
          <c:idx val="1"/>
          <c:order val="1"/>
          <c:tx>
            <c:strRef>
              <c:f>'Table 2b'!$E$5</c:f>
              <c:strCache>
                <c:ptCount val="1"/>
                <c:pt idx="0">
                  <c:v>Males</c:v>
                </c:pt>
              </c:strCache>
            </c:strRef>
          </c:tx>
          <c:spPr>
            <a:pattFill prst="pct5">
              <a:fgClr>
                <a:schemeClr val="bg1"/>
              </a:fgClr>
              <a:bgClr>
                <a:srgbClr val="365254"/>
              </a:bgClr>
            </a:pattFill>
            <a:ln w="6350">
              <a:solidFill>
                <a:sysClr val="windowText" lastClr="000000"/>
              </a:solidFill>
            </a:ln>
            <a:effectLst/>
          </c:spPr>
          <c:invertIfNegative val="0"/>
          <c:cat>
            <c:strRef>
              <c:f>'Table 2b'!$A$7:$A$14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2b'!$E$7:$E$14</c:f>
              <c:numCache>
                <c:formatCode>#,##0</c:formatCode>
                <c:ptCount val="8"/>
                <c:pt idx="0">
                  <c:v>63.5</c:v>
                </c:pt>
                <c:pt idx="1">
                  <c:v>114.7</c:v>
                </c:pt>
                <c:pt idx="2">
                  <c:v>26.1</c:v>
                </c:pt>
                <c:pt idx="3">
                  <c:v>24.2</c:v>
                </c:pt>
                <c:pt idx="4">
                  <c:v>21.4</c:v>
                </c:pt>
                <c:pt idx="5">
                  <c:v>25.8</c:v>
                </c:pt>
                <c:pt idx="6">
                  <c:v>4</c:v>
                </c:pt>
                <c:pt idx="7">
                  <c:v>137.19999999999999</c:v>
                </c:pt>
              </c:numCache>
            </c:numRef>
          </c:val>
          <c:extLst>
            <c:ext xmlns:c16="http://schemas.microsoft.com/office/drawing/2014/chart" uri="{C3380CC4-5D6E-409C-BE32-E72D297353CC}">
              <c16:uniqueId val="{00000001-9770-4174-8BDB-FC8F29D76324}"/>
            </c:ext>
          </c:extLst>
        </c:ser>
        <c:ser>
          <c:idx val="2"/>
          <c:order val="2"/>
          <c:tx>
            <c:strRef>
              <c:f>'Table 2b'!$H$5</c:f>
              <c:strCache>
                <c:ptCount val="1"/>
                <c:pt idx="0">
                  <c:v>Females</c:v>
                </c:pt>
              </c:strCache>
            </c:strRef>
          </c:tx>
          <c:spPr>
            <a:solidFill>
              <a:srgbClr val="E2F2EE"/>
            </a:solidFill>
            <a:ln w="6350">
              <a:solidFill>
                <a:sysClr val="windowText" lastClr="000000"/>
              </a:solidFill>
            </a:ln>
            <a:effectLst/>
          </c:spPr>
          <c:invertIfNegative val="0"/>
          <c:cat>
            <c:strRef>
              <c:f>'Table 2b'!$A$7:$A$14</c:f>
              <c:strCache>
                <c:ptCount val="8"/>
                <c:pt idx="0">
                  <c:v>Alcohol</c:v>
                </c:pt>
                <c:pt idx="1">
                  <c:v>Cannabis</c:v>
                </c:pt>
                <c:pt idx="2">
                  <c:v>Cocaine</c:v>
                </c:pt>
                <c:pt idx="3">
                  <c:v>Opioids</c:v>
                </c:pt>
                <c:pt idx="4">
                  <c:v>Other depressants</c:v>
                </c:pt>
                <c:pt idx="5">
                  <c:v>Other stimulants</c:v>
                </c:pt>
                <c:pt idx="6">
                  <c:v>Other substances</c:v>
                </c:pt>
                <c:pt idx="7">
                  <c:v>Unknown</c:v>
                </c:pt>
              </c:strCache>
            </c:strRef>
          </c:cat>
          <c:val>
            <c:numRef>
              <c:f>'Table 2b'!$H$7:$H$14</c:f>
              <c:numCache>
                <c:formatCode>#,##0</c:formatCode>
                <c:ptCount val="8"/>
                <c:pt idx="0">
                  <c:v>70.599999999999994</c:v>
                </c:pt>
                <c:pt idx="1">
                  <c:v>92.7</c:v>
                </c:pt>
                <c:pt idx="2">
                  <c:v>25.8</c:v>
                </c:pt>
                <c:pt idx="3">
                  <c:v>30.7</c:v>
                </c:pt>
                <c:pt idx="4">
                  <c:v>29.6</c:v>
                </c:pt>
                <c:pt idx="5">
                  <c:v>24.5</c:v>
                </c:pt>
                <c:pt idx="6">
                  <c:v>1.7</c:v>
                </c:pt>
                <c:pt idx="7">
                  <c:v>89.6</c:v>
                </c:pt>
              </c:numCache>
            </c:numRef>
          </c:val>
          <c:extLst>
            <c:ext xmlns:c16="http://schemas.microsoft.com/office/drawing/2014/chart" uri="{C3380CC4-5D6E-409C-BE32-E72D297353CC}">
              <c16:uniqueId val="{00000002-9770-4174-8BDB-FC8F29D76324}"/>
            </c:ext>
          </c:extLst>
        </c:ser>
        <c:dLbls>
          <c:showLegendKey val="0"/>
          <c:showVal val="0"/>
          <c:showCatName val="0"/>
          <c:showSerName val="0"/>
          <c:showPercent val="0"/>
          <c:showBubbleSize val="0"/>
        </c:dLbls>
        <c:gapWidth val="219"/>
        <c:overlap val="-27"/>
        <c:axId val="494845896"/>
        <c:axId val="494844912"/>
      </c:barChart>
      <c:catAx>
        <c:axId val="494845896"/>
        <c:scaling>
          <c:orientation val="minMax"/>
        </c:scaling>
        <c:delete val="0"/>
        <c:axPos val="b"/>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4912"/>
        <c:crosses val="autoZero"/>
        <c:auto val="1"/>
        <c:lblAlgn val="ctr"/>
        <c:lblOffset val="100"/>
        <c:noMultiLvlLbl val="0"/>
      </c:catAx>
      <c:valAx>
        <c:axId val="494844912"/>
        <c:scaling>
          <c:orientation val="minMax"/>
        </c:scaling>
        <c:delete val="0"/>
        <c:axPos val="l"/>
        <c:title>
          <c:tx>
            <c:rich>
              <a:bodyPr rot="-54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CA" sz="900">
                    <a:latin typeface="Arial Narrow" panose="020B0606020202030204" pitchFamily="34" charset="0"/>
                  </a:rPr>
                  <a:t>Age-standardized rate per 100,000</a:t>
                </a:r>
              </a:p>
            </c:rich>
          </c:tx>
          <c:layout>
            <c:manualLayout>
              <c:xMode val="edge"/>
              <c:yMode val="edge"/>
              <c:x val="1.7498260124350781E-2"/>
              <c:y val="0.1513399441784474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5896"/>
        <c:crosses val="autoZero"/>
        <c:crossBetween val="between"/>
      </c:valAx>
      <c:spPr>
        <a:noFill/>
        <a:ln>
          <a:noFill/>
        </a:ln>
        <a:effectLst/>
      </c:spPr>
    </c:plotArea>
    <c:legend>
      <c:legendPos val="b"/>
      <c:layout>
        <c:manualLayout>
          <c:xMode val="edge"/>
          <c:yMode val="edge"/>
          <c:x val="0.26828804265846079"/>
          <c:y val="0.89207258314612692"/>
          <c:w val="0.45933210396114277"/>
          <c:h val="6.181790676741776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6350" cap="flat" cmpd="sng" algn="ctr">
      <a:solidFill>
        <a:schemeClr val="tx1"/>
      </a:solidFill>
      <a:round/>
    </a:ln>
    <a:effectLst/>
  </c:spPr>
  <c:txPr>
    <a:bodyPr/>
    <a:lstStyle/>
    <a:p>
      <a:pPr>
        <a:defRPr sz="9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00043744531934"/>
          <c:y val="5.0925925925925923E-2"/>
          <c:w val="0.83444400699912513"/>
          <c:h val="0.69216280256634588"/>
        </c:manualLayout>
      </c:layout>
      <c:barChart>
        <c:barDir val="col"/>
        <c:grouping val="clustered"/>
        <c:varyColors val="0"/>
        <c:ser>
          <c:idx val="1"/>
          <c:order val="0"/>
          <c:tx>
            <c:strRef>
              <c:f>'Table 4'!$A$7</c:f>
              <c:strCache>
                <c:ptCount val="1"/>
                <c:pt idx="0">
                  <c:v>1 (lowest)</c:v>
                </c:pt>
              </c:strCache>
            </c:strRef>
          </c:tx>
          <c:spPr>
            <a:solidFill>
              <a:srgbClr val="39BEB7"/>
            </a:solidFill>
            <a:ln w="6350">
              <a:solidFill>
                <a:sysClr val="windowText" lastClr="000000"/>
              </a:solidFill>
            </a:ln>
            <a:effectLst/>
          </c:spPr>
          <c:invertIfNegative val="0"/>
          <c:val>
            <c:numRef>
              <c:f>('Table 4'!$C$7,'Table 4'!$G$7,'Table 4'!$K$7)</c:f>
              <c:numCache>
                <c:formatCode>#,##0</c:formatCode>
                <c:ptCount val="3"/>
                <c:pt idx="0">
                  <c:v>1314.19</c:v>
                </c:pt>
                <c:pt idx="1">
                  <c:v>1039.3699999999999</c:v>
                </c:pt>
                <c:pt idx="2">
                  <c:v>1600.97</c:v>
                </c:pt>
              </c:numCache>
            </c:numRef>
          </c:val>
          <c:extLst>
            <c:ext xmlns:c16="http://schemas.microsoft.com/office/drawing/2014/chart" uri="{C3380CC4-5D6E-409C-BE32-E72D297353CC}">
              <c16:uniqueId val="{00000000-833F-4EEA-9D33-9A883629CCB1}"/>
            </c:ext>
          </c:extLst>
        </c:ser>
        <c:ser>
          <c:idx val="2"/>
          <c:order val="1"/>
          <c:tx>
            <c:strRef>
              <c:f>'Table 4'!$A$8</c:f>
              <c:strCache>
                <c:ptCount val="1"/>
                <c:pt idx="0">
                  <c:v>2</c:v>
                </c:pt>
              </c:strCache>
            </c:strRef>
          </c:tx>
          <c:spPr>
            <a:pattFill prst="pct5">
              <a:fgClr>
                <a:schemeClr val="bg1"/>
              </a:fgClr>
              <a:bgClr>
                <a:srgbClr val="365254"/>
              </a:bgClr>
            </a:pattFill>
            <a:ln w="6350">
              <a:solidFill>
                <a:sysClr val="windowText" lastClr="000000"/>
              </a:solidFill>
            </a:ln>
            <a:effectLst/>
          </c:spPr>
          <c:invertIfNegative val="0"/>
          <c:val>
            <c:numRef>
              <c:f>('Table 4'!$C$8,'Table 4'!$G$8,'Table 4'!$K$8)</c:f>
              <c:numCache>
                <c:formatCode>#,##0</c:formatCode>
                <c:ptCount val="3"/>
                <c:pt idx="0">
                  <c:v>722.3</c:v>
                </c:pt>
                <c:pt idx="1">
                  <c:v>677.93</c:v>
                </c:pt>
                <c:pt idx="2">
                  <c:v>764.9</c:v>
                </c:pt>
              </c:numCache>
            </c:numRef>
          </c:val>
          <c:extLst>
            <c:ext xmlns:c16="http://schemas.microsoft.com/office/drawing/2014/chart" uri="{C3380CC4-5D6E-409C-BE32-E72D297353CC}">
              <c16:uniqueId val="{00000001-833F-4EEA-9D33-9A883629CCB1}"/>
            </c:ext>
          </c:extLst>
        </c:ser>
        <c:ser>
          <c:idx val="3"/>
          <c:order val="2"/>
          <c:tx>
            <c:strRef>
              <c:f>'Table 4'!$A$9</c:f>
              <c:strCache>
                <c:ptCount val="1"/>
                <c:pt idx="0">
                  <c:v>3</c:v>
                </c:pt>
              </c:strCache>
            </c:strRef>
          </c:tx>
          <c:spPr>
            <a:solidFill>
              <a:srgbClr val="E2F2EE"/>
            </a:solidFill>
            <a:ln w="6350">
              <a:solidFill>
                <a:sysClr val="windowText" lastClr="000000"/>
              </a:solidFill>
            </a:ln>
            <a:effectLst/>
          </c:spPr>
          <c:invertIfNegative val="0"/>
          <c:val>
            <c:numRef>
              <c:f>('Table 4'!$C$9,'Table 4'!$G$9,'Table 4'!$K$9)</c:f>
              <c:numCache>
                <c:formatCode>#,##0</c:formatCode>
                <c:ptCount val="3"/>
                <c:pt idx="0">
                  <c:v>560.89</c:v>
                </c:pt>
                <c:pt idx="1">
                  <c:v>451.08</c:v>
                </c:pt>
                <c:pt idx="2">
                  <c:v>683.45</c:v>
                </c:pt>
              </c:numCache>
            </c:numRef>
          </c:val>
          <c:extLst>
            <c:ext xmlns:c16="http://schemas.microsoft.com/office/drawing/2014/chart" uri="{C3380CC4-5D6E-409C-BE32-E72D297353CC}">
              <c16:uniqueId val="{00000002-833F-4EEA-9D33-9A883629CCB1}"/>
            </c:ext>
          </c:extLst>
        </c:ser>
        <c:ser>
          <c:idx val="4"/>
          <c:order val="3"/>
          <c:tx>
            <c:strRef>
              <c:f>'Table 4'!$A$10</c:f>
              <c:strCache>
                <c:ptCount val="1"/>
                <c:pt idx="0">
                  <c:v>4</c:v>
                </c:pt>
              </c:strCache>
            </c:strRef>
          </c:tx>
          <c:spPr>
            <a:pattFill prst="wdUpDiag">
              <a:fgClr>
                <a:schemeClr val="bg1"/>
              </a:fgClr>
              <a:bgClr>
                <a:srgbClr val="00A199"/>
              </a:bgClr>
            </a:pattFill>
            <a:ln w="6350">
              <a:solidFill>
                <a:sysClr val="windowText" lastClr="000000"/>
              </a:solidFill>
            </a:ln>
            <a:effectLst/>
          </c:spPr>
          <c:invertIfNegative val="0"/>
          <c:val>
            <c:numRef>
              <c:f>('Table 4'!$C$10,'Table 4'!$G$10,'Table 4'!$K$10)</c:f>
              <c:numCache>
                <c:formatCode>#,##0</c:formatCode>
                <c:ptCount val="3"/>
                <c:pt idx="0">
                  <c:v>438.6</c:v>
                </c:pt>
                <c:pt idx="1">
                  <c:v>455.63</c:v>
                </c:pt>
                <c:pt idx="2">
                  <c:v>419.48</c:v>
                </c:pt>
              </c:numCache>
            </c:numRef>
          </c:val>
          <c:extLst>
            <c:ext xmlns:c16="http://schemas.microsoft.com/office/drawing/2014/chart" uri="{C3380CC4-5D6E-409C-BE32-E72D297353CC}">
              <c16:uniqueId val="{00000003-833F-4EEA-9D33-9A883629CCB1}"/>
            </c:ext>
          </c:extLst>
        </c:ser>
        <c:ser>
          <c:idx val="5"/>
          <c:order val="4"/>
          <c:tx>
            <c:strRef>
              <c:f>'Table 4'!$A$11</c:f>
              <c:strCache>
                <c:ptCount val="1"/>
                <c:pt idx="0">
                  <c:v>5 (highest)</c:v>
                </c:pt>
              </c:strCache>
            </c:strRef>
          </c:tx>
          <c:spPr>
            <a:pattFill prst="zigZag">
              <a:fgClr>
                <a:srgbClr val="00A199"/>
              </a:fgClr>
              <a:bgClr>
                <a:schemeClr val="bg1"/>
              </a:bgClr>
            </a:pattFill>
            <a:ln w="6350">
              <a:solidFill>
                <a:sysClr val="windowText" lastClr="000000"/>
              </a:solidFill>
            </a:ln>
            <a:effectLst/>
          </c:spPr>
          <c:invertIfNegative val="0"/>
          <c:val>
            <c:numRef>
              <c:f>('Table 4'!$C$11,'Table 4'!$G$11,'Table 4'!$K$11)</c:f>
              <c:numCache>
                <c:formatCode>#,##0</c:formatCode>
                <c:ptCount val="3"/>
                <c:pt idx="0">
                  <c:v>386.4</c:v>
                </c:pt>
                <c:pt idx="1">
                  <c:v>389.42</c:v>
                </c:pt>
                <c:pt idx="2">
                  <c:v>382.78</c:v>
                </c:pt>
              </c:numCache>
            </c:numRef>
          </c:val>
          <c:extLst>
            <c:ext xmlns:c16="http://schemas.microsoft.com/office/drawing/2014/chart" uri="{C3380CC4-5D6E-409C-BE32-E72D297353CC}">
              <c16:uniqueId val="{00000004-833F-4EEA-9D33-9A883629CCB1}"/>
            </c:ext>
          </c:extLst>
        </c:ser>
        <c:dLbls>
          <c:showLegendKey val="0"/>
          <c:showVal val="0"/>
          <c:showCatName val="0"/>
          <c:showSerName val="0"/>
          <c:showPercent val="0"/>
          <c:showBubbleSize val="0"/>
        </c:dLbls>
        <c:gapWidth val="219"/>
        <c:overlap val="-27"/>
        <c:axId val="224762608"/>
        <c:axId val="224760968"/>
        <c:extLst/>
      </c:barChart>
      <c:catAx>
        <c:axId val="224762608"/>
        <c:scaling>
          <c:orientation val="minMax"/>
        </c:scaling>
        <c:delete val="0"/>
        <c:axPos val="b"/>
        <c:title>
          <c:tx>
            <c:rich>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r>
                  <a:rPr lang="en-CA" sz="900">
                    <a:solidFill>
                      <a:sysClr val="windowText" lastClr="000000"/>
                    </a:solidFill>
                    <a:latin typeface="Arial Narrow" panose="020B0606020202030204" pitchFamily="34" charset="0"/>
                    <a:cs typeface="Arial" panose="020B0604020202020204" pitchFamily="34" charset="0"/>
                  </a:rPr>
                  <a:t>Income quintile</a:t>
                </a:r>
              </a:p>
            </c:rich>
          </c:tx>
          <c:layout>
            <c:manualLayout>
              <c:xMode val="edge"/>
              <c:yMode val="edge"/>
              <c:x val="0.47690194938415548"/>
              <c:y val="0.8369438356287938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title>
        <c:numFmt formatCode="General" sourceLinked="0"/>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4760968"/>
        <c:crosses val="autoZero"/>
        <c:auto val="1"/>
        <c:lblAlgn val="ctr"/>
        <c:lblOffset val="100"/>
        <c:noMultiLvlLbl val="0"/>
      </c:catAx>
      <c:valAx>
        <c:axId val="2247609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en-CA" sz="900" b="0" i="0" baseline="0">
                    <a:solidFill>
                      <a:sysClr val="windowText" lastClr="000000"/>
                    </a:solidFill>
                    <a:effectLst/>
                    <a:latin typeface="Arial Narrow" panose="020B0606020202030204" pitchFamily="34" charset="0"/>
                    <a:cs typeface="Arial" panose="020B0604020202020204" pitchFamily="34" charset="0"/>
                  </a:rPr>
                  <a:t>Age-standardized rate per 100,000</a:t>
                </a:r>
                <a:endParaRPr lang="en-CA" sz="900">
                  <a:solidFill>
                    <a:sysClr val="windowText" lastClr="000000"/>
                  </a:solidFill>
                  <a:effectLst/>
                  <a:latin typeface="Arial Narrow" panose="020B0606020202030204" pitchFamily="34" charset="0"/>
                  <a:cs typeface="Arial" panose="020B0604020202020204" pitchFamily="34" charset="0"/>
                </a:endParaRPr>
              </a:p>
            </c:rich>
          </c:tx>
          <c:layout>
            <c:manualLayout>
              <c:xMode val="edge"/>
              <c:yMode val="edge"/>
              <c:x val="2.3844816142722141E-2"/>
              <c:y val="0.12196697062351743"/>
            </c:manualLayout>
          </c:layout>
          <c:overlay val="0"/>
          <c:spPr>
            <a:solidFill>
              <a:schemeClr val="bg1"/>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0" sourceLinked="1"/>
        <c:majorTickMark val="out"/>
        <c:minorTickMark val="none"/>
        <c:tickLblPos val="nextTo"/>
        <c:spPr>
          <a:solidFill>
            <a:schemeClr val="bg1"/>
          </a:solidFill>
          <a:ln w="6350">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224762608"/>
        <c:crosses val="autoZero"/>
        <c:crossBetween val="between"/>
      </c:valAx>
      <c:spPr>
        <a:noFill/>
        <a:ln>
          <a:noFill/>
        </a:ln>
        <a:effectLst/>
      </c:spPr>
    </c:plotArea>
    <c:legend>
      <c:legendPos val="b"/>
      <c:layout>
        <c:manualLayout>
          <c:xMode val="edge"/>
          <c:yMode val="edge"/>
          <c:x val="0.24215896196778494"/>
          <c:y val="0.90296362439231181"/>
          <c:w val="0.59770297462817146"/>
          <c:h val="7.384040536599591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63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86071713956858"/>
          <c:y val="7.988331076449838E-2"/>
          <c:w val="0.8209980961779344"/>
          <c:h val="0.68925515568471496"/>
        </c:manualLayout>
      </c:layout>
      <c:barChart>
        <c:barDir val="col"/>
        <c:grouping val="clustered"/>
        <c:varyColors val="0"/>
        <c:ser>
          <c:idx val="1"/>
          <c:order val="0"/>
          <c:tx>
            <c:strRef>
              <c:f>'Table 5'!$A$7</c:f>
              <c:strCache>
                <c:ptCount val="1"/>
                <c:pt idx="0">
                  <c:v>Urban</c:v>
                </c:pt>
              </c:strCache>
            </c:strRef>
          </c:tx>
          <c:spPr>
            <a:solidFill>
              <a:srgbClr val="39BEB7"/>
            </a:solidFill>
            <a:ln w="6350">
              <a:solidFill>
                <a:sysClr val="windowText" lastClr="000000"/>
              </a:solidFill>
            </a:ln>
          </c:spPr>
          <c:invertIfNegative val="0"/>
          <c:cat>
            <c:strRef>
              <c:f>('Table 5'!$B$5,'Table 5'!$F$5,'Table 5'!$J$5)</c:f>
              <c:strCache>
                <c:ptCount val="3"/>
                <c:pt idx="0">
                  <c:v>Both males and females</c:v>
                </c:pt>
                <c:pt idx="1">
                  <c:v>Males</c:v>
                </c:pt>
                <c:pt idx="2">
                  <c:v>Females</c:v>
                </c:pt>
              </c:strCache>
            </c:strRef>
          </c:cat>
          <c:val>
            <c:numRef>
              <c:f>('Table 5'!$C$7,'Table 5'!$G$7,'Table 5'!$K$7)</c:f>
              <c:numCache>
                <c:formatCode>#,##0</c:formatCode>
                <c:ptCount val="3"/>
                <c:pt idx="0">
                  <c:v>408.86</c:v>
                </c:pt>
                <c:pt idx="1">
                  <c:v>410.94</c:v>
                </c:pt>
                <c:pt idx="2">
                  <c:v>405.9</c:v>
                </c:pt>
              </c:numCache>
            </c:numRef>
          </c:val>
          <c:extLst>
            <c:ext xmlns:c16="http://schemas.microsoft.com/office/drawing/2014/chart" uri="{C3380CC4-5D6E-409C-BE32-E72D297353CC}">
              <c16:uniqueId val="{0000000E-30B2-4A95-B72B-0A24FAC9C1FB}"/>
            </c:ext>
          </c:extLst>
        </c:ser>
        <c:ser>
          <c:idx val="2"/>
          <c:order val="1"/>
          <c:tx>
            <c:strRef>
              <c:f>'Table 5'!$A$8</c:f>
              <c:strCache>
                <c:ptCount val="1"/>
                <c:pt idx="0">
                  <c:v>Rural/remote</c:v>
                </c:pt>
              </c:strCache>
            </c:strRef>
          </c:tx>
          <c:spPr>
            <a:pattFill prst="pct5">
              <a:fgClr>
                <a:schemeClr val="bg1"/>
              </a:fgClr>
              <a:bgClr>
                <a:srgbClr val="365254"/>
              </a:bgClr>
            </a:pattFill>
            <a:ln w="6350">
              <a:solidFill>
                <a:sysClr val="windowText" lastClr="000000"/>
              </a:solidFill>
            </a:ln>
          </c:spPr>
          <c:invertIfNegative val="0"/>
          <c:cat>
            <c:strRef>
              <c:f>('Table 5'!$B$5,'Table 5'!$F$5,'Table 5'!$J$5)</c:f>
              <c:strCache>
                <c:ptCount val="3"/>
                <c:pt idx="0">
                  <c:v>Both males and females</c:v>
                </c:pt>
                <c:pt idx="1">
                  <c:v>Males</c:v>
                </c:pt>
                <c:pt idx="2">
                  <c:v>Females</c:v>
                </c:pt>
              </c:strCache>
            </c:strRef>
          </c:cat>
          <c:val>
            <c:numRef>
              <c:f>('Table 5'!$C$8,'Table 5'!$G$8,'Table 5'!$K$8)</c:f>
              <c:numCache>
                <c:formatCode>#,##0</c:formatCode>
                <c:ptCount val="3"/>
                <c:pt idx="0">
                  <c:v>623.41</c:v>
                </c:pt>
                <c:pt idx="1">
                  <c:v>574.84</c:v>
                </c:pt>
                <c:pt idx="2">
                  <c:v>675.48</c:v>
                </c:pt>
              </c:numCache>
            </c:numRef>
          </c:val>
          <c:extLst>
            <c:ext xmlns:c16="http://schemas.microsoft.com/office/drawing/2014/chart" uri="{C3380CC4-5D6E-409C-BE32-E72D297353CC}">
              <c16:uniqueId val="{0000000F-30B2-4A95-B72B-0A24FAC9C1FB}"/>
            </c:ext>
          </c:extLst>
        </c:ser>
        <c:dLbls>
          <c:showLegendKey val="0"/>
          <c:showVal val="0"/>
          <c:showCatName val="0"/>
          <c:showSerName val="0"/>
          <c:showPercent val="0"/>
          <c:showBubbleSize val="0"/>
        </c:dLbls>
        <c:gapWidth val="219"/>
        <c:overlap val="-27"/>
        <c:axId val="494845896"/>
        <c:axId val="494844912"/>
        <c:extLst/>
      </c:barChart>
      <c:catAx>
        <c:axId val="494845896"/>
        <c:scaling>
          <c:orientation val="minMax"/>
        </c:scaling>
        <c:delete val="0"/>
        <c:axPos val="b"/>
        <c:title>
          <c:tx>
            <c:rich>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r>
                  <a:rPr lang="en-CA">
                    <a:latin typeface="Arial Narrow" panose="020B0606020202030204" pitchFamily="34" charset="0"/>
                  </a:rPr>
                  <a:t>Sex</a:t>
                </a:r>
              </a:p>
            </c:rich>
          </c:tx>
          <c:layout>
            <c:manualLayout>
              <c:xMode val="edge"/>
              <c:yMode val="edge"/>
              <c:x val="0.47754354764574231"/>
              <c:y val="0.84429075346473392"/>
            </c:manualLayout>
          </c:layout>
          <c:overlay val="0"/>
          <c:spPr>
            <a:noFill/>
            <a:ln>
              <a:noFill/>
            </a:ln>
            <a:effectLst/>
          </c:spPr>
        </c:title>
        <c:numFmt formatCode="General" sourceLinked="1"/>
        <c:majorTickMark val="out"/>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4912"/>
        <c:crosses val="autoZero"/>
        <c:auto val="1"/>
        <c:lblAlgn val="ctr"/>
        <c:lblOffset val="100"/>
        <c:noMultiLvlLbl val="0"/>
      </c:catAx>
      <c:valAx>
        <c:axId val="494844912"/>
        <c:scaling>
          <c:orientation val="minMax"/>
        </c:scaling>
        <c:delete val="0"/>
        <c:axPos val="l"/>
        <c:title>
          <c:tx>
            <c:rich>
              <a:bodyPr rot="-54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r>
                  <a:rPr lang="en-CA">
                    <a:latin typeface="Arial Narrow" panose="020B0606020202030204" pitchFamily="34" charset="0"/>
                  </a:rPr>
                  <a:t>Age-standardized rate per 100,000</a:t>
                </a:r>
              </a:p>
            </c:rich>
          </c:tx>
          <c:layout>
            <c:manualLayout>
              <c:xMode val="edge"/>
              <c:yMode val="edge"/>
              <c:x val="1.7498358848701649E-2"/>
              <c:y val="0.14833917371634334"/>
            </c:manualLayout>
          </c:layout>
          <c:overlay val="0"/>
          <c:spPr>
            <a:noFill/>
            <a:ln>
              <a:noFill/>
            </a:ln>
            <a:effectLst/>
          </c:sp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crossAx val="494845896"/>
        <c:crosses val="autoZero"/>
        <c:crossBetween val="between"/>
      </c:valAx>
    </c:plotArea>
    <c:legend>
      <c:legendPos val="b"/>
      <c:layout>
        <c:manualLayout>
          <c:xMode val="edge"/>
          <c:yMode val="edge"/>
          <c:x val="0.28831956561894573"/>
          <c:y val="0.92406339334971666"/>
          <c:w val="0.45772419292658839"/>
          <c:h val="7.0052847692059217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6350" cap="flat" cmpd="sng" algn="ctr">
      <a:solidFill>
        <a:schemeClr val="tx1"/>
      </a:solidFill>
      <a:round/>
    </a:ln>
    <a:effectLst/>
  </c:spPr>
  <c:txPr>
    <a:bodyPr/>
    <a:lstStyle/>
    <a:p>
      <a:pPr>
        <a:defRPr sz="9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4427220</xdr:colOff>
      <xdr:row>23</xdr:row>
      <xdr:rowOff>7620</xdr:rowOff>
    </xdr:from>
    <xdr:to>
      <xdr:col>0</xdr:col>
      <xdr:colOff>6164580</xdr:colOff>
      <xdr:row>23</xdr:row>
      <xdr:rowOff>826770</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27220" y="8862060"/>
          <a:ext cx="1737360"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xdr:colOff>
      <xdr:row>19</xdr:row>
      <xdr:rowOff>19051</xdr:rowOff>
    </xdr:from>
    <xdr:to>
      <xdr:col>4</xdr:col>
      <xdr:colOff>175260</xdr:colOff>
      <xdr:row>19</xdr:row>
      <xdr:rowOff>3257551</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15351</xdr:colOff>
      <xdr:row>25</xdr:row>
      <xdr:rowOff>16472</xdr:rowOff>
    </xdr:from>
    <xdr:to>
      <xdr:col>4</xdr:col>
      <xdr:colOff>676275</xdr:colOff>
      <xdr:row>25</xdr:row>
      <xdr:rowOff>3554730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editAs="oneCell">
    <xdr:from>
      <xdr:col>0</xdr:col>
      <xdr:colOff>24765</xdr:colOff>
      <xdr:row>25</xdr:row>
      <xdr:rowOff>15240</xdr:rowOff>
    </xdr:from>
    <xdr:to>
      <xdr:col>3</xdr:col>
      <xdr:colOff>1080135</xdr:colOff>
      <xdr:row>25</xdr:row>
      <xdr:rowOff>3320415</xdr:rowOff>
    </xdr:to>
    <xdr:graphicFrame macro="">
      <xdr:nvGraphicFramePr>
        <xdr:cNvPr id="3" name="Chart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24</xdr:row>
      <xdr:rowOff>19050</xdr:rowOff>
    </xdr:from>
    <xdr:to>
      <xdr:col>3</xdr:col>
      <xdr:colOff>838200</xdr:colOff>
      <xdr:row>24</xdr:row>
      <xdr:rowOff>2790825</xdr:rowOff>
    </xdr:to>
    <xdr:graphicFrame macro="">
      <xdr:nvGraphicFramePr>
        <xdr:cNvPr id="8" name="Chart 7">
          <a:extLst>
            <a:ext uri="{FF2B5EF4-FFF2-40B4-BE49-F238E27FC236}">
              <a16:creationId xmlns:a16="http://schemas.microsoft.com/office/drawing/2014/main" id="{00000000-0008-0000-08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0.1336</cdr:x>
      <cdr:y>0.75347</cdr:y>
    </cdr:from>
    <cdr:to>
      <cdr:x>0.40075</cdr:x>
      <cdr:y>0.83162</cdr:y>
    </cdr:to>
    <cdr:sp macro="" textlink="">
      <cdr:nvSpPr>
        <cdr:cNvPr id="2" name="TextBox 1"/>
        <cdr:cNvSpPr txBox="1"/>
      </cdr:nvSpPr>
      <cdr:spPr>
        <a:xfrm xmlns:a="http://schemas.openxmlformats.org/drawingml/2006/main">
          <a:off x="647700" y="2088449"/>
          <a:ext cx="1295226" cy="21660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CA" sz="900">
              <a:latin typeface="Arial Narrow" panose="020B0606020202030204" pitchFamily="34" charset="0"/>
              <a:cs typeface="Arial" panose="020B0604020202020204" pitchFamily="34" charset="0"/>
            </a:rPr>
            <a:t>Both males and females</a:t>
          </a:r>
        </a:p>
      </cdr:txBody>
    </cdr:sp>
  </cdr:relSizeAnchor>
  <cdr:relSizeAnchor xmlns:cdr="http://schemas.openxmlformats.org/drawingml/2006/chartDrawing">
    <cdr:from>
      <cdr:x>0.41667</cdr:x>
      <cdr:y>0.75463</cdr:y>
    </cdr:from>
    <cdr:to>
      <cdr:x>0.68333</cdr:x>
      <cdr:y>0.84144</cdr:y>
    </cdr:to>
    <cdr:sp macro="" textlink="">
      <cdr:nvSpPr>
        <cdr:cNvPr id="3" name="TextBox 1"/>
        <cdr:cNvSpPr txBox="1"/>
      </cdr:nvSpPr>
      <cdr:spPr>
        <a:xfrm xmlns:a="http://schemas.openxmlformats.org/drawingml/2006/main">
          <a:off x="1905000" y="2091665"/>
          <a:ext cx="1219199" cy="24061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CA" sz="900">
              <a:latin typeface="Arial Narrow" panose="020B0606020202030204" pitchFamily="34" charset="0"/>
              <a:cs typeface="Arial" panose="020B0604020202020204" pitchFamily="34" charset="0"/>
            </a:rPr>
            <a:t>Males</a:t>
          </a:r>
        </a:p>
      </cdr:txBody>
    </cdr:sp>
  </cdr:relSizeAnchor>
  <cdr:relSizeAnchor xmlns:cdr="http://schemas.openxmlformats.org/drawingml/2006/chartDrawing">
    <cdr:from>
      <cdr:x>0.69167</cdr:x>
      <cdr:y>0.74769</cdr:y>
    </cdr:from>
    <cdr:to>
      <cdr:x>0.96528</cdr:x>
      <cdr:y>0.83449</cdr:y>
    </cdr:to>
    <cdr:sp macro="" textlink="">
      <cdr:nvSpPr>
        <cdr:cNvPr id="4" name="TextBox 1"/>
        <cdr:cNvSpPr txBox="1"/>
      </cdr:nvSpPr>
      <cdr:spPr>
        <a:xfrm xmlns:a="http://schemas.openxmlformats.org/drawingml/2006/main">
          <a:off x="3162300" y="2072428"/>
          <a:ext cx="1250960" cy="240591"/>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CA" sz="900">
              <a:latin typeface="Arial Narrow" panose="020B0606020202030204" pitchFamily="34" charset="0"/>
              <a:cs typeface="Arial" panose="020B0604020202020204" pitchFamily="34" charset="0"/>
            </a:rPr>
            <a:t>Females</a:t>
          </a:r>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19049</xdr:colOff>
      <xdr:row>22</xdr:row>
      <xdr:rowOff>11432</xdr:rowOff>
    </xdr:from>
    <xdr:to>
      <xdr:col>3</xdr:col>
      <xdr:colOff>714375</xdr:colOff>
      <xdr:row>22</xdr:row>
      <xdr:rowOff>3011806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 displayName="Table1" ref="A4:G172" totalsRowShown="0" headerRowDxfId="70" dataDxfId="68" headerRowBorderDxfId="69" tableBorderDxfId="67" totalsRowBorderDxfId="66">
  <autoFilter ref="A4:G172" xr:uid="{00000000-0009-0000-0100-000005000000}"/>
  <tableColumns count="7">
    <tableColumn id="1" xr3:uid="{00000000-0010-0000-0000-000001000000}" name="Jurisdiction" dataDxfId="65"/>
    <tableColumn id="2" xr3:uid="{00000000-0010-0000-0000-000002000000}" name="Sex" dataDxfId="64"/>
    <tableColumn id="3" xr3:uid="{00000000-0010-0000-0000-000003000000}" name="Age" dataDxfId="63"/>
    <tableColumn id="5" xr3:uid="{00000000-0010-0000-0000-000005000000}" name="Crude rate per 100,000 population" dataDxfId="62" dataCellStyle="Comma"/>
    <tableColumn id="6" xr3:uid="{00000000-0010-0000-0000-000006000000}" name="Age-standardized rate per 100,000 population" dataDxfId="61" dataCellStyle="Comma"/>
    <tableColumn id="7" xr3:uid="{00000000-0010-0000-0000-000007000000}" name="Lower confidence limit" dataDxfId="60" dataCellStyle="Comma"/>
    <tableColumn id="8" xr3:uid="{00000000-0010-0000-0000-000008000000}" name="Upper confidence limit" dataDxfId="59"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2" displayName="Table2" ref="A4:I1348" totalsRowShown="0" headerRowDxfId="58" dataDxfId="56" headerRowBorderDxfId="57" tableBorderDxfId="55" totalsRowBorderDxfId="54">
  <autoFilter ref="A4:I1348" xr:uid="{00000000-0009-0000-0100-000009000000}"/>
  <tableColumns count="9">
    <tableColumn id="1" xr3:uid="{00000000-0010-0000-0100-000001000000}" name="Jurisdiction" dataDxfId="53"/>
    <tableColumn id="2" xr3:uid="{00000000-0010-0000-0100-000002000000}" name="Sex" dataDxfId="52"/>
    <tableColumn id="3" xr3:uid="{00000000-0010-0000-0100-000003000000}" name="Age" dataDxfId="51"/>
    <tableColumn id="4" xr3:uid="{00000000-0010-0000-0100-000004000000}" name="Substance type" dataDxfId="50"/>
    <tableColumn id="11" xr3:uid="{00000000-0010-0000-0100-00000B000000}" name="Top 3 substance rank" dataDxfId="49"/>
    <tableColumn id="6" xr3:uid="{00000000-0010-0000-0100-000006000000}" name="Crude rate per 100,000 population" dataDxfId="48" dataCellStyle="Comma"/>
    <tableColumn id="7" xr3:uid="{00000000-0010-0000-0100-000007000000}" name="Age-standardized rate per 100,000 population" dataDxfId="47" dataCellStyle="Comma"/>
    <tableColumn id="8" xr3:uid="{00000000-0010-0000-0100-000008000000}" name="Lower _x000a_confidence limit" dataDxfId="46" dataCellStyle="Comma"/>
    <tableColumn id="9" xr3:uid="{00000000-0010-0000-0100-000009000000}" name="Upper _x000a_confidence limit" dataDxfId="45"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4:D340" totalsRowShown="0" headerRowDxfId="44" dataDxfId="42" headerRowBorderDxfId="43" tableBorderDxfId="41" totalsRowBorderDxfId="40">
  <autoFilter ref="A4:D340" xr:uid="{00000000-0009-0000-0100-000003000000}"/>
  <tableColumns count="4">
    <tableColumn id="1" xr3:uid="{00000000-0010-0000-0200-000001000000}" name="Jurisdiction" dataDxfId="39"/>
    <tableColumn id="2" xr3:uid="{00000000-0010-0000-0200-000002000000}" name="Sex" dataDxfId="38"/>
    <tableColumn id="3" xr3:uid="{00000000-0010-0000-0200-000003000000}" name="Mental health diagnosis" dataDxfId="37"/>
    <tableColumn id="5" xr3:uid="{00000000-0010-0000-0200-000005000000}" name="%" dataDxfId="3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4" displayName="Table4" ref="A4:M169" totalsRowShown="0" headerRowDxfId="35" dataDxfId="33" headerRowBorderDxfId="34" tableBorderDxfId="32" totalsRowBorderDxfId="31">
  <autoFilter ref="A4:M169" xr:uid="{00000000-0009-0000-0100-000002000000}"/>
  <tableColumns count="13">
    <tableColumn id="1" xr3:uid="{00000000-0010-0000-0300-000001000000}" name="Jurisdiction" dataDxfId="30"/>
    <tableColumn id="2" xr3:uid="{00000000-0010-0000-0300-000002000000}" name="Sex" dataDxfId="29"/>
    <tableColumn id="3" xr3:uid="{00000000-0010-0000-0300-000003000000}" name="Income quintile" dataDxfId="28"/>
    <tableColumn id="13" xr3:uid="{00000000-0010-0000-0300-00000D000000}" name="Crude rate _x000a_per 100,000 population" dataDxfId="27" dataCellStyle="Comma"/>
    <tableColumn id="4" xr3:uid="{00000000-0010-0000-0300-000004000000}" name="Age-standardized rate per 100,000 population" dataDxfId="26" dataCellStyle="Comma"/>
    <tableColumn id="5" xr3:uid="{00000000-0010-0000-0300-000005000000}" name="Lower _x000a_confidence limit" dataDxfId="25" dataCellStyle="Comma"/>
    <tableColumn id="6" xr3:uid="{00000000-0010-0000-0300-000006000000}" name="Upper _x000a_confidence limit" dataDxfId="24" dataCellStyle="Comma"/>
    <tableColumn id="7" xr3:uid="{00000000-0010-0000-0300-000007000000}" name="Rate ratio†" dataDxfId="23"/>
    <tableColumn id="8" xr3:uid="{00000000-0010-0000-0300-000008000000}" name="Lower confidence limit _x000a_of the rate ratio" dataDxfId="22"/>
    <tableColumn id="9" xr3:uid="{00000000-0010-0000-0300-000009000000}" name="Upper confidence limit _x000a_of the rate ratio" dataDxfId="21"/>
    <tableColumn id="10" xr3:uid="{00000000-0010-0000-0300-00000A000000}" name="Rate difference per 100,000 population‡" dataDxfId="20" dataCellStyle="Comma"/>
    <tableColumn id="11" xr3:uid="{00000000-0010-0000-0300-00000B000000}" name="Lower confidence limit _x000a_of the rate difference" dataDxfId="19" dataCellStyle="Comma"/>
    <tableColumn id="12" xr3:uid="{00000000-0010-0000-0300-00000C000000}" name="Upper confidence limit _x000a_of the rate difference" dataDxfId="18"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5" displayName="Table5" ref="A4:M88" totalsRowShown="0" headerRowDxfId="17" dataDxfId="15" headerRowBorderDxfId="16" tableBorderDxfId="14" totalsRowBorderDxfId="13">
  <autoFilter ref="A4:M88" xr:uid="{00000000-0009-0000-0100-000001000000}"/>
  <tableColumns count="13">
    <tableColumn id="1" xr3:uid="{00000000-0010-0000-0400-000001000000}" name="Jurisdiction" dataDxfId="12"/>
    <tableColumn id="2" xr3:uid="{00000000-0010-0000-0400-000002000000}" name="Sex" dataDxfId="11"/>
    <tableColumn id="3" xr3:uid="{00000000-0010-0000-0400-000003000000}" name="Urban versus rural/remote" dataDxfId="10"/>
    <tableColumn id="13" xr3:uid="{00000000-0010-0000-0400-00000D000000}" name="Crude rate per _x000a_100,000 population" dataDxfId="9" dataCellStyle="Comma"/>
    <tableColumn id="4" xr3:uid="{00000000-0010-0000-0400-000004000000}" name="Age-standardized rate per 100,000 population" dataDxfId="8" dataCellStyle="Comma"/>
    <tableColumn id="5" xr3:uid="{00000000-0010-0000-0400-000005000000}" name="Lower _x000a_confidence limit" dataDxfId="7" dataCellStyle="Comma"/>
    <tableColumn id="6" xr3:uid="{00000000-0010-0000-0400-000006000000}" name="Upper _x000a_confidence limit" dataDxfId="6" dataCellStyle="Comma"/>
    <tableColumn id="7" xr3:uid="{00000000-0010-0000-0400-000007000000}" name="Rate ratio†" dataDxfId="5"/>
    <tableColumn id="8" xr3:uid="{00000000-0010-0000-0400-000008000000}" name="Lower confidence limit _x000a_of the rate ratio" dataDxfId="4"/>
    <tableColumn id="9" xr3:uid="{00000000-0010-0000-0400-000009000000}" name="Upper confidence limit _x000a_of the rate ratio" dataDxfId="3"/>
    <tableColumn id="10" xr3:uid="{00000000-0010-0000-0400-00000A000000}" name="Rate difference per 100,000 population‡" dataDxfId="2" dataCellStyle="Comma"/>
    <tableColumn id="11" xr3:uid="{00000000-0010-0000-0400-00000B000000}" name="Lower confidence limit of the rate difference" dataDxfId="1" dataCellStyle="Comma"/>
    <tableColumn id="12" xr3:uid="{00000000-0010-0000-0400-00000C000000}" name="Upper confidence limit of the rate difference" dataDxfId="0" dataCellStyle="Comm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phi@cihi.ca" TargetMode="External"/><Relationship Id="rId13" Type="http://schemas.openxmlformats.org/officeDocument/2006/relationships/hyperlink" Target="https://www.cihi.ca/sites/default/files/document/shp-companion-report-en.pdf"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12" Type="http://schemas.openxmlformats.org/officeDocument/2006/relationships/hyperlink" Target="https://www.cihi.ca/sites/default/files/document/report-alcohol-hospitalizations-en-web.pdf" TargetMode="External"/><Relationship Id="rId17" Type="http://schemas.openxmlformats.org/officeDocument/2006/relationships/drawing" Target="../drawings/drawing1.xml"/><Relationship Id="rId2" Type="http://schemas.openxmlformats.org/officeDocument/2006/relationships/hyperlink" Target="mailto:media@cihi.ca" TargetMode="External"/><Relationship Id="rId16" Type="http://schemas.openxmlformats.org/officeDocument/2006/relationships/printerSettings" Target="../printerSettings/printerSettings1.bin"/><Relationship Id="rId1" Type="http://schemas.openxmlformats.org/officeDocument/2006/relationships/hyperlink" Target="https://www.cihi.ca/en" TargetMode="External"/><Relationship Id="rId6" Type="http://schemas.openxmlformats.org/officeDocument/2006/relationships/hyperlink" Target="http://www.instagram.com/cihi_icis/" TargetMode="External"/><Relationship Id="rId11" Type="http://schemas.openxmlformats.org/officeDocument/2006/relationships/hyperlink" Target="https://secure.cihi.ca/free_products/opioid-related-harms-report-2018-en-web.pdf" TargetMode="External"/><Relationship Id="rId5" Type="http://schemas.openxmlformats.org/officeDocument/2006/relationships/hyperlink" Target="http://www.linkedin.com/company-beta/24842/" TargetMode="External"/><Relationship Id="rId15" Type="http://schemas.openxmlformats.org/officeDocument/2006/relationships/hyperlink" Target="https://www.cihi.ca/sites/default/files/document/hsu-youth-report-2019-en-web.pdf" TargetMode="External"/><Relationship Id="rId10" Type="http://schemas.openxmlformats.org/officeDocument/2006/relationships/hyperlink" Target="https://www.cihi.ca/sites/default/files/document/shp-companion-report-en.pdf" TargetMode="External"/><Relationship Id="rId4" Type="http://schemas.openxmlformats.org/officeDocument/2006/relationships/hyperlink" Target="http://www.facebook.com/CIHI.ICIS" TargetMode="External"/><Relationship Id="rId9" Type="http://schemas.openxmlformats.org/officeDocument/2006/relationships/hyperlink" Target="http://indicatorlibrary.cihi.ca/download/attachments/1114124/General%20Methodology%20Notes.pdf" TargetMode="External"/><Relationship Id="rId14" Type="http://schemas.openxmlformats.org/officeDocument/2006/relationships/hyperlink" Target="http://indicatorlibrary.cihi.ca/pages/viewpage.action?pageId=1556519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ndicatorlibrary.cihi.ca/download/attachments/1114124/General%20Methodology%20Notes.pdf" TargetMode="External"/><Relationship Id="rId2" Type="http://schemas.openxmlformats.org/officeDocument/2006/relationships/hyperlink" Target="https://www.cihi.ca/en/measuring-health-inequalities-a-toolkit" TargetMode="External"/><Relationship Id="rId1" Type="http://schemas.openxmlformats.org/officeDocument/2006/relationships/hyperlink" Target="https://www.cihi.ca/sites/default/files/document/cphi-toolkit-area-level-measurement-pccf-2018-en-web.pdf"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opLeftCell="A2" zoomScaleNormal="100" zoomScaleSheetLayoutView="100" workbookViewId="0"/>
  </sheetViews>
  <sheetFormatPr baseColWidth="10" defaultColWidth="10" defaultRowHeight="14"/>
  <cols>
    <col min="1" max="1" width="100.83203125" style="6" customWidth="1"/>
    <col min="2" max="16384" width="10" style="6"/>
  </cols>
  <sheetData>
    <row r="1" spans="1:6" s="52" customFormat="1" ht="15" hidden="1" customHeight="1">
      <c r="A1" s="52" t="s">
        <v>80</v>
      </c>
    </row>
    <row r="2" spans="1:6" s="54" customFormat="1" ht="140" customHeight="1">
      <c r="A2" s="5" t="s">
        <v>122</v>
      </c>
      <c r="B2" s="53"/>
      <c r="C2" s="53"/>
      <c r="D2" s="53"/>
      <c r="E2" s="53"/>
      <c r="F2" s="53"/>
    </row>
    <row r="3" spans="1:6" s="182" customFormat="1" ht="40" customHeight="1">
      <c r="A3" s="51" t="s">
        <v>188</v>
      </c>
    </row>
    <row r="4" spans="1:6" s="54" customFormat="1" ht="25" customHeight="1">
      <c r="A4" s="51" t="s">
        <v>187</v>
      </c>
    </row>
    <row r="5" spans="1:6" s="54" customFormat="1" ht="20" customHeight="1">
      <c r="A5" s="7" t="s">
        <v>123</v>
      </c>
    </row>
    <row r="6" spans="1:6" s="54" customFormat="1" ht="18" customHeight="1">
      <c r="A6" s="56" t="s">
        <v>91</v>
      </c>
    </row>
    <row r="7" spans="1:6" s="54" customFormat="1" ht="30" customHeight="1">
      <c r="A7" s="55" t="s">
        <v>66</v>
      </c>
    </row>
    <row r="8" spans="1:6" s="8" customFormat="1" ht="45" customHeight="1">
      <c r="A8" s="8" t="s">
        <v>51</v>
      </c>
    </row>
    <row r="9" spans="1:6" s="10" customFormat="1" ht="20" customHeight="1">
      <c r="A9" s="9" t="s">
        <v>52</v>
      </c>
    </row>
    <row r="10" spans="1:6" s="11" customFormat="1" ht="32" customHeight="1">
      <c r="A10" s="57" t="s">
        <v>92</v>
      </c>
    </row>
    <row r="11" spans="1:6" s="11" customFormat="1" ht="18" customHeight="1">
      <c r="A11" s="58" t="s">
        <v>93</v>
      </c>
    </row>
    <row r="12" spans="1:6" s="11" customFormat="1" ht="45" customHeight="1">
      <c r="A12" s="57" t="s">
        <v>94</v>
      </c>
    </row>
    <row r="13" spans="1:6" s="8" customFormat="1" ht="45" customHeight="1">
      <c r="A13" s="8" t="s">
        <v>53</v>
      </c>
    </row>
    <row r="14" spans="1:6" ht="15" customHeight="1">
      <c r="A14" s="12" t="s">
        <v>54</v>
      </c>
    </row>
    <row r="15" spans="1:6" s="59" customFormat="1" ht="30" customHeight="1">
      <c r="A15" s="9" t="s">
        <v>64</v>
      </c>
    </row>
    <row r="16" spans="1:6" ht="15" customHeight="1">
      <c r="A16" s="12" t="s">
        <v>55</v>
      </c>
    </row>
    <row r="17" spans="1:1" s="59" customFormat="1" ht="30" customHeight="1">
      <c r="A17" s="9" t="s">
        <v>56</v>
      </c>
    </row>
    <row r="18" spans="1:1" ht="15" customHeight="1">
      <c r="A18" s="12" t="s">
        <v>57</v>
      </c>
    </row>
    <row r="19" spans="1:1" ht="15" customHeight="1">
      <c r="A19" s="13" t="s">
        <v>58</v>
      </c>
    </row>
    <row r="20" spans="1:1" ht="15" customHeight="1">
      <c r="A20" s="14" t="s">
        <v>59</v>
      </c>
    </row>
    <row r="21" spans="1:1" ht="15" customHeight="1">
      <c r="A21" s="14" t="s">
        <v>60</v>
      </c>
    </row>
    <row r="22" spans="1:1" ht="15" customHeight="1">
      <c r="A22" s="14" t="s">
        <v>61</v>
      </c>
    </row>
    <row r="23" spans="1:1" ht="15" customHeight="1">
      <c r="A23" s="13" t="s">
        <v>62</v>
      </c>
    </row>
    <row r="24" spans="1:1" ht="70.25" customHeight="1"/>
  </sheetData>
  <hyperlinks>
    <hyperlink ref="A9" r:id="rId1" xr:uid="{00000000-0004-0000-0000-000000000000}"/>
    <hyperlink ref="A17" r:id="rId2" xr:uid="{00000000-0004-0000-0000-000001000000}"/>
    <hyperlink ref="A19" r:id="rId3" display="https://twitter.com/cihi_icis" xr:uid="{00000000-0004-0000-0000-000002000000}"/>
    <hyperlink ref="A20" r:id="rId4" display="http://www.facebook.com/CIHI.ICIS" xr:uid="{00000000-0004-0000-0000-000003000000}"/>
    <hyperlink ref="A21" r:id="rId5" display="http://www.linkedin.com/company-beta/24842/" xr:uid="{00000000-0004-0000-0000-000004000000}"/>
    <hyperlink ref="A22" r:id="rId6" display="http://www.instagram.com/cihi_icis/" xr:uid="{00000000-0004-0000-0000-000005000000}"/>
    <hyperlink ref="A23" r:id="rId7" display="http://www.youtube.com/user/CIHICanada" xr:uid="{00000000-0004-0000-0000-000006000000}"/>
    <hyperlink ref="A15" r:id="rId8" xr:uid="{00000000-0004-0000-0000-000007000000}"/>
    <hyperlink ref="A7" r:id="rId9" xr:uid="{00000000-0004-0000-0000-000008000000}"/>
    <hyperlink ref="A10" r:id="rId10" display="• Common Challenges, Shared Priorities: Measuring Access to Home and Community Care and to Mental Health and Addictions Services in Canada (2018)" xr:uid="{00000000-0004-0000-0000-000009000000}"/>
    <hyperlink ref="A11" r:id="rId11" xr:uid="{00000000-0004-0000-0000-00000A000000}"/>
    <hyperlink ref="A12" r:id="rId12" xr:uid="{00000000-0004-0000-0000-00000B000000}"/>
    <hyperlink ref="A3" r:id="rId13" display="https://www.cihi.ca/sites/default/files/document/shp-companion-report-en.pdf" xr:uid="{00000000-0004-0000-0000-00000C000000}"/>
    <hyperlink ref="A6" r:id="rId14" display="• Hospital Stays for Harm Caused by Substance Use - Indicator Library" xr:uid="{00000000-0004-0000-0000-00000D000000}"/>
    <hyperlink ref="A3:XFD3" r:id="rId15" display="These data tables provide detailed results to supplement the report Hospital Stays for Harm Caused by Substance Use Among Youth Age 10 to 24." xr:uid="{00000000-0004-0000-0000-00000E000000}"/>
  </hyperlinks>
  <pageMargins left="0.75" right="0.75" top="0.75" bottom="0.75" header="0.3" footer="0.3"/>
  <pageSetup orientation="portrait" r:id="rId16"/>
  <headerFooter>
    <oddFooter>&amp;L&amp;9© 2019 CIHI&amp;R&amp;9&amp;P</oddFooter>
  </headerFooter>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showGridLines="0" topLeftCell="A4" zoomScale="174" zoomScaleNormal="100" zoomScaleSheetLayoutView="100" workbookViewId="0"/>
  </sheetViews>
  <sheetFormatPr baseColWidth="10" defaultColWidth="8.83203125" defaultRowHeight="14"/>
  <cols>
    <col min="1" max="1" width="100.83203125" style="15" customWidth="1"/>
    <col min="2" max="16384" width="8.83203125" style="15"/>
  </cols>
  <sheetData>
    <row r="1" spans="1:10" s="4" customFormat="1" ht="60" customHeight="1">
      <c r="A1" s="16" t="s">
        <v>63</v>
      </c>
    </row>
    <row r="2" spans="1:10" ht="100" customHeight="1">
      <c r="A2" s="17" t="s">
        <v>199</v>
      </c>
      <c r="B2" s="17"/>
      <c r="C2" s="17"/>
      <c r="D2" s="17"/>
      <c r="E2" s="17"/>
      <c r="F2" s="17"/>
      <c r="G2" s="17"/>
      <c r="H2" s="17"/>
      <c r="I2" s="17"/>
      <c r="J2" s="17"/>
    </row>
    <row r="3" spans="1:10" s="62" customFormat="1" ht="100" customHeight="1">
      <c r="A3" s="20" t="s">
        <v>198</v>
      </c>
      <c r="B3" s="17"/>
      <c r="C3" s="17"/>
      <c r="D3" s="17"/>
      <c r="E3" s="17"/>
      <c r="F3" s="17"/>
      <c r="G3" s="17"/>
      <c r="H3" s="17"/>
      <c r="I3" s="17"/>
      <c r="J3" s="17"/>
    </row>
    <row r="4" spans="1:10" ht="45" customHeight="1">
      <c r="A4" s="8" t="s">
        <v>84</v>
      </c>
      <c r="B4" s="17"/>
      <c r="C4" s="17"/>
      <c r="D4" s="17"/>
      <c r="E4" s="17"/>
      <c r="F4" s="17"/>
      <c r="G4" s="17"/>
      <c r="H4" s="17"/>
      <c r="I4" s="17"/>
      <c r="J4" s="17"/>
    </row>
    <row r="5" spans="1:10" s="62" customFormat="1" ht="115" customHeight="1">
      <c r="A5" s="51" t="s">
        <v>144</v>
      </c>
    </row>
    <row r="6" spans="1:10" s="61" customFormat="1" ht="25" customHeight="1">
      <c r="A6" s="56" t="s">
        <v>124</v>
      </c>
    </row>
    <row r="7" spans="1:10" s="60" customFormat="1" ht="45" customHeight="1">
      <c r="A7" s="8" t="s">
        <v>83</v>
      </c>
    </row>
    <row r="8" spans="1:10" s="61" customFormat="1" ht="45" customHeight="1">
      <c r="A8" s="17" t="s">
        <v>65</v>
      </c>
    </row>
  </sheetData>
  <hyperlinks>
    <hyperlink ref="A5" r:id="rId1" display="Inequalities are assigned using Statistics Canada’s PCCF/PCCF+ Version 6D to link patient postal codes to census geography and corresponding neighbourhood income quintiles and urban vs. rural/remote categories, as described in the Area-Level Equity Strati" xr:uid="{00000000-0004-0000-0100-000000000000}"/>
    <hyperlink ref="A6" r:id="rId2" display="To learn more about measuring heath inequalities at CIHI, visit this toolkit." xr:uid="{00000000-0004-0000-0100-000001000000}"/>
    <hyperlink ref="A3" r:id="rId3" xr:uid="{00000000-0004-0000-0100-000002000000}"/>
  </hyperlinks>
  <pageMargins left="0.75" right="0.75" top="0.75" bottom="0.75" header="0.3" footer="0.3"/>
  <pageSetup orientation="portrait" r:id="rId4"/>
  <headerFooter>
    <oddFooter>&amp;L&amp;9© 2019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6"/>
  <sheetViews>
    <sheetView showGridLines="0" zoomScaleNormal="100" zoomScaleSheetLayoutView="100" workbookViewId="0"/>
  </sheetViews>
  <sheetFormatPr baseColWidth="10" defaultColWidth="10" defaultRowHeight="14"/>
  <cols>
    <col min="1" max="1" width="87.6640625" style="26" customWidth="1"/>
    <col min="2" max="16384" width="10" style="6"/>
  </cols>
  <sheetData>
    <row r="1" spans="1:11" s="4" customFormat="1" ht="60" customHeight="1">
      <c r="A1" s="19" t="s">
        <v>67</v>
      </c>
    </row>
    <row r="2" spans="1:11" s="22" customFormat="1" ht="35" customHeight="1">
      <c r="A2" s="20" t="s">
        <v>112</v>
      </c>
      <c r="B2" s="64"/>
      <c r="C2" s="64"/>
      <c r="D2" s="64"/>
      <c r="E2" s="64"/>
      <c r="F2" s="64"/>
      <c r="G2" s="64"/>
      <c r="H2" s="64"/>
      <c r="I2" s="64"/>
      <c r="J2" s="63"/>
      <c r="K2" s="63"/>
    </row>
    <row r="3" spans="1:11" s="22" customFormat="1" ht="35" customHeight="1">
      <c r="A3" s="20" t="s">
        <v>113</v>
      </c>
      <c r="B3" s="64"/>
      <c r="C3" s="64"/>
      <c r="D3" s="64"/>
      <c r="E3" s="64"/>
      <c r="F3" s="64"/>
      <c r="G3" s="64"/>
      <c r="H3" s="64"/>
      <c r="I3" s="64"/>
      <c r="J3" s="63"/>
      <c r="K3" s="63"/>
    </row>
    <row r="4" spans="1:11" s="22" customFormat="1" ht="35" customHeight="1">
      <c r="A4" s="20" t="s">
        <v>143</v>
      </c>
      <c r="B4" s="64"/>
      <c r="C4" s="64"/>
      <c r="D4" s="64"/>
      <c r="E4" s="64"/>
      <c r="F4" s="64"/>
      <c r="G4" s="64"/>
      <c r="H4" s="64"/>
      <c r="I4" s="64"/>
      <c r="J4" s="63"/>
      <c r="K4" s="63"/>
    </row>
    <row r="5" spans="1:11" s="22" customFormat="1" ht="35" customHeight="1">
      <c r="A5" s="20" t="s">
        <v>121</v>
      </c>
      <c r="B5" s="64"/>
      <c r="C5" s="64"/>
      <c r="D5" s="64"/>
      <c r="E5" s="64"/>
      <c r="F5" s="64"/>
      <c r="G5" s="64"/>
      <c r="H5" s="64"/>
      <c r="I5" s="64"/>
      <c r="J5" s="63"/>
      <c r="K5" s="63"/>
    </row>
    <row r="6" spans="1:11" s="22" customFormat="1" ht="35" customHeight="1">
      <c r="A6" s="20" t="s">
        <v>95</v>
      </c>
      <c r="B6" s="64"/>
      <c r="C6" s="64"/>
      <c r="D6" s="64"/>
      <c r="E6" s="64"/>
      <c r="F6" s="64"/>
      <c r="G6" s="64"/>
      <c r="H6" s="64"/>
      <c r="I6" s="64"/>
      <c r="J6" s="63"/>
      <c r="K6" s="63"/>
    </row>
    <row r="7" spans="1:11" s="22" customFormat="1" ht="35" customHeight="1">
      <c r="A7" s="20" t="s">
        <v>114</v>
      </c>
      <c r="B7" s="64"/>
      <c r="C7" s="64"/>
      <c r="D7" s="64"/>
      <c r="E7" s="64"/>
      <c r="F7" s="64"/>
      <c r="G7" s="64"/>
      <c r="H7" s="64"/>
      <c r="I7" s="64"/>
      <c r="J7" s="63"/>
      <c r="K7" s="63"/>
    </row>
    <row r="8" spans="1:11" s="22" customFormat="1" ht="35" customHeight="1">
      <c r="A8" s="20" t="s">
        <v>115</v>
      </c>
      <c r="B8" s="64"/>
      <c r="C8" s="64"/>
      <c r="D8" s="64"/>
      <c r="E8" s="64"/>
      <c r="F8" s="64"/>
      <c r="G8" s="64"/>
      <c r="H8" s="64"/>
      <c r="I8" s="64"/>
      <c r="J8" s="63"/>
      <c r="K8" s="63"/>
    </row>
    <row r="9" spans="1:11" s="22" customFormat="1" ht="35" customHeight="1">
      <c r="A9" s="18"/>
      <c r="B9" s="21"/>
      <c r="C9" s="21"/>
      <c r="D9" s="21"/>
      <c r="E9" s="21"/>
      <c r="F9" s="21"/>
      <c r="G9" s="21"/>
      <c r="H9" s="21"/>
      <c r="I9" s="21"/>
    </row>
    <row r="10" spans="1:11" s="22" customFormat="1" ht="35" customHeight="1">
      <c r="A10" s="20"/>
      <c r="B10" s="21"/>
      <c r="C10" s="21"/>
      <c r="D10" s="21"/>
      <c r="E10" s="21"/>
      <c r="F10" s="21"/>
      <c r="G10" s="21"/>
      <c r="H10" s="21"/>
      <c r="I10" s="21"/>
    </row>
    <row r="11" spans="1:11" s="22" customFormat="1" ht="35" customHeight="1">
      <c r="A11" s="20"/>
      <c r="B11" s="21"/>
      <c r="C11" s="21"/>
      <c r="D11" s="21"/>
      <c r="E11" s="21"/>
      <c r="F11" s="21"/>
      <c r="G11" s="21"/>
      <c r="H11" s="21"/>
      <c r="I11" s="21"/>
    </row>
    <row r="12" spans="1:11" s="22" customFormat="1" ht="50" customHeight="1">
      <c r="A12" s="20"/>
      <c r="B12" s="23"/>
      <c r="C12" s="21"/>
      <c r="D12" s="21"/>
      <c r="E12" s="21"/>
      <c r="F12" s="21"/>
      <c r="G12" s="21"/>
      <c r="H12" s="21"/>
      <c r="I12" s="21"/>
      <c r="J12" s="21"/>
      <c r="K12" s="21"/>
    </row>
    <row r="13" spans="1:11" s="22" customFormat="1" ht="50" customHeight="1">
      <c r="A13" s="20"/>
      <c r="B13" s="23"/>
      <c r="C13" s="21"/>
      <c r="D13" s="21"/>
      <c r="E13" s="21"/>
      <c r="F13" s="21"/>
      <c r="G13" s="21"/>
      <c r="H13" s="21"/>
      <c r="I13" s="21"/>
      <c r="J13" s="21"/>
      <c r="K13" s="21"/>
    </row>
    <row r="14" spans="1:11" s="22" customFormat="1" ht="35" customHeight="1">
      <c r="A14" s="20"/>
    </row>
    <row r="15" spans="1:11" s="22" customFormat="1" ht="35" customHeight="1">
      <c r="A15" s="20"/>
    </row>
    <row r="16" spans="1:11" s="22" customFormat="1" ht="35" customHeight="1">
      <c r="A16" s="20"/>
    </row>
    <row r="17" spans="1:11" s="22" customFormat="1" ht="35" customHeight="1">
      <c r="A17" s="20"/>
    </row>
    <row r="18" spans="1:11" s="22" customFormat="1" ht="21" customHeight="1">
      <c r="A18" s="20"/>
    </row>
    <row r="19" spans="1:11" s="22" customFormat="1" ht="21" customHeight="1">
      <c r="A19" s="20"/>
    </row>
    <row r="20" spans="1:11" s="22" customFormat="1" ht="21" customHeight="1">
      <c r="A20" s="20"/>
    </row>
    <row r="21" spans="1:11" s="22" customFormat="1" ht="40" customHeight="1">
      <c r="A21" s="20"/>
    </row>
    <row r="22" spans="1:11" s="22" customFormat="1" ht="21" customHeight="1">
      <c r="A22" s="20"/>
    </row>
    <row r="23" spans="1:11" s="22" customFormat="1" ht="35" customHeight="1">
      <c r="A23" s="20"/>
    </row>
    <row r="24" spans="1:11" s="22" customFormat="1" ht="20" customHeight="1">
      <c r="A24" s="20"/>
    </row>
    <row r="25" spans="1:11" s="22" customFormat="1" ht="35" customHeight="1">
      <c r="A25" s="20"/>
    </row>
    <row r="26" spans="1:11" s="22" customFormat="1" ht="21" customHeight="1">
      <c r="A26" s="20"/>
    </row>
    <row r="27" spans="1:11" s="22" customFormat="1" ht="35" customHeight="1">
      <c r="A27" s="20"/>
      <c r="B27" s="24"/>
      <c r="C27" s="24"/>
      <c r="D27" s="24"/>
      <c r="E27" s="24"/>
      <c r="F27" s="24"/>
      <c r="G27" s="24"/>
      <c r="H27" s="24"/>
      <c r="I27" s="24"/>
      <c r="J27" s="24"/>
      <c r="K27" s="24"/>
    </row>
    <row r="28" spans="1:11" s="22" customFormat="1" ht="35" customHeight="1">
      <c r="A28" s="20"/>
      <c r="B28" s="24"/>
      <c r="C28" s="24"/>
      <c r="D28" s="24"/>
      <c r="E28" s="24"/>
      <c r="F28" s="24"/>
      <c r="G28" s="24"/>
      <c r="H28" s="24"/>
      <c r="I28" s="24"/>
      <c r="J28" s="24"/>
      <c r="K28" s="24"/>
    </row>
    <row r="29" spans="1:11" s="22" customFormat="1" ht="35" customHeight="1">
      <c r="A29" s="20"/>
      <c r="B29" s="24"/>
      <c r="C29" s="24"/>
      <c r="D29" s="24"/>
      <c r="E29" s="24"/>
      <c r="F29" s="24"/>
      <c r="G29" s="24"/>
      <c r="H29" s="24"/>
      <c r="I29" s="24"/>
      <c r="J29" s="24"/>
      <c r="K29" s="24"/>
    </row>
    <row r="30" spans="1:11" s="22" customFormat="1" ht="35" customHeight="1">
      <c r="A30" s="20"/>
      <c r="B30" s="24"/>
      <c r="C30" s="24"/>
      <c r="D30" s="24"/>
      <c r="E30" s="24"/>
      <c r="F30" s="24"/>
      <c r="G30" s="24"/>
      <c r="H30" s="24"/>
      <c r="I30" s="24"/>
      <c r="J30" s="24"/>
      <c r="K30" s="24"/>
    </row>
    <row r="31" spans="1:11" s="22" customFormat="1" ht="35" customHeight="1">
      <c r="A31" s="20"/>
      <c r="B31" s="24"/>
      <c r="C31" s="21"/>
      <c r="D31" s="21"/>
      <c r="E31" s="21"/>
      <c r="F31" s="21"/>
      <c r="G31" s="21"/>
      <c r="H31" s="21"/>
      <c r="I31" s="21"/>
      <c r="J31" s="21"/>
      <c r="K31" s="21"/>
    </row>
    <row r="32" spans="1:11" s="22" customFormat="1" ht="35" customHeight="1">
      <c r="A32" s="20"/>
      <c r="C32" s="21"/>
      <c r="D32" s="21"/>
      <c r="E32" s="21"/>
      <c r="F32" s="21"/>
      <c r="G32" s="21"/>
      <c r="H32" s="21"/>
      <c r="I32" s="21"/>
      <c r="J32" s="21"/>
      <c r="K32" s="21"/>
    </row>
    <row r="33" spans="1:11" s="22" customFormat="1" ht="35" customHeight="1">
      <c r="A33" s="20"/>
      <c r="B33" s="24"/>
      <c r="C33" s="21"/>
      <c r="D33" s="21"/>
      <c r="E33" s="21"/>
      <c r="F33" s="21"/>
      <c r="G33" s="21"/>
      <c r="H33" s="21"/>
      <c r="I33" s="21"/>
      <c r="J33" s="21"/>
      <c r="K33" s="21"/>
    </row>
    <row r="34" spans="1:11" s="22" customFormat="1" ht="35" customHeight="1">
      <c r="A34" s="20"/>
      <c r="B34" s="21"/>
    </row>
    <row r="35" spans="1:11" s="22" customFormat="1" ht="35" customHeight="1">
      <c r="A35" s="20"/>
    </row>
    <row r="36" spans="1:11">
      <c r="A36" s="25"/>
    </row>
  </sheetData>
  <hyperlinks>
    <hyperlink ref="A2" location="'Table 1'!A1" display="Table 1 Hospitalization rates for harm caused by substance use among youth aged 10 to 24, overall, by age, by sex, by jurisdiction, 2017-2018" xr:uid="{00000000-0004-0000-0200-000000000000}"/>
    <hyperlink ref="A3" location="'Table 2a'!A1" display="Table 2a Hospitalization rates for harm caused by substance use among youth aged 10 to 24, by substance type, by age, by jurisdiction, 2017-2018" xr:uid="{00000000-0004-0000-0200-000001000000}"/>
    <hyperlink ref="A4" location="'Table 2b'!A1" display="Table 2b Hospitalization rates for harm caused by substance use among youth aged 10 to 24, by substance type, by sex, by jurisdiction, 2017-2018 " xr:uid="{00000000-0004-0000-0200-000002000000}"/>
    <hyperlink ref="A5" location="'Table 2c'!A1" display="Table 2c Hospitalization rates for harm caused by substance use among youth aged 10 to 24, for top 3 substances, by jurisdiction, 2017-2018" xr:uid="{00000000-0004-0000-0200-000003000000}"/>
    <hyperlink ref="A6" location="'Table 3'!A1" display="Table 3 Percentage of hospital stays for harm caused by substance use involving care for a concurrent mental health condition, among youth aged 10 to 24 years, by sex, by jurisdiction, 2017-2018" xr:uid="{00000000-0004-0000-0200-000004000000}"/>
    <hyperlink ref="A7" location="'Table 4'!A1" display="Table 4 Hospitalization rates for harm caused by substance use among youth aged 10 to 24, by neighbourhood income quintile, by sex, by jurisdiction, 2017-2018" xr:uid="{00000000-0004-0000-0200-000005000000}"/>
    <hyperlink ref="A8" location="'Table 5'!A1" display="Table 5 Hospitalization rates for harm caused by substance use among youth aged 10 to 24, by urban versus rural/remote, by sex, by jurisdiction, 2017-2018" xr:uid="{00000000-0004-0000-0200-000006000000}"/>
  </hyperlinks>
  <pageMargins left="0.75" right="0.75" top="0.75" bottom="0.75" header="0.3" footer="0.3"/>
  <pageSetup scale="96" orientation="portrait" r:id="rId1"/>
  <headerFooter>
    <oddFooter>&amp;L&amp;9© 2019 CIHI&amp;R&amp;9&amp;P</oddFooter>
  </headerFooter>
  <rowBreaks count="1" manualBreakCount="1">
    <brk id="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6"/>
  <sheetViews>
    <sheetView showGridLines="0" topLeftCell="A2" zoomScaleNormal="100" workbookViewId="0"/>
  </sheetViews>
  <sheetFormatPr baseColWidth="10" defaultColWidth="8.83203125" defaultRowHeight="15"/>
  <cols>
    <col min="1" max="1" width="25.5" customWidth="1"/>
    <col min="2" max="10" width="16.5" customWidth="1"/>
  </cols>
  <sheetData>
    <row r="1" spans="1:12" s="67" customFormat="1" hidden="1">
      <c r="A1" s="65" t="s">
        <v>116</v>
      </c>
      <c r="B1" s="66"/>
      <c r="C1" s="66"/>
      <c r="D1" s="66"/>
      <c r="E1" s="66"/>
      <c r="F1" s="66"/>
      <c r="G1" s="66"/>
      <c r="H1" s="66"/>
      <c r="I1" s="66"/>
      <c r="J1" s="66"/>
      <c r="K1" s="66"/>
    </row>
    <row r="2" spans="1:12" s="14" customFormat="1" ht="24" customHeight="1">
      <c r="A2" s="28" t="s">
        <v>37</v>
      </c>
      <c r="B2" s="162"/>
      <c r="C2" s="162"/>
      <c r="D2" s="162"/>
      <c r="E2" s="162"/>
      <c r="F2" s="162"/>
      <c r="G2" s="162"/>
      <c r="H2" s="162"/>
      <c r="I2" s="162"/>
      <c r="J2" s="162"/>
      <c r="K2" s="162"/>
      <c r="L2" s="163"/>
    </row>
    <row r="3" spans="1:12" s="49" customFormat="1" ht="18" customHeight="1">
      <c r="A3" s="167" t="s">
        <v>145</v>
      </c>
      <c r="B3" s="201" t="s">
        <v>15</v>
      </c>
      <c r="C3" s="201"/>
      <c r="D3" s="68"/>
      <c r="E3" s="68"/>
      <c r="F3" s="68"/>
      <c r="G3" s="68"/>
      <c r="H3" s="68"/>
      <c r="I3" s="68"/>
      <c r="J3" s="68"/>
      <c r="K3" s="68"/>
    </row>
    <row r="4" spans="1:12" s="166" customFormat="1" ht="30" customHeight="1">
      <c r="A4" s="164" t="str">
        <f>"Table 1  Hospitalization rates for harm caused by substance use among youth age 10 to 24, overall and by age and sex, "&amp;B3&amp;", 2017–2018"</f>
        <v>Table 1  Hospitalization rates for harm caused by substance use among youth age 10 to 24, overall and by age and sex, Ontario, 2017–2018</v>
      </c>
      <c r="B4" s="165"/>
      <c r="C4" s="165"/>
      <c r="D4" s="165"/>
      <c r="E4" s="165"/>
      <c r="F4" s="165"/>
      <c r="G4" s="165"/>
      <c r="H4" s="165"/>
      <c r="I4" s="165"/>
      <c r="J4" s="165"/>
      <c r="K4" s="165"/>
    </row>
    <row r="5" spans="1:12" s="3" customFormat="1" ht="15" customHeight="1">
      <c r="A5" s="71"/>
      <c r="B5" s="202" t="s">
        <v>157</v>
      </c>
      <c r="C5" s="203"/>
      <c r="D5" s="204"/>
      <c r="E5" s="202" t="s">
        <v>158</v>
      </c>
      <c r="F5" s="203"/>
      <c r="G5" s="204"/>
      <c r="H5" s="202" t="s">
        <v>159</v>
      </c>
      <c r="I5" s="203"/>
      <c r="J5" s="203"/>
      <c r="K5" s="37"/>
    </row>
    <row r="6" spans="1:12" s="1" customFormat="1" ht="45" customHeight="1">
      <c r="A6" s="72" t="s">
        <v>2</v>
      </c>
      <c r="B6" s="69" t="s">
        <v>201</v>
      </c>
      <c r="C6" s="69" t="s">
        <v>160</v>
      </c>
      <c r="D6" s="69" t="s">
        <v>161</v>
      </c>
      <c r="E6" s="69" t="s">
        <v>200</v>
      </c>
      <c r="F6" s="69" t="s">
        <v>162</v>
      </c>
      <c r="G6" s="69" t="s">
        <v>163</v>
      </c>
      <c r="H6" s="69" t="s">
        <v>202</v>
      </c>
      <c r="I6" s="69" t="s">
        <v>164</v>
      </c>
      <c r="J6" s="70" t="s">
        <v>165</v>
      </c>
      <c r="K6" s="38"/>
    </row>
    <row r="7" spans="1:12" ht="15" customHeight="1">
      <c r="A7" s="80" t="s">
        <v>85</v>
      </c>
      <c r="B7" s="76">
        <f t="array" ref="B7">INDEX(Table1[Age-standardized rate per 100,000 population], ((MATCH($B$3&amp;$B$5&amp;$A7,Table1[Jurisdiction]&amp;Table1[Sex]&amp;Table1[Age], 0))))</f>
        <v>315.2</v>
      </c>
      <c r="C7" s="77">
        <f t="array" ref="C7">INDEX(Table1[Lower confidence limit], ((MATCH($B$3&amp;$B$5&amp;$A7,Table1[Jurisdiction]&amp;Table1[Sex]&amp;Table1[Age], 0))))</f>
        <v>308.5</v>
      </c>
      <c r="D7" s="77">
        <f t="array" ref="D7">INDEX(Table1[Upper confidence limit], ((MATCH($B$3&amp;$B$5&amp;$A7,Table1[Jurisdiction]&amp;Table1[Sex]&amp;Table1[Age], 0))))</f>
        <v>322</v>
      </c>
      <c r="E7" s="77">
        <f t="array" ref="E7">INDEX(Table1[Age-standardized rate per 100,000 population], ((MATCH($B$3&amp;$E$5&amp;$A7,Table1[Jurisdiction]&amp;Table1[Sex]&amp;Table1[Age], 0))))</f>
        <v>334.1</v>
      </c>
      <c r="F7" s="77">
        <f t="array" ref="F7">INDEX(Table1[Lower confidence limit], ((MATCH($B$3&amp;$E$5&amp;$A7,Table1[Jurisdiction]&amp;Table1[Sex]&amp;Table1[Age], 0))))</f>
        <v>324.39999999999998</v>
      </c>
      <c r="G7" s="77">
        <f t="array" ref="G7">INDEX(Table1[Upper confidence limit], ((MATCH($B$3&amp;$E$5&amp;$A7,Table1[Jurisdiction]&amp;Table1[Sex]&amp;Table1[Age], 0))))</f>
        <v>343.8</v>
      </c>
      <c r="H7" s="77">
        <f t="array" ref="H7">INDEX(Table1[Age-standardized rate per 100,000 population], ((MATCH($B$3&amp;$H$5&amp;$A7,Table1[Jurisdiction]&amp;Table1[Sex]&amp;Table1[Age], 0))))</f>
        <v>294.89999999999998</v>
      </c>
      <c r="I7" s="77">
        <f t="array" ref="I7">INDEX(Table1[Lower confidence limit], ((MATCH($B$3&amp;$H$5&amp;$A7,Table1[Jurisdiction]&amp;Table1[Sex]&amp;Table1[Age], 0))))</f>
        <v>285.5</v>
      </c>
      <c r="J7" s="78">
        <f t="array" ref="J7">INDEX(Table1[Upper confidence limit], ((MATCH($B$3&amp;$H$5&amp;$A7,Table1[Jurisdiction]&amp;Table1[Sex]&amp;Table1[Age], 0))))</f>
        <v>304.39999999999998</v>
      </c>
      <c r="K7" s="27"/>
    </row>
    <row r="8" spans="1:12" ht="15" customHeight="1">
      <c r="A8" s="80" t="s">
        <v>86</v>
      </c>
      <c r="B8" s="76">
        <f t="array" ref="B8">INDEX(Table1[Age-standardized rate per 100,000 population], ((MATCH($B$3&amp;$B$5&amp;$A8,Table1[Jurisdiction]&amp;Table1[Sex]&amp;Table1[Age], 0))))</f>
        <v>40</v>
      </c>
      <c r="C8" s="77">
        <f t="array" ref="C8">INDEX(Table1[Lower confidence limit], ((MATCH($B$3&amp;$B$5&amp;$A8,Table1[Jurisdiction]&amp;Table1[Sex]&amp;Table1[Age], 0))))</f>
        <v>35.5</v>
      </c>
      <c r="D8" s="77">
        <f t="array" ref="D8">INDEX(Table1[Upper confidence limit], ((MATCH($B$3&amp;$B$5&amp;$A8,Table1[Jurisdiction]&amp;Table1[Sex]&amp;Table1[Age], 0))))</f>
        <v>44.5</v>
      </c>
      <c r="E8" s="77">
        <f t="array" ref="E8">INDEX(Table1[Age-standardized rate per 100,000 population], ((MATCH($B$3&amp;$E$5&amp;$A8,Table1[Jurisdiction]&amp;Table1[Sex]&amp;Table1[Age], 0))))</f>
        <v>30.1</v>
      </c>
      <c r="F8" s="77">
        <f t="array" ref="F8">INDEX(Table1[Lower confidence limit], ((MATCH($B$3&amp;$E$5&amp;$A8,Table1[Jurisdiction]&amp;Table1[Sex]&amp;Table1[Age], 0))))</f>
        <v>24.6</v>
      </c>
      <c r="G8" s="77">
        <f t="array" ref="G8">INDEX(Table1[Upper confidence limit], ((MATCH($B$3&amp;$E$5&amp;$A8,Table1[Jurisdiction]&amp;Table1[Sex]&amp;Table1[Age], 0))))</f>
        <v>35.6</v>
      </c>
      <c r="H8" s="77">
        <f t="array" ref="H8">INDEX(Table1[Age-standardized rate per 100,000 population], ((MATCH($B$3&amp;$H$5&amp;$A8,Table1[Jurisdiction]&amp;Table1[Sex]&amp;Table1[Age], 0))))</f>
        <v>50.4</v>
      </c>
      <c r="I8" s="77">
        <f t="array" ref="I8">INDEX(Table1[Lower confidence limit], ((MATCH($B$3&amp;$H$5&amp;$A8,Table1[Jurisdiction]&amp;Table1[Sex]&amp;Table1[Age], 0))))</f>
        <v>43.2</v>
      </c>
      <c r="J8" s="78">
        <f t="array" ref="J8">INDEX(Table1[Upper confidence limit], ((MATCH($B$3&amp;$H$5&amp;$A8,Table1[Jurisdiction]&amp;Table1[Sex]&amp;Table1[Age], 0))))</f>
        <v>57.7</v>
      </c>
      <c r="K8" s="27"/>
    </row>
    <row r="9" spans="1:12" ht="15" customHeight="1">
      <c r="A9" s="80" t="s">
        <v>87</v>
      </c>
      <c r="B9" s="76">
        <f t="array" ref="B9">INDEX(Table1[Age-standardized rate per 100,000 population], ((MATCH($B$3&amp;$B$5&amp;$A9,Table1[Jurisdiction]&amp;Table1[Sex]&amp;Table1[Age], 0))))</f>
        <v>369.1</v>
      </c>
      <c r="C9" s="77">
        <f t="array" ref="C9">INDEX(Table1[Lower confidence limit], ((MATCH($B$3&amp;$B$5&amp;$A9,Table1[Jurisdiction]&amp;Table1[Sex]&amp;Table1[Age], 0))))</f>
        <v>351.8</v>
      </c>
      <c r="D9" s="77">
        <f t="array" ref="D9">INDEX(Table1[Upper confidence limit], ((MATCH($B$3&amp;$B$5&amp;$A9,Table1[Jurisdiction]&amp;Table1[Sex]&amp;Table1[Age], 0))))</f>
        <v>386.3</v>
      </c>
      <c r="E9" s="77">
        <f t="array" ref="E9">INDEX(Table1[Age-standardized rate per 100,000 population], ((MATCH($B$3&amp;$E$5&amp;$A9,Table1[Jurisdiction]&amp;Table1[Sex]&amp;Table1[Age], 0))))</f>
        <v>319.8</v>
      </c>
      <c r="F9" s="77">
        <f t="array" ref="F9">INDEX(Table1[Lower confidence limit], ((MATCH($B$3&amp;$E$5&amp;$A9,Table1[Jurisdiction]&amp;Table1[Sex]&amp;Table1[Age], 0))))</f>
        <v>297.3</v>
      </c>
      <c r="G9" s="77">
        <f t="array" ref="G9">INDEX(Table1[Upper confidence limit], ((MATCH($B$3&amp;$E$5&amp;$A9,Table1[Jurisdiction]&amp;Table1[Sex]&amp;Table1[Age], 0))))</f>
        <v>342.2</v>
      </c>
      <c r="H9" s="77">
        <f t="array" ref="H9">INDEX(Table1[Age-standardized rate per 100,000 population], ((MATCH($B$3&amp;$H$5&amp;$A9,Table1[Jurisdiction]&amp;Table1[Sex]&amp;Table1[Age], 0))))</f>
        <v>421.3</v>
      </c>
      <c r="I9" s="77">
        <f t="array" ref="I9">INDEX(Table1[Lower confidence limit], ((MATCH($B$3&amp;$H$5&amp;$A9,Table1[Jurisdiction]&amp;Table1[Sex]&amp;Table1[Age], 0))))</f>
        <v>394.9</v>
      </c>
      <c r="J9" s="78">
        <f t="array" ref="J9">INDEX(Table1[Upper confidence limit], ((MATCH($B$3&amp;$H$5&amp;$A9,Table1[Jurisdiction]&amp;Table1[Sex]&amp;Table1[Age], 0))))</f>
        <v>447.8</v>
      </c>
      <c r="K9" s="27"/>
    </row>
    <row r="10" spans="1:12" ht="15" customHeight="1">
      <c r="A10" s="80" t="s">
        <v>88</v>
      </c>
      <c r="B10" s="76">
        <f t="array" ref="B10">INDEX(Table1[Age-standardized rate per 100,000 population], ((MATCH($B$3&amp;$B$5&amp;$A10,Table1[Jurisdiction]&amp;Table1[Sex]&amp;Table1[Age], 0))))</f>
        <v>454.7</v>
      </c>
      <c r="C10" s="77">
        <f t="array" ref="C10">INDEX(Table1[Lower confidence limit], ((MATCH($B$3&amp;$B$5&amp;$A10,Table1[Jurisdiction]&amp;Table1[Sex]&amp;Table1[Age], 0))))</f>
        <v>443.4</v>
      </c>
      <c r="D10" s="77">
        <f t="array" ref="D10">INDEX(Table1[Upper confidence limit], ((MATCH($B$3&amp;$B$5&amp;$A10,Table1[Jurisdiction]&amp;Table1[Sex]&amp;Table1[Age], 0))))</f>
        <v>465.9</v>
      </c>
      <c r="E10" s="77">
        <f t="array" ref="E10">INDEX(Table1[Age-standardized rate per 100,000 population], ((MATCH($B$3&amp;$E$5&amp;$A10,Table1[Jurisdiction]&amp;Table1[Sex]&amp;Table1[Age], 0))))</f>
        <v>517.70000000000005</v>
      </c>
      <c r="F10" s="77">
        <f t="array" ref="F10">INDEX(Table1[Lower confidence limit], ((MATCH($B$3&amp;$E$5&amp;$A10,Table1[Jurisdiction]&amp;Table1[Sex]&amp;Table1[Age], 0))))</f>
        <v>501</v>
      </c>
      <c r="G10" s="77">
        <f t="array" ref="G10">INDEX(Table1[Upper confidence limit], ((MATCH($B$3&amp;$E$5&amp;$A10,Table1[Jurisdiction]&amp;Table1[Sex]&amp;Table1[Age], 0))))</f>
        <v>534.4</v>
      </c>
      <c r="H10" s="77">
        <f t="array" ref="H10">INDEX(Table1[Age-standardized rate per 100,000 population], ((MATCH($B$3&amp;$H$5&amp;$A10,Table1[Jurisdiction]&amp;Table1[Sex]&amp;Table1[Age], 0))))</f>
        <v>387.3</v>
      </c>
      <c r="I10" s="77">
        <f t="array" ref="I10">INDEX(Table1[Lower confidence limit], ((MATCH($B$3&amp;$H$5&amp;$A10,Table1[Jurisdiction]&amp;Table1[Sex]&amp;Table1[Age], 0))))</f>
        <v>372.4</v>
      </c>
      <c r="J10" s="78">
        <f t="array" ref="J10">INDEX(Table1[Upper confidence limit], ((MATCH($B$3&amp;$H$5&amp;$A10,Table1[Jurisdiction]&amp;Table1[Sex]&amp;Table1[Age], 0))))</f>
        <v>402.2</v>
      </c>
      <c r="K10" s="27"/>
    </row>
    <row r="11" spans="1:12" ht="17.25" customHeight="1">
      <c r="A11" s="29" t="s">
        <v>43</v>
      </c>
      <c r="B11" s="30"/>
      <c r="C11" s="31"/>
      <c r="D11" s="31"/>
      <c r="E11" s="31"/>
      <c r="F11" s="31"/>
      <c r="G11" s="31"/>
      <c r="H11" s="31"/>
      <c r="I11" s="31"/>
      <c r="J11" s="31"/>
      <c r="K11" s="27"/>
    </row>
    <row r="12" spans="1:12" s="186" customFormat="1" ht="12" customHeight="1">
      <c r="A12" s="33" t="s">
        <v>185</v>
      </c>
      <c r="B12" s="183"/>
      <c r="C12" s="184"/>
      <c r="D12" s="184"/>
      <c r="E12" s="184"/>
      <c r="F12" s="184"/>
      <c r="G12" s="184"/>
      <c r="H12" s="184"/>
      <c r="I12" s="184"/>
      <c r="J12" s="184"/>
      <c r="K12" s="185"/>
    </row>
    <row r="13" spans="1:12" ht="12" customHeight="1">
      <c r="A13" s="33" t="s">
        <v>119</v>
      </c>
      <c r="B13" s="30"/>
      <c r="C13" s="31"/>
      <c r="D13" s="31"/>
      <c r="E13" s="31"/>
      <c r="F13" s="31"/>
      <c r="G13" s="31"/>
      <c r="H13" s="31"/>
      <c r="I13" s="31"/>
      <c r="J13" s="31"/>
      <c r="K13" s="27"/>
    </row>
    <row r="14" spans="1:12" ht="12" customHeight="1">
      <c r="A14" s="33" t="s">
        <v>96</v>
      </c>
      <c r="B14" s="30"/>
      <c r="C14" s="31"/>
      <c r="D14" s="31"/>
      <c r="E14" s="31"/>
      <c r="F14" s="31"/>
      <c r="G14" s="31"/>
      <c r="H14" s="31"/>
      <c r="I14" s="31"/>
      <c r="J14" s="31"/>
      <c r="K14" s="27"/>
    </row>
    <row r="15" spans="1:12" ht="12" customHeight="1">
      <c r="A15" s="33" t="s">
        <v>44</v>
      </c>
      <c r="B15" s="30"/>
      <c r="C15" s="31"/>
      <c r="D15" s="31"/>
      <c r="E15" s="31"/>
      <c r="F15" s="31"/>
      <c r="G15" s="31"/>
      <c r="H15" s="31"/>
      <c r="I15" s="31"/>
      <c r="J15" s="31"/>
      <c r="K15" s="27"/>
    </row>
    <row r="16" spans="1:12" ht="12" customHeight="1">
      <c r="A16" s="29" t="s">
        <v>50</v>
      </c>
      <c r="B16" s="30"/>
      <c r="C16" s="31"/>
      <c r="D16" s="31"/>
      <c r="E16" s="31"/>
      <c r="F16" s="31"/>
      <c r="G16" s="31"/>
      <c r="H16" s="31"/>
      <c r="I16" s="31"/>
      <c r="J16" s="31"/>
      <c r="K16" s="27"/>
    </row>
    <row r="17" spans="1:11" s="186" customFormat="1" ht="12" customHeight="1">
      <c r="A17" s="33" t="s">
        <v>189</v>
      </c>
      <c r="B17" s="183"/>
      <c r="C17" s="184"/>
      <c r="D17" s="184"/>
      <c r="E17" s="184"/>
      <c r="F17" s="184"/>
      <c r="G17" s="184"/>
      <c r="H17" s="184"/>
      <c r="I17" s="184"/>
      <c r="J17" s="184"/>
      <c r="K17" s="185"/>
    </row>
    <row r="18" spans="1:11" ht="12" customHeight="1">
      <c r="A18" s="33" t="s">
        <v>49</v>
      </c>
      <c r="B18" s="30"/>
      <c r="C18" s="31"/>
      <c r="D18" s="31"/>
      <c r="E18" s="31"/>
      <c r="F18" s="31"/>
      <c r="G18" s="31"/>
      <c r="H18" s="31"/>
      <c r="I18" s="31"/>
      <c r="J18" s="31"/>
      <c r="K18" s="27"/>
    </row>
    <row r="19" spans="1:11" s="75" customFormat="1" ht="30" customHeight="1">
      <c r="A19" s="73" t="str">
        <f>"Figure 1  Hospitalization rates for harm caused by substance use among youth age 10 to 24, overall and by age and sex, "&amp;B3&amp;", 2017–2018"</f>
        <v>Figure 1  Hospitalization rates for harm caused by substance use among youth age 10 to 24, overall and by age and sex, Ontario, 2017–2018</v>
      </c>
      <c r="B19" s="74"/>
      <c r="C19" s="74"/>
      <c r="D19" s="74"/>
      <c r="E19" s="74"/>
      <c r="F19" s="74"/>
      <c r="G19" s="74"/>
      <c r="H19" s="74"/>
      <c r="I19" s="74"/>
      <c r="J19" s="74"/>
      <c r="K19" s="74"/>
    </row>
    <row r="20" spans="1:11" s="49" customFormat="1" ht="259.25" customHeight="1">
      <c r="A20" s="199" t="s">
        <v>155</v>
      </c>
      <c r="F20" s="173"/>
    </row>
    <row r="21" spans="1:11" ht="17.25" customHeight="1">
      <c r="A21" s="35" t="s">
        <v>70</v>
      </c>
    </row>
    <row r="22" spans="1:11" ht="12" customHeight="1">
      <c r="A22" s="36" t="s">
        <v>97</v>
      </c>
    </row>
    <row r="23" spans="1:11">
      <c r="A23" s="43"/>
    </row>
    <row r="26" spans="1:11">
      <c r="F26" s="43"/>
    </row>
  </sheetData>
  <mergeCells count="4">
    <mergeCell ref="B3:C3"/>
    <mergeCell ref="B5:D5"/>
    <mergeCell ref="E5:G5"/>
    <mergeCell ref="H5:J5"/>
  </mergeCells>
  <hyperlinks>
    <hyperlink ref="A2" location="'Table of contents'!Print_Area" display="Back to the Table of contents" xr:uid="{00000000-0004-0000-0300-000000000000}"/>
    <hyperlink ref="A2:XFD2" location="'Table of contents'!A1" display="Back to the Table of contents" xr:uid="{00000000-0004-0000-0300-000001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Filters!$A$3:$A$16</xm:f>
          </x14:formula1>
          <xm:sqref>B3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4"/>
  <sheetViews>
    <sheetView showGridLines="0" topLeftCell="A2" zoomScaleNormal="100" workbookViewId="0"/>
  </sheetViews>
  <sheetFormatPr baseColWidth="10" defaultColWidth="8.83203125" defaultRowHeight="15"/>
  <cols>
    <col min="1" max="1" width="25.5" customWidth="1"/>
    <col min="2" max="2" width="17.6640625" customWidth="1"/>
    <col min="3" max="13" width="13.5" customWidth="1"/>
    <col min="14" max="14" width="4.5" customWidth="1"/>
  </cols>
  <sheetData>
    <row r="1" spans="1:14" s="67" customFormat="1" hidden="1">
      <c r="A1" s="65" t="s">
        <v>117</v>
      </c>
      <c r="B1" s="66"/>
      <c r="C1" s="66"/>
      <c r="D1" s="66"/>
      <c r="E1" s="66"/>
      <c r="F1" s="66"/>
      <c r="G1" s="66"/>
      <c r="H1" s="66"/>
      <c r="I1" s="66"/>
      <c r="J1" s="66"/>
      <c r="K1" s="66"/>
      <c r="L1" s="66"/>
      <c r="M1" s="66"/>
      <c r="N1" s="66"/>
    </row>
    <row r="2" spans="1:14" ht="24" customHeight="1">
      <c r="A2" s="28" t="s">
        <v>38</v>
      </c>
      <c r="B2" s="27"/>
      <c r="C2" s="27"/>
      <c r="D2" s="27"/>
      <c r="E2" s="27"/>
      <c r="F2" s="27"/>
      <c r="G2" s="27"/>
      <c r="H2" s="27"/>
      <c r="I2" s="27"/>
      <c r="J2" s="27"/>
      <c r="K2" s="27"/>
      <c r="L2" s="27"/>
      <c r="M2" s="27"/>
      <c r="N2" s="27"/>
    </row>
    <row r="3" spans="1:14" s="75" customFormat="1" ht="18" customHeight="1">
      <c r="A3" s="168" t="s">
        <v>154</v>
      </c>
      <c r="B3" s="205" t="s">
        <v>19</v>
      </c>
      <c r="C3" s="205"/>
      <c r="D3" s="74"/>
      <c r="E3" s="74"/>
      <c r="F3" s="74"/>
      <c r="G3" s="74"/>
      <c r="H3" s="74"/>
      <c r="I3" s="74"/>
      <c r="J3" s="74"/>
      <c r="K3" s="74"/>
      <c r="L3" s="74"/>
      <c r="M3" s="74"/>
      <c r="N3" s="74"/>
    </row>
    <row r="4" spans="1:14" s="75" customFormat="1" ht="30" customHeight="1">
      <c r="A4" s="73" t="str">
        <f>"Table 2a  Hospitalization rates for harm caused by substance use among youth age 10 to 24, by substance type and age, "&amp;B3&amp;", 2017–2018"</f>
        <v>Table 2a  Hospitalization rates for harm caused by substance use among youth age 10 to 24, by substance type and age, Yukon, 2017–2018</v>
      </c>
      <c r="B4" s="74"/>
      <c r="C4" s="74"/>
      <c r="D4" s="74"/>
      <c r="E4" s="74"/>
      <c r="F4" s="74"/>
      <c r="G4" s="74"/>
      <c r="H4" s="74"/>
      <c r="I4" s="74"/>
      <c r="J4" s="74"/>
      <c r="K4" s="74"/>
      <c r="L4" s="74"/>
      <c r="M4" s="74"/>
      <c r="N4" s="74"/>
    </row>
    <row r="5" spans="1:14" ht="15" customHeight="1">
      <c r="A5" s="85"/>
      <c r="B5" s="206" t="s">
        <v>85</v>
      </c>
      <c r="C5" s="207"/>
      <c r="D5" s="208"/>
      <c r="E5" s="209" t="s">
        <v>86</v>
      </c>
      <c r="F5" s="210"/>
      <c r="G5" s="211"/>
      <c r="H5" s="212" t="s">
        <v>87</v>
      </c>
      <c r="I5" s="213"/>
      <c r="J5" s="214"/>
      <c r="K5" s="212" t="s">
        <v>88</v>
      </c>
      <c r="L5" s="213"/>
      <c r="M5" s="213"/>
      <c r="N5" s="38"/>
    </row>
    <row r="6" spans="1:14" ht="44" customHeight="1">
      <c r="A6" s="84" t="s">
        <v>20</v>
      </c>
      <c r="B6" s="82" t="s">
        <v>126</v>
      </c>
      <c r="C6" s="82" t="s">
        <v>127</v>
      </c>
      <c r="D6" s="82" t="s">
        <v>128</v>
      </c>
      <c r="E6" s="82" t="s">
        <v>129</v>
      </c>
      <c r="F6" s="82" t="s">
        <v>130</v>
      </c>
      <c r="G6" s="82" t="s">
        <v>131</v>
      </c>
      <c r="H6" s="82" t="s">
        <v>132</v>
      </c>
      <c r="I6" s="82" t="s">
        <v>133</v>
      </c>
      <c r="J6" s="82" t="s">
        <v>134</v>
      </c>
      <c r="K6" s="82" t="s">
        <v>135</v>
      </c>
      <c r="L6" s="82" t="s">
        <v>136</v>
      </c>
      <c r="M6" s="83" t="s">
        <v>137</v>
      </c>
      <c r="N6" s="27"/>
    </row>
    <row r="7" spans="1:14" s="49" customFormat="1" ht="15" customHeight="1">
      <c r="A7" s="81" t="s">
        <v>21</v>
      </c>
      <c r="B7" s="86">
        <f t="array" ref="B7">INDEX(Table2[Age-standardized rate per 100,000 population], ((MATCH($B$3&amp;$B$5&amp;$A7&amp;"Both males and females",Table2[Jurisdiction]&amp;Table2[Age]&amp;Table2[Substance type]&amp;Table2[Sex], 0))))</f>
        <v>295.3</v>
      </c>
      <c r="C7" s="86">
        <f t="array" ref="C7">INDEX(Table2[Lower 
confidence limit], ((MATCH($B$3&amp;$B$5&amp;$A7&amp;"Both males and females",Table2[Jurisdiction]&amp;Table2[Age]&amp;Table2[Substance type]&amp;Table2[Sex], 0))))</f>
        <v>166</v>
      </c>
      <c r="D7" s="86">
        <f t="array" ref="D7">INDEX(Table2[Upper 
confidence limit], ((MATCH($B$3&amp;$B$5&amp;$A7&amp;"Both males and females",Table2[Jurisdiction]&amp;Table2[Age]&amp;Table2[Substance type]&amp;Table2[Sex], 0))))</f>
        <v>424.5</v>
      </c>
      <c r="E7" s="86" t="str">
        <f t="array" ref="E7">INDEX(Table2[Age-standardized rate per 100,000 population], ((MATCH($B$3&amp;$E$5&amp;$A7&amp;"Both males and females",Table2[Jurisdiction]&amp;Table2[Age]&amp;Table2[Substance type]&amp;Table2[Sex], 0))))</f>
        <v>*</v>
      </c>
      <c r="F7" s="86" t="str">
        <f t="array" ref="F7">INDEX(Table2[Lower 
confidence limit], ((MATCH($B$3&amp;$E$5&amp;$A7&amp;"Both males and females",Table2[Jurisdiction]&amp;Table2[Age]&amp;Table2[Substance type]&amp;Table2[Sex], 0))))</f>
        <v>*</v>
      </c>
      <c r="G7" s="86" t="str">
        <f t="array" ref="G7">INDEX(Table2[Upper 
confidence limit], ((MATCH($B$3&amp;$E$5&amp;$A7&amp;"Both males and females",Table2[Jurisdiction]&amp;Table2[Age]&amp;Table2[Substance type]&amp;Table2[Sex], 0))))</f>
        <v>*</v>
      </c>
      <c r="H7" s="86" t="str">
        <f t="array" ref="H7">INDEX(Table2[Age-standardized rate per 100,000 population], ((MATCH($B$3&amp;$H$5&amp;$A7&amp;"Both males and females",Table2[Jurisdiction]&amp;Table2[Age]&amp;Table2[Substance type]&amp;Table2[Sex], 0))))</f>
        <v>*</v>
      </c>
      <c r="I7" s="86" t="str">
        <f t="array" ref="I7">INDEX(Table2[Lower 
confidence limit], ((MATCH($B$3&amp;$H$5&amp;$A7&amp;"Both males and females",Table2[Jurisdiction]&amp;Table2[Age]&amp;Table2[Substance type]&amp;Table2[Sex], 0))))</f>
        <v>*</v>
      </c>
      <c r="J7" s="86" t="str">
        <f t="array" ref="J7">INDEX(Table2[Upper 
confidence limit], ((MATCH($B$3&amp;$H$5&amp;$A7&amp;"Both males and females",Table2[Jurisdiction]&amp;Table2[Age]&amp;Table2[Substance type]&amp;Table2[Sex], 0))))</f>
        <v>*</v>
      </c>
      <c r="K7" s="86">
        <f t="array" ref="K7">INDEX(Table2[Age-standardized rate per 100,000 population], ((MATCH($B$3&amp;$K$5&amp;$A7&amp;"Both males and females",Table2[Jurisdiction]&amp;Table2[Age]&amp;Table2[Substance type]&amp;Table2[Sex], 0))))</f>
        <v>490.9</v>
      </c>
      <c r="L7" s="86">
        <f t="array" ref="L7">INDEX(Table2[Lower 
confidence limit], ((MATCH($B$3&amp;$K$5&amp;$A7&amp;"Both males and females",Table2[Jurisdiction]&amp;Table2[Age]&amp;Table2[Substance type]&amp;Table2[Sex], 0))))</f>
        <v>258.10000000000002</v>
      </c>
      <c r="M7" s="87">
        <f t="array" ref="M7">INDEX(Table2[Upper 
confidence limit], ((MATCH($B$3&amp;$K$5&amp;$A7&amp;"Both males and females",Table2[Jurisdiction]&amp;Table2[Age]&amp;Table2[Substance type]&amp;Table2[Sex], 0))))</f>
        <v>723.7</v>
      </c>
      <c r="N7" s="68"/>
    </row>
    <row r="8" spans="1:14" s="49" customFormat="1" ht="15" customHeight="1">
      <c r="A8" s="81" t="s">
        <v>22</v>
      </c>
      <c r="B8" s="86">
        <f t="array" ref="B8">INDEX(Table2[Age-standardized rate per 100,000 population], ((MATCH($B$3&amp;$B$5&amp;$A8&amp;"Both males and females",Table2[Jurisdiction]&amp;Table2[Age]&amp;Table2[Substance type]&amp;Table2[Sex], 0))))</f>
        <v>91.6</v>
      </c>
      <c r="C8" s="86">
        <f t="array" ref="C8">INDEX(Table2[Lower 
confidence limit], ((MATCH($B$3&amp;$B$5&amp;$A8&amp;"Both males and females",Table2[Jurisdiction]&amp;Table2[Age]&amp;Table2[Substance type]&amp;Table2[Sex], 0))))</f>
        <v>18.3</v>
      </c>
      <c r="D8" s="86">
        <f t="array" ref="D8">INDEX(Table2[Upper 
confidence limit], ((MATCH($B$3&amp;$B$5&amp;$A8&amp;"Both males and females",Table2[Jurisdiction]&amp;Table2[Age]&amp;Table2[Substance type]&amp;Table2[Sex], 0))))</f>
        <v>165</v>
      </c>
      <c r="E8" s="86" t="str">
        <f t="array" ref="E8">INDEX(Table2[Age-standardized rate per 100,000 population], ((MATCH($B$3&amp;$E$5&amp;$A8&amp;"Both males and females",Table2[Jurisdiction]&amp;Table2[Age]&amp;Table2[Substance type]&amp;Table2[Sex], 0))))</f>
        <v>*</v>
      </c>
      <c r="F8" s="86" t="str">
        <f t="array" ref="F8">INDEX(Table2[Lower 
confidence limit], ((MATCH($B$3&amp;$E$5&amp;$A8&amp;"Both males and females",Table2[Jurisdiction]&amp;Table2[Age]&amp;Table2[Substance type]&amp;Table2[Sex], 0))))</f>
        <v>*</v>
      </c>
      <c r="G8" s="86" t="str">
        <f t="array" ref="G8">INDEX(Table2[Upper 
confidence limit], ((MATCH($B$3&amp;$E$5&amp;$A8&amp;"Both males and females",Table2[Jurisdiction]&amp;Table2[Age]&amp;Table2[Substance type]&amp;Table2[Sex], 0))))</f>
        <v>*</v>
      </c>
      <c r="H8" s="86" t="str">
        <f t="array" ref="H8">INDEX(Table2[Age-standardized rate per 100,000 population], ((MATCH($B$3&amp;$H$5&amp;$A8&amp;"Both males and females",Table2[Jurisdiction]&amp;Table2[Age]&amp;Table2[Substance type]&amp;Table2[Sex], 0))))</f>
        <v>*</v>
      </c>
      <c r="I8" s="86" t="str">
        <f t="array" ref="I8">INDEX(Table2[Lower 
confidence limit], ((MATCH($B$3&amp;$H$5&amp;$A8&amp;"Both males and females",Table2[Jurisdiction]&amp;Table2[Age]&amp;Table2[Substance type]&amp;Table2[Sex], 0))))</f>
        <v>*</v>
      </c>
      <c r="J8" s="86" t="str">
        <f t="array" ref="J8">INDEX(Table2[Upper 
confidence limit], ((MATCH($B$3&amp;$H$5&amp;$A8&amp;"Both males and females",Table2[Jurisdiction]&amp;Table2[Age]&amp;Table2[Substance type]&amp;Table2[Sex], 0))))</f>
        <v>*</v>
      </c>
      <c r="K8" s="86" t="str">
        <f t="array" ref="K8">INDEX(Table2[Age-standardized rate per 100,000 population], ((MATCH($B$3&amp;$K$5&amp;$A8&amp;"Both males and females",Table2[Jurisdiction]&amp;Table2[Age]&amp;Table2[Substance type]&amp;Table2[Sex], 0))))</f>
        <v>*</v>
      </c>
      <c r="L8" s="86" t="str">
        <f t="array" ref="L8">INDEX(Table2[Lower 
confidence limit], ((MATCH($B$3&amp;$K$5&amp;$A8&amp;"Both males and females",Table2[Jurisdiction]&amp;Table2[Age]&amp;Table2[Substance type]&amp;Table2[Sex], 0))))</f>
        <v>*</v>
      </c>
      <c r="M8" s="87" t="str">
        <f t="array" ref="M8">INDEX(Table2[Upper 
confidence limit], ((MATCH($B$3&amp;$K$5&amp;$A8&amp;"Both males and females",Table2[Jurisdiction]&amp;Table2[Age]&amp;Table2[Substance type]&amp;Table2[Sex], 0))))</f>
        <v>*</v>
      </c>
      <c r="N8" s="68"/>
    </row>
    <row r="9" spans="1:14" s="49" customFormat="1" ht="15" customHeight="1">
      <c r="A9" s="81" t="s">
        <v>23</v>
      </c>
      <c r="B9" s="86">
        <f t="array" ref="B9">INDEX(Table2[Age-standardized rate per 100,000 population], ((MATCH($B$3&amp;$B$5&amp;$A9&amp;"Both males and females",Table2[Jurisdiction]&amp;Table2[Age]&amp;Table2[Substance type]&amp;Table2[Sex], 0))))</f>
        <v>76</v>
      </c>
      <c r="C9" s="86">
        <f t="array" ref="C9">INDEX(Table2[Lower 
confidence limit], ((MATCH($B$3&amp;$B$5&amp;$A9&amp;"Both males and females",Table2[Jurisdiction]&amp;Table2[Age]&amp;Table2[Substance type]&amp;Table2[Sex], 0))))</f>
        <v>9.3000000000000007</v>
      </c>
      <c r="D9" s="86">
        <f t="array" ref="D9">INDEX(Table2[Upper 
confidence limit], ((MATCH($B$3&amp;$B$5&amp;$A9&amp;"Both males and females",Table2[Jurisdiction]&amp;Table2[Age]&amp;Table2[Substance type]&amp;Table2[Sex], 0))))</f>
        <v>142.69999999999999</v>
      </c>
      <c r="E9" s="86">
        <f t="array" ref="E9">INDEX(Table2[Age-standardized rate per 100,000 population], ((MATCH($B$3&amp;$E$5&amp;$A9&amp;"Both males and females",Table2[Jurisdiction]&amp;Table2[Age]&amp;Table2[Substance type]&amp;Table2[Sex], 0))))</f>
        <v>0</v>
      </c>
      <c r="F9" s="86">
        <f t="array" ref="F9">INDEX(Table2[Lower 
confidence limit], ((MATCH($B$3&amp;$E$5&amp;$A9&amp;"Both males and females",Table2[Jurisdiction]&amp;Table2[Age]&amp;Table2[Substance type]&amp;Table2[Sex], 0))))</f>
        <v>0</v>
      </c>
      <c r="G9" s="86">
        <f t="array" ref="G9">INDEX(Table2[Upper 
confidence limit], ((MATCH($B$3&amp;$E$5&amp;$A9&amp;"Both males and females",Table2[Jurisdiction]&amp;Table2[Age]&amp;Table2[Substance type]&amp;Table2[Sex], 0))))</f>
        <v>0</v>
      </c>
      <c r="H9" s="86" t="str">
        <f t="array" ref="H9">INDEX(Table2[Age-standardized rate per 100,000 population], ((MATCH($B$3&amp;$H$5&amp;$A9&amp;"Both males and females",Table2[Jurisdiction]&amp;Table2[Age]&amp;Table2[Substance type]&amp;Table2[Sex], 0))))</f>
        <v>*</v>
      </c>
      <c r="I9" s="86" t="str">
        <f t="array" ref="I9">INDEX(Table2[Lower 
confidence limit], ((MATCH($B$3&amp;$H$5&amp;$A9&amp;"Both males and females",Table2[Jurisdiction]&amp;Table2[Age]&amp;Table2[Substance type]&amp;Table2[Sex], 0))))</f>
        <v>*</v>
      </c>
      <c r="J9" s="86" t="str">
        <f t="array" ref="J9">INDEX(Table2[Upper 
confidence limit], ((MATCH($B$3&amp;$H$5&amp;$A9&amp;"Both males and females",Table2[Jurisdiction]&amp;Table2[Age]&amp;Table2[Substance type]&amp;Table2[Sex], 0))))</f>
        <v>*</v>
      </c>
      <c r="K9" s="86" t="str">
        <f t="array" ref="K9">INDEX(Table2[Age-standardized rate per 100,000 population], ((MATCH($B$3&amp;$K$5&amp;$A9&amp;"Both males and females",Table2[Jurisdiction]&amp;Table2[Age]&amp;Table2[Substance type]&amp;Table2[Sex], 0))))</f>
        <v>*</v>
      </c>
      <c r="L9" s="86" t="str">
        <f t="array" ref="L9">INDEX(Table2[Lower 
confidence limit], ((MATCH($B$3&amp;$K$5&amp;$A9&amp;"Both males and females",Table2[Jurisdiction]&amp;Table2[Age]&amp;Table2[Substance type]&amp;Table2[Sex], 0))))</f>
        <v>*</v>
      </c>
      <c r="M9" s="87" t="str">
        <f t="array" ref="M9">INDEX(Table2[Upper 
confidence limit], ((MATCH($B$3&amp;$K$5&amp;$A9&amp;"Both males and females",Table2[Jurisdiction]&amp;Table2[Age]&amp;Table2[Substance type]&amp;Table2[Sex], 0))))</f>
        <v>*</v>
      </c>
      <c r="N9" s="68"/>
    </row>
    <row r="10" spans="1:14" s="49" customFormat="1" ht="15" customHeight="1">
      <c r="A10" s="81" t="s">
        <v>24</v>
      </c>
      <c r="B10" s="86" t="str">
        <f t="array" ref="B10">INDEX(Table2[Age-standardized rate per 100,000 population], ((MATCH($B$3&amp;$B$5&amp;$A10&amp;"Both males and females",Table2[Jurisdiction]&amp;Table2[Age]&amp;Table2[Substance type]&amp;Table2[Sex], 0))))</f>
        <v>*</v>
      </c>
      <c r="C10" s="86" t="str">
        <f t="array" ref="C10">INDEX(Table2[Lower 
confidence limit], ((MATCH($B$3&amp;$B$5&amp;$A10&amp;"Both males and females",Table2[Jurisdiction]&amp;Table2[Age]&amp;Table2[Substance type]&amp;Table2[Sex], 0))))</f>
        <v>*</v>
      </c>
      <c r="D10" s="86" t="str">
        <f t="array" ref="D10">INDEX(Table2[Upper 
confidence limit], ((MATCH($B$3&amp;$B$5&amp;$A10&amp;"Both males and females",Table2[Jurisdiction]&amp;Table2[Age]&amp;Table2[Substance type]&amp;Table2[Sex], 0))))</f>
        <v>*</v>
      </c>
      <c r="E10" s="86">
        <f t="array" ref="E10">INDEX(Table2[Age-standardized rate per 100,000 population], ((MATCH($B$3&amp;$E$5&amp;$A10&amp;"Both males and females",Table2[Jurisdiction]&amp;Table2[Age]&amp;Table2[Substance type]&amp;Table2[Sex], 0))))</f>
        <v>0</v>
      </c>
      <c r="F10" s="86">
        <f t="array" ref="F10">INDEX(Table2[Lower 
confidence limit], ((MATCH($B$3&amp;$E$5&amp;$A10&amp;"Both males and females",Table2[Jurisdiction]&amp;Table2[Age]&amp;Table2[Substance type]&amp;Table2[Sex], 0))))</f>
        <v>0</v>
      </c>
      <c r="G10" s="86">
        <f t="array" ref="G10">INDEX(Table2[Upper 
confidence limit], ((MATCH($B$3&amp;$E$5&amp;$A10&amp;"Both males and females",Table2[Jurisdiction]&amp;Table2[Age]&amp;Table2[Substance type]&amp;Table2[Sex], 0))))</f>
        <v>0</v>
      </c>
      <c r="H10" s="86">
        <f t="array" ref="H10">INDEX(Table2[Age-standardized rate per 100,000 population], ((MATCH($B$3&amp;$H$5&amp;$A10&amp;"Both males and females",Table2[Jurisdiction]&amp;Table2[Age]&amp;Table2[Substance type]&amp;Table2[Sex], 0))))</f>
        <v>0</v>
      </c>
      <c r="I10" s="86">
        <f t="array" ref="I10">INDEX(Table2[Lower 
confidence limit], ((MATCH($B$3&amp;$H$5&amp;$A10&amp;"Both males and females",Table2[Jurisdiction]&amp;Table2[Age]&amp;Table2[Substance type]&amp;Table2[Sex], 0))))</f>
        <v>0</v>
      </c>
      <c r="J10" s="86">
        <f t="array" ref="J10">INDEX(Table2[Upper 
confidence limit], ((MATCH($B$3&amp;$H$5&amp;$A10&amp;"Both males and females",Table2[Jurisdiction]&amp;Table2[Age]&amp;Table2[Substance type]&amp;Table2[Sex], 0))))</f>
        <v>0</v>
      </c>
      <c r="K10" s="86" t="str">
        <f t="array" ref="K10">INDEX(Table2[Age-standardized rate per 100,000 population], ((MATCH($B$3&amp;$K$5&amp;$A10&amp;"Both males and females",Table2[Jurisdiction]&amp;Table2[Age]&amp;Table2[Substance type]&amp;Table2[Sex], 0))))</f>
        <v>*</v>
      </c>
      <c r="L10" s="86" t="str">
        <f t="array" ref="L10">INDEX(Table2[Lower 
confidence limit], ((MATCH($B$3&amp;$K$5&amp;$A10&amp;"Both males and females",Table2[Jurisdiction]&amp;Table2[Age]&amp;Table2[Substance type]&amp;Table2[Sex], 0))))</f>
        <v>*</v>
      </c>
      <c r="M10" s="87" t="str">
        <f t="array" ref="M10">INDEX(Table2[Upper 
confidence limit], ((MATCH($B$3&amp;$K$5&amp;$A10&amp;"Both males and females",Table2[Jurisdiction]&amp;Table2[Age]&amp;Table2[Substance type]&amp;Table2[Sex], 0))))</f>
        <v>*</v>
      </c>
      <c r="N10" s="68"/>
    </row>
    <row r="11" spans="1:14" s="49" customFormat="1" ht="15" customHeight="1">
      <c r="A11" s="81" t="s">
        <v>25</v>
      </c>
      <c r="B11" s="86" t="str">
        <f t="array" ref="B11">INDEX(Table2[Age-standardized rate per 100,000 population], ((MATCH($B$3&amp;$B$5&amp;$A11&amp;"Both males and females",Table2[Jurisdiction]&amp;Table2[Age]&amp;Table2[Substance type]&amp;Table2[Sex], 0))))</f>
        <v>*</v>
      </c>
      <c r="C11" s="86" t="str">
        <f t="array" ref="C11">INDEX(Table2[Lower 
confidence limit], ((MATCH($B$3&amp;$B$5&amp;$A11&amp;"Both males and females",Table2[Jurisdiction]&amp;Table2[Age]&amp;Table2[Substance type]&amp;Table2[Sex], 0))))</f>
        <v>*</v>
      </c>
      <c r="D11" s="86" t="str">
        <f t="array" ref="D11">INDEX(Table2[Upper 
confidence limit], ((MATCH($B$3&amp;$B$5&amp;$A11&amp;"Both males and females",Table2[Jurisdiction]&amp;Table2[Age]&amp;Table2[Substance type]&amp;Table2[Sex], 0))))</f>
        <v>*</v>
      </c>
      <c r="E11" s="86">
        <f t="array" ref="E11">INDEX(Table2[Age-standardized rate per 100,000 population], ((MATCH($B$3&amp;$E$5&amp;$A11&amp;"Both males and females",Table2[Jurisdiction]&amp;Table2[Age]&amp;Table2[Substance type]&amp;Table2[Sex], 0))))</f>
        <v>0</v>
      </c>
      <c r="F11" s="86">
        <f t="array" ref="F11">INDEX(Table2[Lower 
confidence limit], ((MATCH($B$3&amp;$E$5&amp;$A11&amp;"Both males and females",Table2[Jurisdiction]&amp;Table2[Age]&amp;Table2[Substance type]&amp;Table2[Sex], 0))))</f>
        <v>0</v>
      </c>
      <c r="G11" s="86">
        <f t="array" ref="G11">INDEX(Table2[Upper 
confidence limit], ((MATCH($B$3&amp;$E$5&amp;$A11&amp;"Both males and females",Table2[Jurisdiction]&amp;Table2[Age]&amp;Table2[Substance type]&amp;Table2[Sex], 0))))</f>
        <v>0</v>
      </c>
      <c r="H11" s="86">
        <f t="array" ref="H11">INDEX(Table2[Age-standardized rate per 100,000 population], ((MATCH($B$3&amp;$H$5&amp;$A11&amp;"Both males and females",Table2[Jurisdiction]&amp;Table2[Age]&amp;Table2[Substance type]&amp;Table2[Sex], 0))))</f>
        <v>0</v>
      </c>
      <c r="I11" s="86">
        <f t="array" ref="I11">INDEX(Table2[Lower 
confidence limit], ((MATCH($B$3&amp;$H$5&amp;$A11&amp;"Both males and females",Table2[Jurisdiction]&amp;Table2[Age]&amp;Table2[Substance type]&amp;Table2[Sex], 0))))</f>
        <v>0</v>
      </c>
      <c r="J11" s="86">
        <f t="array" ref="J11">INDEX(Table2[Upper 
confidence limit], ((MATCH($B$3&amp;$H$5&amp;$A11&amp;"Both males and females",Table2[Jurisdiction]&amp;Table2[Age]&amp;Table2[Substance type]&amp;Table2[Sex], 0))))</f>
        <v>0</v>
      </c>
      <c r="K11" s="86" t="str">
        <f t="array" ref="K11">INDEX(Table2[Age-standardized rate per 100,000 population], ((MATCH($B$3&amp;$K$5&amp;$A11&amp;"Both males and females",Table2[Jurisdiction]&amp;Table2[Age]&amp;Table2[Substance type]&amp;Table2[Sex], 0))))</f>
        <v>*</v>
      </c>
      <c r="L11" s="86" t="str">
        <f t="array" ref="L11">INDEX(Table2[Lower 
confidence limit], ((MATCH($B$3&amp;$K$5&amp;$A11&amp;"Both males and females",Table2[Jurisdiction]&amp;Table2[Age]&amp;Table2[Substance type]&amp;Table2[Sex], 0))))</f>
        <v>*</v>
      </c>
      <c r="M11" s="87" t="str">
        <f t="array" ref="M11">INDEX(Table2[Upper 
confidence limit], ((MATCH($B$3&amp;$K$5&amp;$A11&amp;"Both males and females",Table2[Jurisdiction]&amp;Table2[Age]&amp;Table2[Substance type]&amp;Table2[Sex], 0))))</f>
        <v>*</v>
      </c>
      <c r="N11" s="68"/>
    </row>
    <row r="12" spans="1:14" s="49" customFormat="1" ht="15" customHeight="1">
      <c r="A12" s="81" t="s">
        <v>26</v>
      </c>
      <c r="B12" s="86" t="str">
        <f t="array" ref="B12">INDEX(Table2[Age-standardized rate per 100,000 population], ((MATCH($B$3&amp;$B$5&amp;$A12&amp;"Both males and females",Table2[Jurisdiction]&amp;Table2[Age]&amp;Table2[Substance type]&amp;Table2[Sex], 0))))</f>
        <v>*</v>
      </c>
      <c r="C12" s="86" t="str">
        <f t="array" ref="C12">INDEX(Table2[Lower 
confidence limit], ((MATCH($B$3&amp;$B$5&amp;$A12&amp;"Both males and females",Table2[Jurisdiction]&amp;Table2[Age]&amp;Table2[Substance type]&amp;Table2[Sex], 0))))</f>
        <v>*</v>
      </c>
      <c r="D12" s="86" t="str">
        <f t="array" ref="D12">INDEX(Table2[Upper 
confidence limit], ((MATCH($B$3&amp;$B$5&amp;$A12&amp;"Both males and females",Table2[Jurisdiction]&amp;Table2[Age]&amp;Table2[Substance type]&amp;Table2[Sex], 0))))</f>
        <v>*</v>
      </c>
      <c r="E12" s="86">
        <f t="array" ref="E12">INDEX(Table2[Age-standardized rate per 100,000 population], ((MATCH($B$3&amp;$E$5&amp;$A12&amp;"Both males and females",Table2[Jurisdiction]&amp;Table2[Age]&amp;Table2[Substance type]&amp;Table2[Sex], 0))))</f>
        <v>0</v>
      </c>
      <c r="F12" s="86">
        <f t="array" ref="F12">INDEX(Table2[Lower 
confidence limit], ((MATCH($B$3&amp;$E$5&amp;$A12&amp;"Both males and females",Table2[Jurisdiction]&amp;Table2[Age]&amp;Table2[Substance type]&amp;Table2[Sex], 0))))</f>
        <v>0</v>
      </c>
      <c r="G12" s="86">
        <f t="array" ref="G12">INDEX(Table2[Upper 
confidence limit], ((MATCH($B$3&amp;$E$5&amp;$A12&amp;"Both males and females",Table2[Jurisdiction]&amp;Table2[Age]&amp;Table2[Substance type]&amp;Table2[Sex], 0))))</f>
        <v>0</v>
      </c>
      <c r="H12" s="86" t="str">
        <f t="array" ref="H12">INDEX(Table2[Age-standardized rate per 100,000 population], ((MATCH($B$3&amp;$H$5&amp;$A12&amp;"Both males and females",Table2[Jurisdiction]&amp;Table2[Age]&amp;Table2[Substance type]&amp;Table2[Sex], 0))))</f>
        <v>*</v>
      </c>
      <c r="I12" s="86" t="str">
        <f t="array" ref="I12">INDEX(Table2[Lower 
confidence limit], ((MATCH($B$3&amp;$H$5&amp;$A12&amp;"Both males and females",Table2[Jurisdiction]&amp;Table2[Age]&amp;Table2[Substance type]&amp;Table2[Sex], 0))))</f>
        <v>*</v>
      </c>
      <c r="J12" s="86" t="str">
        <f t="array" ref="J12">INDEX(Table2[Upper 
confidence limit], ((MATCH($B$3&amp;$H$5&amp;$A12&amp;"Both males and females",Table2[Jurisdiction]&amp;Table2[Age]&amp;Table2[Substance type]&amp;Table2[Sex], 0))))</f>
        <v>*</v>
      </c>
      <c r="K12" s="86">
        <f t="array" ref="K12">INDEX(Table2[Age-standardized rate per 100,000 population], ((MATCH($B$3&amp;$K$5&amp;$A12&amp;"Both males and females",Table2[Jurisdiction]&amp;Table2[Age]&amp;Table2[Substance type]&amp;Table2[Sex], 0))))</f>
        <v>0</v>
      </c>
      <c r="L12" s="86">
        <f t="array" ref="L12">INDEX(Table2[Lower 
confidence limit], ((MATCH($B$3&amp;$K$5&amp;$A12&amp;"Both males and females",Table2[Jurisdiction]&amp;Table2[Age]&amp;Table2[Substance type]&amp;Table2[Sex], 0))))</f>
        <v>0</v>
      </c>
      <c r="M12" s="87">
        <f t="array" ref="M12">INDEX(Table2[Upper 
confidence limit], ((MATCH($B$3&amp;$K$5&amp;$A12&amp;"Both males and females",Table2[Jurisdiction]&amp;Table2[Age]&amp;Table2[Substance type]&amp;Table2[Sex], 0))))</f>
        <v>0</v>
      </c>
      <c r="N12" s="68"/>
    </row>
    <row r="13" spans="1:14" s="49" customFormat="1" ht="15" customHeight="1">
      <c r="A13" s="81" t="s">
        <v>27</v>
      </c>
      <c r="B13" s="86">
        <f t="array" ref="B13">INDEX(Table2[Age-standardized rate per 100,000 population], ((MATCH($B$3&amp;$B$5&amp;$A13&amp;"Both males and females",Table2[Jurisdiction]&amp;Table2[Age]&amp;Table2[Substance type]&amp;Table2[Sex], 0))))</f>
        <v>0</v>
      </c>
      <c r="C13" s="86">
        <f t="array" ref="C13">INDEX(Table2[Lower 
confidence limit], ((MATCH($B$3&amp;$B$5&amp;$A13&amp;"Both males and females",Table2[Jurisdiction]&amp;Table2[Age]&amp;Table2[Substance type]&amp;Table2[Sex], 0))))</f>
        <v>0</v>
      </c>
      <c r="D13" s="86">
        <f t="array" ref="D13">INDEX(Table2[Upper 
confidence limit], ((MATCH($B$3&amp;$B$5&amp;$A13&amp;"Both males and females",Table2[Jurisdiction]&amp;Table2[Age]&amp;Table2[Substance type]&amp;Table2[Sex], 0))))</f>
        <v>0</v>
      </c>
      <c r="E13" s="86">
        <f t="array" ref="E13">INDEX(Table2[Age-standardized rate per 100,000 population], ((MATCH($B$3&amp;$E$5&amp;$A13&amp;"Both males and females",Table2[Jurisdiction]&amp;Table2[Age]&amp;Table2[Substance type]&amp;Table2[Sex], 0))))</f>
        <v>0</v>
      </c>
      <c r="F13" s="86">
        <f t="array" ref="F13">INDEX(Table2[Lower 
confidence limit], ((MATCH($B$3&amp;$E$5&amp;$A13&amp;"Both males and females",Table2[Jurisdiction]&amp;Table2[Age]&amp;Table2[Substance type]&amp;Table2[Sex], 0))))</f>
        <v>0</v>
      </c>
      <c r="G13" s="86">
        <f t="array" ref="G13">INDEX(Table2[Upper 
confidence limit], ((MATCH($B$3&amp;$E$5&amp;$A13&amp;"Both males and females",Table2[Jurisdiction]&amp;Table2[Age]&amp;Table2[Substance type]&amp;Table2[Sex], 0))))</f>
        <v>0</v>
      </c>
      <c r="H13" s="86">
        <f t="array" ref="H13">INDEX(Table2[Age-standardized rate per 100,000 population], ((MATCH($B$3&amp;$H$5&amp;$A13&amp;"Both males and females",Table2[Jurisdiction]&amp;Table2[Age]&amp;Table2[Substance type]&amp;Table2[Sex], 0))))</f>
        <v>0</v>
      </c>
      <c r="I13" s="86">
        <f t="array" ref="I13">INDEX(Table2[Lower 
confidence limit], ((MATCH($B$3&amp;$H$5&amp;$A13&amp;"Both males and females",Table2[Jurisdiction]&amp;Table2[Age]&amp;Table2[Substance type]&amp;Table2[Sex], 0))))</f>
        <v>0</v>
      </c>
      <c r="J13" s="86">
        <f t="array" ref="J13">INDEX(Table2[Upper 
confidence limit], ((MATCH($B$3&amp;$H$5&amp;$A13&amp;"Both males and females",Table2[Jurisdiction]&amp;Table2[Age]&amp;Table2[Substance type]&amp;Table2[Sex], 0))))</f>
        <v>0</v>
      </c>
      <c r="K13" s="86">
        <f t="array" ref="K13">INDEX(Table2[Age-standardized rate per 100,000 population], ((MATCH($B$3&amp;$K$5&amp;$A13&amp;"Both males and females",Table2[Jurisdiction]&amp;Table2[Age]&amp;Table2[Substance type]&amp;Table2[Sex], 0))))</f>
        <v>0</v>
      </c>
      <c r="L13" s="86">
        <f t="array" ref="L13">INDEX(Table2[Lower 
confidence limit], ((MATCH($B$3&amp;$K$5&amp;$A13&amp;"Both males and females",Table2[Jurisdiction]&amp;Table2[Age]&amp;Table2[Substance type]&amp;Table2[Sex], 0))))</f>
        <v>0</v>
      </c>
      <c r="M13" s="87">
        <f t="array" ref="M13">INDEX(Table2[Upper 
confidence limit], ((MATCH($B$3&amp;$K$5&amp;$A13&amp;"Both males and females",Table2[Jurisdiction]&amp;Table2[Age]&amp;Table2[Substance type]&amp;Table2[Sex], 0))))</f>
        <v>0</v>
      </c>
      <c r="N13" s="68"/>
    </row>
    <row r="14" spans="1:14" s="49" customFormat="1" ht="15" customHeight="1">
      <c r="A14" s="81" t="s">
        <v>28</v>
      </c>
      <c r="B14" s="86">
        <f t="array" ref="B14">INDEX(Table2[Age-standardized rate per 100,000 population], ((MATCH($B$3&amp;$B$5&amp;$A14&amp;"Both males and females",Table2[Jurisdiction]&amp;Table2[Age]&amp;Table2[Substance type]&amp;Table2[Sex], 0))))</f>
        <v>72.7</v>
      </c>
      <c r="C14" s="86">
        <f t="array" ref="C14">INDEX(Table2[Lower 
confidence limit], ((MATCH($B$3&amp;$B$5&amp;$A14&amp;"Both males and females",Table2[Jurisdiction]&amp;Table2[Age]&amp;Table2[Substance type]&amp;Table2[Sex], 0))))</f>
        <v>9</v>
      </c>
      <c r="D14" s="86">
        <f t="array" ref="D14">INDEX(Table2[Upper 
confidence limit], ((MATCH($B$3&amp;$B$5&amp;$A14&amp;"Both males and females",Table2[Jurisdiction]&amp;Table2[Age]&amp;Table2[Substance type]&amp;Table2[Sex], 0))))</f>
        <v>136.4</v>
      </c>
      <c r="E14" s="86">
        <f t="array" ref="E14">INDEX(Table2[Age-standardized rate per 100,000 population], ((MATCH($B$3&amp;$E$5&amp;$A14&amp;"Both males and females",Table2[Jurisdiction]&amp;Table2[Age]&amp;Table2[Substance type]&amp;Table2[Sex], 0))))</f>
        <v>0</v>
      </c>
      <c r="F14" s="86">
        <f t="array" ref="F14">INDEX(Table2[Lower 
confidence limit], ((MATCH($B$3&amp;$E$5&amp;$A14&amp;"Both males and females",Table2[Jurisdiction]&amp;Table2[Age]&amp;Table2[Substance type]&amp;Table2[Sex], 0))))</f>
        <v>0</v>
      </c>
      <c r="G14" s="86">
        <f t="array" ref="G14">INDEX(Table2[Upper 
confidence limit], ((MATCH($B$3&amp;$E$5&amp;$A14&amp;"Both males and females",Table2[Jurisdiction]&amp;Table2[Age]&amp;Table2[Substance type]&amp;Table2[Sex], 0))))</f>
        <v>0</v>
      </c>
      <c r="H14" s="86">
        <f t="array" ref="H14">INDEX(Table2[Age-standardized rate per 100,000 population], ((MATCH($B$3&amp;$H$5&amp;$A14&amp;"Both males and females",Table2[Jurisdiction]&amp;Table2[Age]&amp;Table2[Substance type]&amp;Table2[Sex], 0))))</f>
        <v>0</v>
      </c>
      <c r="I14" s="86">
        <f t="array" ref="I14">INDEX(Table2[Lower 
confidence limit], ((MATCH($B$3&amp;$H$5&amp;$A14&amp;"Both males and females",Table2[Jurisdiction]&amp;Table2[Age]&amp;Table2[Substance type]&amp;Table2[Sex], 0))))</f>
        <v>0</v>
      </c>
      <c r="J14" s="86">
        <f t="array" ref="J14">INDEX(Table2[Upper 
confidence limit], ((MATCH($B$3&amp;$H$5&amp;$A14&amp;"Both males and females",Table2[Jurisdiction]&amp;Table2[Age]&amp;Table2[Substance type]&amp;Table2[Sex], 0))))</f>
        <v>0</v>
      </c>
      <c r="K14" s="86">
        <f t="array" ref="K14">INDEX(Table2[Age-standardized rate per 100,000 population], ((MATCH($B$3&amp;$K$5&amp;$A14&amp;"Both males and females",Table2[Jurisdiction]&amp;Table2[Age]&amp;Table2[Substance type]&amp;Table2[Sex], 0))))</f>
        <v>144.4</v>
      </c>
      <c r="L14" s="86">
        <f t="array" ref="L14">INDEX(Table2[Lower 
confidence limit], ((MATCH($B$3&amp;$K$5&amp;$A14&amp;"Both males and females",Table2[Jurisdiction]&amp;Table2[Age]&amp;Table2[Substance type]&amp;Table2[Sex], 0))))</f>
        <v>17.899999999999999</v>
      </c>
      <c r="M14" s="87">
        <f t="array" ref="M14">INDEX(Table2[Upper 
confidence limit], ((MATCH($B$3&amp;$K$5&amp;$A14&amp;"Both males and females",Table2[Jurisdiction]&amp;Table2[Age]&amp;Table2[Substance type]&amp;Table2[Sex], 0))))</f>
        <v>270.8</v>
      </c>
      <c r="N14" s="68"/>
    </row>
    <row r="15" spans="1:14" ht="17.25" customHeight="1">
      <c r="A15" s="29" t="s">
        <v>43</v>
      </c>
      <c r="B15" s="27"/>
      <c r="C15" s="27"/>
      <c r="D15" s="27"/>
      <c r="E15" s="27"/>
      <c r="F15" s="27"/>
      <c r="G15" s="27"/>
      <c r="H15" s="27"/>
      <c r="I15" s="27"/>
      <c r="J15" s="27"/>
      <c r="K15" s="27"/>
      <c r="L15" s="27"/>
      <c r="M15" s="27"/>
      <c r="N15" s="27"/>
    </row>
    <row r="16" spans="1:14" s="186" customFormat="1" ht="12" customHeight="1">
      <c r="A16" s="33" t="s">
        <v>185</v>
      </c>
      <c r="B16" s="185"/>
      <c r="C16" s="185"/>
      <c r="D16" s="185"/>
      <c r="E16" s="185"/>
      <c r="F16" s="185"/>
      <c r="G16" s="185"/>
      <c r="H16" s="185"/>
      <c r="I16" s="185"/>
      <c r="J16" s="185"/>
      <c r="K16" s="185"/>
      <c r="L16" s="185"/>
      <c r="M16" s="185"/>
      <c r="N16" s="185"/>
    </row>
    <row r="17" spans="1:14" ht="12" customHeight="1">
      <c r="A17" s="33" t="s">
        <v>96</v>
      </c>
      <c r="B17" s="27"/>
      <c r="C17" s="27"/>
      <c r="D17" s="27"/>
      <c r="E17" s="27"/>
      <c r="F17" s="27"/>
      <c r="G17" s="27"/>
      <c r="H17" s="27"/>
      <c r="I17" s="27"/>
      <c r="J17" s="27"/>
      <c r="K17" s="27"/>
      <c r="L17" s="27"/>
      <c r="M17" s="27"/>
      <c r="N17" s="27"/>
    </row>
    <row r="18" spans="1:14" ht="12" customHeight="1">
      <c r="A18" s="33" t="s">
        <v>48</v>
      </c>
      <c r="B18" s="27"/>
      <c r="C18" s="27"/>
      <c r="D18" s="27"/>
      <c r="E18" s="27"/>
      <c r="F18" s="27"/>
      <c r="G18" s="27"/>
      <c r="H18" s="27"/>
      <c r="I18" s="27"/>
      <c r="J18" s="27"/>
      <c r="K18" s="27"/>
      <c r="L18" s="27"/>
      <c r="M18" s="27"/>
      <c r="N18" s="27"/>
    </row>
    <row r="19" spans="1:14" ht="12" customHeight="1">
      <c r="A19" s="33" t="s">
        <v>98</v>
      </c>
      <c r="B19" s="27"/>
      <c r="C19" s="27"/>
      <c r="D19" s="27"/>
      <c r="E19" s="27"/>
      <c r="F19" s="27"/>
      <c r="G19" s="27"/>
      <c r="H19" s="27"/>
      <c r="I19" s="27"/>
      <c r="J19" s="27"/>
      <c r="K19" s="27"/>
      <c r="L19" s="27"/>
      <c r="M19" s="27"/>
      <c r="N19" s="27"/>
    </row>
    <row r="20" spans="1:14" ht="12" customHeight="1">
      <c r="A20" s="33" t="s">
        <v>99</v>
      </c>
      <c r="B20" s="27"/>
      <c r="C20" s="27"/>
      <c r="D20" s="27"/>
      <c r="E20" s="27"/>
      <c r="F20" s="27"/>
      <c r="G20" s="27"/>
      <c r="H20" s="27"/>
      <c r="I20" s="27"/>
      <c r="J20" s="27"/>
      <c r="K20" s="27"/>
      <c r="L20" s="27"/>
      <c r="M20" s="27"/>
      <c r="N20" s="27"/>
    </row>
    <row r="21" spans="1:14" ht="12" customHeight="1">
      <c r="A21" s="33" t="s">
        <v>45</v>
      </c>
      <c r="B21" s="27"/>
      <c r="C21" s="27"/>
      <c r="D21" s="27"/>
      <c r="E21" s="27"/>
      <c r="F21" s="27"/>
      <c r="G21" s="27"/>
      <c r="H21" s="27"/>
      <c r="I21" s="27"/>
      <c r="J21" s="27"/>
      <c r="K21" s="27"/>
      <c r="L21" s="27"/>
      <c r="M21" s="27"/>
      <c r="N21" s="27"/>
    </row>
    <row r="22" spans="1:14" ht="12" customHeight="1">
      <c r="A22" s="29" t="s">
        <v>50</v>
      </c>
      <c r="B22" s="27"/>
      <c r="C22" s="27"/>
      <c r="D22" s="27"/>
      <c r="E22" s="27"/>
      <c r="F22" s="27"/>
      <c r="G22" s="27"/>
      <c r="H22" s="27"/>
      <c r="I22" s="27"/>
      <c r="J22" s="27"/>
      <c r="K22" s="27"/>
      <c r="L22" s="27"/>
      <c r="M22" s="27"/>
      <c r="N22" s="27"/>
    </row>
    <row r="23" spans="1:14" s="186" customFormat="1" ht="12" customHeight="1">
      <c r="A23" s="33" t="s">
        <v>189</v>
      </c>
      <c r="B23" s="183"/>
      <c r="C23" s="184"/>
      <c r="D23" s="184"/>
      <c r="E23" s="184"/>
      <c r="F23" s="184"/>
      <c r="G23" s="184"/>
      <c r="H23" s="184"/>
      <c r="I23" s="184"/>
      <c r="J23" s="184"/>
    </row>
    <row r="24" spans="1:14" ht="12" customHeight="1">
      <c r="A24" s="33" t="s">
        <v>49</v>
      </c>
      <c r="B24" s="30"/>
      <c r="C24" s="31"/>
      <c r="D24" s="31"/>
      <c r="E24" s="31"/>
      <c r="F24" s="31"/>
      <c r="G24" s="31"/>
      <c r="H24" s="31"/>
      <c r="I24" s="31"/>
      <c r="J24" s="31"/>
    </row>
    <row r="25" spans="1:14" s="75" customFormat="1" ht="30" customHeight="1">
      <c r="A25" s="88" t="str">
        <f>"Figure 2a  Hospitalization rates for harm caused by substance use among youth age 10 to 24, by substance type and age, "&amp;B3&amp;", 2017–2018"</f>
        <v>Figure 2a  Hospitalization rates for harm caused by substance use among youth age 10 to 24, by substance type and age, Yukon, 2017–2018</v>
      </c>
      <c r="B25" s="89"/>
      <c r="C25" s="90"/>
      <c r="D25" s="90"/>
      <c r="E25" s="90"/>
      <c r="F25" s="90"/>
      <c r="G25" s="90"/>
      <c r="H25" s="90"/>
      <c r="I25" s="90"/>
      <c r="J25" s="90"/>
    </row>
    <row r="26" spans="1:14" s="49" customFormat="1" ht="282" customHeight="1">
      <c r="A26" s="199" t="s">
        <v>155</v>
      </c>
      <c r="F26" s="173"/>
    </row>
    <row r="27" spans="1:14" ht="17.25" customHeight="1">
      <c r="A27" s="35" t="s">
        <v>70</v>
      </c>
    </row>
    <row r="28" spans="1:14" ht="12" customHeight="1">
      <c r="A28" s="36" t="s">
        <v>97</v>
      </c>
    </row>
    <row r="29" spans="1:14">
      <c r="A29" s="45"/>
    </row>
    <row r="30" spans="1:14">
      <c r="A30" s="34"/>
    </row>
    <row r="31" spans="1:14">
      <c r="A31" s="34"/>
    </row>
    <row r="32" spans="1:14">
      <c r="A32" s="34"/>
      <c r="F32" s="43"/>
    </row>
    <row r="33" spans="1:1">
      <c r="A33" s="34"/>
    </row>
    <row r="34" spans="1:1">
      <c r="A34" s="34"/>
    </row>
    <row r="35" spans="1:1">
      <c r="A35" s="34"/>
    </row>
    <row r="36" spans="1:1">
      <c r="A36" s="34"/>
    </row>
    <row r="37" spans="1:1">
      <c r="A37" s="34"/>
    </row>
    <row r="38" spans="1:1">
      <c r="A38" s="34"/>
    </row>
    <row r="39" spans="1:1">
      <c r="A39" s="34"/>
    </row>
    <row r="40" spans="1:1">
      <c r="A40" s="34"/>
    </row>
    <row r="41" spans="1:1">
      <c r="A41" s="34"/>
    </row>
    <row r="42" spans="1:1">
      <c r="A42" s="34"/>
    </row>
    <row r="43" spans="1:1">
      <c r="A43" s="34"/>
    </row>
    <row r="44" spans="1:1">
      <c r="A44" s="34"/>
    </row>
  </sheetData>
  <mergeCells count="5">
    <mergeCell ref="B3:C3"/>
    <mergeCell ref="B5:D5"/>
    <mergeCell ref="E5:G5"/>
    <mergeCell ref="H5:J5"/>
    <mergeCell ref="K5:M5"/>
  </mergeCells>
  <hyperlinks>
    <hyperlink ref="A2" location="'Table of contents'!A1" display="Back to Table of contents" xr:uid="{00000000-0004-0000-04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Filters!$A$3:$A$16</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4"/>
  <sheetViews>
    <sheetView showGridLines="0" topLeftCell="A2" zoomScaleNormal="100" workbookViewId="0"/>
  </sheetViews>
  <sheetFormatPr baseColWidth="10" defaultColWidth="8.83203125" defaultRowHeight="15"/>
  <cols>
    <col min="1" max="1" width="25.5" customWidth="1"/>
    <col min="2" max="2" width="17.6640625" customWidth="1"/>
    <col min="3" max="4" width="16.5" customWidth="1"/>
    <col min="5" max="5" width="17.6640625" customWidth="1"/>
    <col min="6" max="7" width="16.5" customWidth="1"/>
    <col min="8" max="8" width="17.6640625" customWidth="1"/>
    <col min="9" max="10" width="16.5" customWidth="1"/>
    <col min="11" max="15" width="13" customWidth="1"/>
  </cols>
  <sheetData>
    <row r="1" spans="1:11" s="67" customFormat="1" hidden="1">
      <c r="A1" s="65" t="s">
        <v>118</v>
      </c>
      <c r="B1" s="66"/>
      <c r="C1" s="66"/>
      <c r="D1" s="66"/>
      <c r="E1" s="66"/>
      <c r="F1" s="66"/>
      <c r="G1" s="66"/>
      <c r="H1" s="66"/>
      <c r="I1" s="66"/>
      <c r="J1" s="66"/>
      <c r="K1" s="66"/>
    </row>
    <row r="2" spans="1:11" ht="24" customHeight="1">
      <c r="A2" s="28" t="s">
        <v>38</v>
      </c>
      <c r="B2" s="27"/>
      <c r="C2" s="27"/>
      <c r="D2" s="27"/>
      <c r="E2" s="27"/>
      <c r="F2" s="27"/>
      <c r="G2" s="27"/>
      <c r="H2" s="27"/>
      <c r="I2" s="27"/>
      <c r="J2" s="27"/>
      <c r="K2" s="27"/>
    </row>
    <row r="3" spans="1:11" s="169" customFormat="1" ht="18" customHeight="1">
      <c r="A3" s="167" t="s">
        <v>145</v>
      </c>
      <c r="B3" s="205" t="s">
        <v>15</v>
      </c>
      <c r="C3" s="205"/>
      <c r="D3" s="167"/>
      <c r="E3" s="167"/>
      <c r="F3" s="167"/>
      <c r="G3" s="167"/>
      <c r="H3" s="167"/>
      <c r="I3" s="167"/>
      <c r="J3" s="167"/>
      <c r="K3" s="167"/>
    </row>
    <row r="4" spans="1:11" s="75" customFormat="1" ht="30" customHeight="1">
      <c r="A4" s="73" t="str">
        <f>"Table 2b  Hospitalization rates for harm caused by substance use among youth age 10 to 24, by substance type and sex, "&amp;B3&amp;", 2017–2018"</f>
        <v>Table 2b  Hospitalization rates for harm caused by substance use among youth age 10 to 24, by substance type and sex, Ontario, 2017–2018</v>
      </c>
      <c r="B4" s="74"/>
      <c r="C4" s="74"/>
      <c r="D4" s="74"/>
      <c r="E4" s="74"/>
      <c r="F4" s="74"/>
      <c r="G4" s="74"/>
      <c r="H4" s="74"/>
      <c r="I4" s="74"/>
      <c r="J4" s="74"/>
      <c r="K4" s="74"/>
    </row>
    <row r="5" spans="1:11" ht="15" customHeight="1">
      <c r="A5" s="91"/>
      <c r="B5" s="202" t="s">
        <v>157</v>
      </c>
      <c r="C5" s="203"/>
      <c r="D5" s="204"/>
      <c r="E5" s="202" t="s">
        <v>158</v>
      </c>
      <c r="F5" s="203"/>
      <c r="G5" s="204"/>
      <c r="H5" s="202" t="s">
        <v>159</v>
      </c>
      <c r="I5" s="203"/>
      <c r="J5" s="203"/>
      <c r="K5" s="27"/>
    </row>
    <row r="6" spans="1:11" ht="44" customHeight="1">
      <c r="A6" s="72" t="s">
        <v>20</v>
      </c>
      <c r="B6" s="69" t="s">
        <v>166</v>
      </c>
      <c r="C6" s="69" t="s">
        <v>160</v>
      </c>
      <c r="D6" s="69" t="s">
        <v>167</v>
      </c>
      <c r="E6" s="69" t="s">
        <v>168</v>
      </c>
      <c r="F6" s="69" t="s">
        <v>162</v>
      </c>
      <c r="G6" s="69" t="s">
        <v>163</v>
      </c>
      <c r="H6" s="69" t="s">
        <v>169</v>
      </c>
      <c r="I6" s="69" t="s">
        <v>164</v>
      </c>
      <c r="J6" s="70" t="s">
        <v>165</v>
      </c>
      <c r="K6" s="27"/>
    </row>
    <row r="7" spans="1:11" s="49" customFormat="1" ht="15" customHeight="1">
      <c r="A7" s="79" t="s">
        <v>21</v>
      </c>
      <c r="B7" s="77">
        <f t="array" ref="B7">INDEX(Table2[Age-standardized rate per 100,000 population], ((MATCH($B$3&amp;$B$5&amp;$A7&amp;"All ages (10–24)",Table2[Jurisdiction]&amp;Table2[Sex]&amp;Table2[Substance type]&amp;Table2[Age], 0))))</f>
        <v>66.900000000000006</v>
      </c>
      <c r="C7" s="77">
        <f t="array" ref="C7">INDEX(Table2[Lower 
confidence limit], ((MATCH($B$3&amp;$B$5&amp;$A7&amp;"All ages (10–24)",Table2[Jurisdiction]&amp;Table2[Sex]&amp;Table2[Substance type]&amp;Table2[Age], 0))))</f>
        <v>63.8</v>
      </c>
      <c r="D7" s="77">
        <f t="array" ref="D7">INDEX(Table2[Upper 
confidence limit], ((MATCH($B$3&amp;$B$5&amp;$A7&amp;"All ages (10–24)",Table2[Jurisdiction]&amp;Table2[Sex]&amp;Table2[Substance type]&amp;Table2[Age], 0))))</f>
        <v>70.099999999999994</v>
      </c>
      <c r="E7" s="77">
        <f t="array" ref="E7">INDEX(Table2[Age-standardized rate per 100,000 population], ((MATCH($B$3&amp;$E$5&amp;$A7&amp;"All ages (10–24)",Table2[Jurisdiction]&amp;Table2[Sex]&amp;Table2[Substance type]&amp;Table2[Age], 0))))</f>
        <v>63.5</v>
      </c>
      <c r="F7" s="77">
        <f t="array" ref="F7">INDEX(Table2[Lower 
confidence limit], ((MATCH($B$3&amp;$E$5&amp;$A7&amp;"All ages (10–24)",Table2[Jurisdiction]&amp;Table2[Sex]&amp;Table2[Substance type]&amp;Table2[Age], 0))))</f>
        <v>59.3</v>
      </c>
      <c r="G7" s="77">
        <f t="array" ref="G7">INDEX(Table2[Upper 
confidence limit], ((MATCH($B$3&amp;$E$5&amp;$A7&amp;"All ages (10–24)",Table2[Jurisdiction]&amp;Table2[Sex]&amp;Table2[Substance type]&amp;Table2[Age], 0))))</f>
        <v>67.8</v>
      </c>
      <c r="H7" s="77">
        <f t="array" ref="H7">INDEX(Table2[Age-standardized rate per 100,000 population], ((MATCH($B$3&amp;$H$5&amp;$A7&amp;"All ages (10–24)",Table2[Jurisdiction]&amp;Table2[Sex]&amp;Table2[Substance type]&amp;Table2[Age], 0))))</f>
        <v>70.599999999999994</v>
      </c>
      <c r="I7" s="77">
        <f t="array" ref="I7">INDEX(Table2[Lower 
confidence limit], ((MATCH($B$3&amp;$H$5&amp;$A7&amp;"All ages (10–24)",Table2[Jurisdiction]&amp;Table2[Sex]&amp;Table2[Substance type]&amp;Table2[Age], 0))))</f>
        <v>65.900000000000006</v>
      </c>
      <c r="J7" s="78">
        <f t="array" ref="J7">INDEX(Table2[Upper 
confidence limit], ((MATCH($B$3&amp;$H$5&amp;$A7&amp;"All ages (10–24)",Table2[Jurisdiction]&amp;Table2[Sex]&amp;Table2[Substance type]&amp;Table2[Age], 0))))</f>
        <v>75.2</v>
      </c>
      <c r="K7" s="68"/>
    </row>
    <row r="8" spans="1:11" s="49" customFormat="1" ht="15" customHeight="1">
      <c r="A8" s="79" t="s">
        <v>22</v>
      </c>
      <c r="B8" s="77">
        <f t="array" ref="B8">INDEX(Table2[Age-standardized rate per 100,000 population], ((MATCH($B$3&amp;$B$5&amp;$A8&amp;"All ages (10–24)",Table2[Jurisdiction]&amp;Table2[Sex]&amp;Table2[Substance type]&amp;Table2[Age], 0))))</f>
        <v>104.1</v>
      </c>
      <c r="C8" s="77">
        <f t="array" ref="C8">INDEX(Table2[Lower 
confidence limit], ((MATCH($B$3&amp;$B$5&amp;$A8&amp;"All ages (10–24)",Table2[Jurisdiction]&amp;Table2[Sex]&amp;Table2[Substance type]&amp;Table2[Age], 0))))</f>
        <v>100.1</v>
      </c>
      <c r="D8" s="77">
        <f t="array" ref="D8">INDEX(Table2[Upper 
confidence limit], ((MATCH($B$3&amp;$B$5&amp;$A8&amp;"All ages (10–24)",Table2[Jurisdiction]&amp;Table2[Sex]&amp;Table2[Substance type]&amp;Table2[Age], 0))))</f>
        <v>108</v>
      </c>
      <c r="E8" s="77">
        <f t="array" ref="E8">INDEX(Table2[Age-standardized rate per 100,000 population], ((MATCH($B$3&amp;$E$5&amp;$A8&amp;"All ages (10–24)",Table2[Jurisdiction]&amp;Table2[Sex]&amp;Table2[Substance type]&amp;Table2[Age], 0))))</f>
        <v>114.7</v>
      </c>
      <c r="F8" s="77">
        <f t="array" ref="F8">INDEX(Table2[Lower 
confidence limit], ((MATCH($B$3&amp;$E$5&amp;$A8&amp;"All ages (10–24)",Table2[Jurisdiction]&amp;Table2[Sex]&amp;Table2[Substance type]&amp;Table2[Age], 0))))</f>
        <v>109</v>
      </c>
      <c r="G8" s="77">
        <f t="array" ref="G8">INDEX(Table2[Upper 
confidence limit], ((MATCH($B$3&amp;$E$5&amp;$A8&amp;"All ages (10–24)",Table2[Jurisdiction]&amp;Table2[Sex]&amp;Table2[Substance type]&amp;Table2[Age], 0))))</f>
        <v>120.4</v>
      </c>
      <c r="H8" s="77">
        <f t="array" ref="H8">INDEX(Table2[Age-standardized rate per 100,000 population], ((MATCH($B$3&amp;$H$5&amp;$A8&amp;"All ages (10–24)",Table2[Jurisdiction]&amp;Table2[Sex]&amp;Table2[Substance type]&amp;Table2[Age], 0))))</f>
        <v>92.7</v>
      </c>
      <c r="I8" s="77">
        <f t="array" ref="I8">INDEX(Table2[Lower 
confidence limit], ((MATCH($B$3&amp;$H$5&amp;$A8&amp;"All ages (10–24)",Table2[Jurisdiction]&amp;Table2[Sex]&amp;Table2[Substance type]&amp;Table2[Age], 0))))</f>
        <v>87.3</v>
      </c>
      <c r="J8" s="78">
        <f t="array" ref="J8">INDEX(Table2[Upper 
confidence limit], ((MATCH($B$3&amp;$H$5&amp;$A8&amp;"All ages (10–24)",Table2[Jurisdiction]&amp;Table2[Sex]&amp;Table2[Substance type]&amp;Table2[Age], 0))))</f>
        <v>98</v>
      </c>
      <c r="K8" s="68"/>
    </row>
    <row r="9" spans="1:11" s="49" customFormat="1" ht="15" customHeight="1">
      <c r="A9" s="79" t="s">
        <v>23</v>
      </c>
      <c r="B9" s="77">
        <f t="array" ref="B9">INDEX(Table2[Age-standardized rate per 100,000 population], ((MATCH($B$3&amp;$B$5&amp;$A9&amp;"All ages (10–24)",Table2[Jurisdiction]&amp;Table2[Sex]&amp;Table2[Substance type]&amp;Table2[Age], 0))))</f>
        <v>26</v>
      </c>
      <c r="C9" s="77">
        <f t="array" ref="C9">INDEX(Table2[Lower 
confidence limit], ((MATCH($B$3&amp;$B$5&amp;$A9&amp;"All ages (10–24)",Table2[Jurisdiction]&amp;Table2[Sex]&amp;Table2[Substance type]&amp;Table2[Age], 0))))</f>
        <v>24</v>
      </c>
      <c r="D9" s="77">
        <f t="array" ref="D9">INDEX(Table2[Upper 
confidence limit], ((MATCH($B$3&amp;$B$5&amp;$A9&amp;"All ages (10–24)",Table2[Jurisdiction]&amp;Table2[Sex]&amp;Table2[Substance type]&amp;Table2[Age], 0))))</f>
        <v>27.9</v>
      </c>
      <c r="E9" s="77">
        <f t="array" ref="E9">INDEX(Table2[Age-standardized rate per 100,000 population], ((MATCH($B$3&amp;$E$5&amp;$A9&amp;"All ages (10–24)",Table2[Jurisdiction]&amp;Table2[Sex]&amp;Table2[Substance type]&amp;Table2[Age], 0))))</f>
        <v>26.1</v>
      </c>
      <c r="F9" s="77">
        <f t="array" ref="F9">INDEX(Table2[Lower 
confidence limit], ((MATCH($B$3&amp;$E$5&amp;$A9&amp;"All ages (10–24)",Table2[Jurisdiction]&amp;Table2[Sex]&amp;Table2[Substance type]&amp;Table2[Age], 0))))</f>
        <v>23.4</v>
      </c>
      <c r="G9" s="77">
        <f t="array" ref="G9">INDEX(Table2[Upper 
confidence limit], ((MATCH($B$3&amp;$E$5&amp;$A9&amp;"All ages (10–24)",Table2[Jurisdiction]&amp;Table2[Sex]&amp;Table2[Substance type]&amp;Table2[Age], 0))))</f>
        <v>28.8</v>
      </c>
      <c r="H9" s="77">
        <f t="array" ref="H9">INDEX(Table2[Age-standardized rate per 100,000 population], ((MATCH($B$3&amp;$H$5&amp;$A9&amp;"All ages (10–24)",Table2[Jurisdiction]&amp;Table2[Sex]&amp;Table2[Substance type]&amp;Table2[Age], 0))))</f>
        <v>25.8</v>
      </c>
      <c r="I9" s="77">
        <f t="array" ref="I9">INDEX(Table2[Lower 
confidence limit], ((MATCH($B$3&amp;$H$5&amp;$A9&amp;"All ages (10–24)",Table2[Jurisdiction]&amp;Table2[Sex]&amp;Table2[Substance type]&amp;Table2[Age], 0))))</f>
        <v>23</v>
      </c>
      <c r="J9" s="78">
        <f t="array" ref="J9">INDEX(Table2[Upper 
confidence limit], ((MATCH($B$3&amp;$H$5&amp;$A9&amp;"All ages (10–24)",Table2[Jurisdiction]&amp;Table2[Sex]&amp;Table2[Substance type]&amp;Table2[Age], 0))))</f>
        <v>28.6</v>
      </c>
      <c r="K9" s="68"/>
    </row>
    <row r="10" spans="1:11" s="49" customFormat="1" ht="15" customHeight="1">
      <c r="A10" s="79" t="s">
        <v>24</v>
      </c>
      <c r="B10" s="77">
        <f t="array" ref="B10">INDEX(Table2[Age-standardized rate per 100,000 population], ((MATCH($B$3&amp;$B$5&amp;$A10&amp;"All ages (10–24)",Table2[Jurisdiction]&amp;Table2[Sex]&amp;Table2[Substance type]&amp;Table2[Age], 0))))</f>
        <v>27.4</v>
      </c>
      <c r="C10" s="77">
        <f t="array" ref="C10">INDEX(Table2[Lower 
confidence limit], ((MATCH($B$3&amp;$B$5&amp;$A10&amp;"All ages (10–24)",Table2[Jurisdiction]&amp;Table2[Sex]&amp;Table2[Substance type]&amp;Table2[Age], 0))))</f>
        <v>25.4</v>
      </c>
      <c r="D10" s="77">
        <f t="array" ref="D10">INDEX(Table2[Upper 
confidence limit], ((MATCH($B$3&amp;$B$5&amp;$A10&amp;"All ages (10–24)",Table2[Jurisdiction]&amp;Table2[Sex]&amp;Table2[Substance type]&amp;Table2[Age], 0))))</f>
        <v>29.4</v>
      </c>
      <c r="E10" s="77">
        <f t="array" ref="E10">INDEX(Table2[Age-standardized rate per 100,000 population], ((MATCH($B$3&amp;$E$5&amp;$A10&amp;"All ages (10–24)",Table2[Jurisdiction]&amp;Table2[Sex]&amp;Table2[Substance type]&amp;Table2[Age], 0))))</f>
        <v>24.2</v>
      </c>
      <c r="F10" s="77">
        <f t="array" ref="F10">INDEX(Table2[Lower 
confidence limit], ((MATCH($B$3&amp;$E$5&amp;$A10&amp;"All ages (10–24)",Table2[Jurisdiction]&amp;Table2[Sex]&amp;Table2[Substance type]&amp;Table2[Age], 0))))</f>
        <v>21.6</v>
      </c>
      <c r="G10" s="77">
        <f t="array" ref="G10">INDEX(Table2[Upper 
confidence limit], ((MATCH($B$3&amp;$E$5&amp;$A10&amp;"All ages (10–24)",Table2[Jurisdiction]&amp;Table2[Sex]&amp;Table2[Substance type]&amp;Table2[Age], 0))))</f>
        <v>26.8</v>
      </c>
      <c r="H10" s="77">
        <f t="array" ref="H10">INDEX(Table2[Age-standardized rate per 100,000 population], ((MATCH($B$3&amp;$H$5&amp;$A10&amp;"All ages (10–24)",Table2[Jurisdiction]&amp;Table2[Sex]&amp;Table2[Substance type]&amp;Table2[Age], 0))))</f>
        <v>30.7</v>
      </c>
      <c r="I10" s="77">
        <f t="array" ref="I10">INDEX(Table2[Lower 
confidence limit], ((MATCH($B$3&amp;$H$5&amp;$A10&amp;"All ages (10–24)",Table2[Jurisdiction]&amp;Table2[Sex]&amp;Table2[Substance type]&amp;Table2[Age], 0))))</f>
        <v>27.7</v>
      </c>
      <c r="J10" s="78">
        <f t="array" ref="J10">INDEX(Table2[Upper 
confidence limit], ((MATCH($B$3&amp;$H$5&amp;$A10&amp;"All ages (10–24)",Table2[Jurisdiction]&amp;Table2[Sex]&amp;Table2[Substance type]&amp;Table2[Age], 0))))</f>
        <v>33.799999999999997</v>
      </c>
      <c r="K10" s="68"/>
    </row>
    <row r="11" spans="1:11" s="49" customFormat="1" ht="15" customHeight="1">
      <c r="A11" s="79" t="s">
        <v>25</v>
      </c>
      <c r="B11" s="77">
        <f t="array" ref="B11">INDEX(Table2[Age-standardized rate per 100,000 population], ((MATCH($B$3&amp;$B$5&amp;$A11&amp;"All ages (10–24)",Table2[Jurisdiction]&amp;Table2[Sex]&amp;Table2[Substance type]&amp;Table2[Age], 0))))</f>
        <v>25.4</v>
      </c>
      <c r="C11" s="77">
        <f t="array" ref="C11">INDEX(Table2[Lower 
confidence limit], ((MATCH($B$3&amp;$B$5&amp;$A11&amp;"All ages (10–24)",Table2[Jurisdiction]&amp;Table2[Sex]&amp;Table2[Substance type]&amp;Table2[Age], 0))))</f>
        <v>23.4</v>
      </c>
      <c r="D11" s="77">
        <f t="array" ref="D11">INDEX(Table2[Upper 
confidence limit], ((MATCH($B$3&amp;$B$5&amp;$A11&amp;"All ages (10–24)",Table2[Jurisdiction]&amp;Table2[Sex]&amp;Table2[Substance type]&amp;Table2[Age], 0))))</f>
        <v>27.3</v>
      </c>
      <c r="E11" s="77">
        <f t="array" ref="E11">INDEX(Table2[Age-standardized rate per 100,000 population], ((MATCH($B$3&amp;$E$5&amp;$A11&amp;"All ages (10–24)",Table2[Jurisdiction]&amp;Table2[Sex]&amp;Table2[Substance type]&amp;Table2[Age], 0))))</f>
        <v>21.4</v>
      </c>
      <c r="F11" s="77">
        <f t="array" ref="F11">INDEX(Table2[Lower 
confidence limit], ((MATCH($B$3&amp;$E$5&amp;$A11&amp;"All ages (10–24)",Table2[Jurisdiction]&amp;Table2[Sex]&amp;Table2[Substance type]&amp;Table2[Age], 0))))</f>
        <v>18.899999999999999</v>
      </c>
      <c r="G11" s="77">
        <f t="array" ref="G11">INDEX(Table2[Upper 
confidence limit], ((MATCH($B$3&amp;$E$5&amp;$A11&amp;"All ages (10–24)",Table2[Jurisdiction]&amp;Table2[Sex]&amp;Table2[Substance type]&amp;Table2[Age], 0))))</f>
        <v>23.8</v>
      </c>
      <c r="H11" s="77">
        <f t="array" ref="H11">INDEX(Table2[Age-standardized rate per 100,000 population], ((MATCH($B$3&amp;$H$5&amp;$A11&amp;"All ages (10–24)",Table2[Jurisdiction]&amp;Table2[Sex]&amp;Table2[Substance type]&amp;Table2[Age], 0))))</f>
        <v>29.6</v>
      </c>
      <c r="I11" s="77">
        <f t="array" ref="I11">INDEX(Table2[Lower 
confidence limit], ((MATCH($B$3&amp;$H$5&amp;$A11&amp;"All ages (10–24)",Table2[Jurisdiction]&amp;Table2[Sex]&amp;Table2[Substance type]&amp;Table2[Age], 0))))</f>
        <v>26.6</v>
      </c>
      <c r="J11" s="78">
        <f t="array" ref="J11">INDEX(Table2[Upper 
confidence limit], ((MATCH($B$3&amp;$H$5&amp;$A11&amp;"All ages (10–24)",Table2[Jurisdiction]&amp;Table2[Sex]&amp;Table2[Substance type]&amp;Table2[Age], 0))))</f>
        <v>32.6</v>
      </c>
      <c r="K11" s="68"/>
    </row>
    <row r="12" spans="1:11" s="49" customFormat="1" ht="15" customHeight="1">
      <c r="A12" s="79" t="s">
        <v>26</v>
      </c>
      <c r="B12" s="77">
        <f t="array" ref="B12">INDEX(Table2[Age-standardized rate per 100,000 population], ((MATCH($B$3&amp;$B$5&amp;$A12&amp;"All ages (10–24)",Table2[Jurisdiction]&amp;Table2[Sex]&amp;Table2[Substance type]&amp;Table2[Age], 0))))</f>
        <v>25.2</v>
      </c>
      <c r="C12" s="77">
        <f t="array" ref="C12">INDEX(Table2[Lower 
confidence limit], ((MATCH($B$3&amp;$B$5&amp;$A12&amp;"All ages (10–24)",Table2[Jurisdiction]&amp;Table2[Sex]&amp;Table2[Substance type]&amp;Table2[Age], 0))))</f>
        <v>23.3</v>
      </c>
      <c r="D12" s="77">
        <f t="array" ref="D12">INDEX(Table2[Upper 
confidence limit], ((MATCH($B$3&amp;$B$5&amp;$A12&amp;"All ages (10–24)",Table2[Jurisdiction]&amp;Table2[Sex]&amp;Table2[Substance type]&amp;Table2[Age], 0))))</f>
        <v>27.1</v>
      </c>
      <c r="E12" s="77">
        <f t="array" ref="E12">INDEX(Table2[Age-standardized rate per 100,000 population], ((MATCH($B$3&amp;$E$5&amp;$A12&amp;"All ages (10–24)",Table2[Jurisdiction]&amp;Table2[Sex]&amp;Table2[Substance type]&amp;Table2[Age], 0))))</f>
        <v>25.8</v>
      </c>
      <c r="F12" s="77">
        <f t="array" ref="F12">INDEX(Table2[Lower 
confidence limit], ((MATCH($B$3&amp;$E$5&amp;$A12&amp;"All ages (10–24)",Table2[Jurisdiction]&amp;Table2[Sex]&amp;Table2[Substance type]&amp;Table2[Age], 0))))</f>
        <v>23.1</v>
      </c>
      <c r="G12" s="77">
        <f t="array" ref="G12">INDEX(Table2[Upper 
confidence limit], ((MATCH($B$3&amp;$E$5&amp;$A12&amp;"All ages (10–24)",Table2[Jurisdiction]&amp;Table2[Sex]&amp;Table2[Substance type]&amp;Table2[Age], 0))))</f>
        <v>28.5</v>
      </c>
      <c r="H12" s="77">
        <f t="array" ref="H12">INDEX(Table2[Age-standardized rate per 100,000 population], ((MATCH($B$3&amp;$H$5&amp;$A12&amp;"All ages (10–24)",Table2[Jurisdiction]&amp;Table2[Sex]&amp;Table2[Substance type]&amp;Table2[Age], 0))))</f>
        <v>24.5</v>
      </c>
      <c r="I12" s="77">
        <f t="array" ref="I12">INDEX(Table2[Lower 
confidence limit], ((MATCH($B$3&amp;$H$5&amp;$A12&amp;"All ages (10–24)",Table2[Jurisdiction]&amp;Table2[Sex]&amp;Table2[Substance type]&amp;Table2[Age], 0))))</f>
        <v>21.8</v>
      </c>
      <c r="J12" s="78">
        <f t="array" ref="J12">INDEX(Table2[Upper 
confidence limit], ((MATCH($B$3&amp;$H$5&amp;$A12&amp;"All ages (10–24)",Table2[Jurisdiction]&amp;Table2[Sex]&amp;Table2[Substance type]&amp;Table2[Age], 0))))</f>
        <v>27.3</v>
      </c>
      <c r="K12" s="68"/>
    </row>
    <row r="13" spans="1:11" s="49" customFormat="1" ht="15" customHeight="1">
      <c r="A13" s="79" t="s">
        <v>27</v>
      </c>
      <c r="B13" s="77">
        <f t="array" ref="B13">INDEX(Table2[Age-standardized rate per 100,000 population], ((MATCH($B$3&amp;$B$5&amp;$A13&amp;"All ages (10–24)",Table2[Jurisdiction]&amp;Table2[Sex]&amp;Table2[Substance type]&amp;Table2[Age], 0))))</f>
        <v>2.9</v>
      </c>
      <c r="C13" s="77">
        <f t="array" ref="C13">INDEX(Table2[Lower 
confidence limit], ((MATCH($B$3&amp;$B$5&amp;$A13&amp;"All ages (10–24)",Table2[Jurisdiction]&amp;Table2[Sex]&amp;Table2[Substance type]&amp;Table2[Age], 0))))</f>
        <v>2.2999999999999998</v>
      </c>
      <c r="D13" s="77">
        <f t="array" ref="D13">INDEX(Table2[Upper 
confidence limit], ((MATCH($B$3&amp;$B$5&amp;$A13&amp;"All ages (10–24)",Table2[Jurisdiction]&amp;Table2[Sex]&amp;Table2[Substance type]&amp;Table2[Age], 0))))</f>
        <v>3.6</v>
      </c>
      <c r="E13" s="77">
        <f t="array" ref="E13">INDEX(Table2[Age-standardized rate per 100,000 population], ((MATCH($B$3&amp;$E$5&amp;$A13&amp;"All ages (10–24)",Table2[Jurisdiction]&amp;Table2[Sex]&amp;Table2[Substance type]&amp;Table2[Age], 0))))</f>
        <v>4</v>
      </c>
      <c r="F13" s="77">
        <f t="array" ref="F13">INDEX(Table2[Lower 
confidence limit], ((MATCH($B$3&amp;$E$5&amp;$A13&amp;"All ages (10–24)",Table2[Jurisdiction]&amp;Table2[Sex]&amp;Table2[Substance type]&amp;Table2[Age], 0))))</f>
        <v>2.9</v>
      </c>
      <c r="G13" s="77">
        <f t="array" ref="G13">INDEX(Table2[Upper 
confidence limit], ((MATCH($B$3&amp;$E$5&amp;$A13&amp;"All ages (10–24)",Table2[Jurisdiction]&amp;Table2[Sex]&amp;Table2[Substance type]&amp;Table2[Age], 0))))</f>
        <v>5.0999999999999996</v>
      </c>
      <c r="H13" s="77">
        <f t="array" ref="H13">INDEX(Table2[Age-standardized rate per 100,000 population], ((MATCH($B$3&amp;$H$5&amp;$A13&amp;"All ages (10–24)",Table2[Jurisdiction]&amp;Table2[Sex]&amp;Table2[Substance type]&amp;Table2[Age], 0))))</f>
        <v>1.7</v>
      </c>
      <c r="I13" s="77">
        <f t="array" ref="I13">INDEX(Table2[Lower 
confidence limit], ((MATCH($B$3&amp;$H$5&amp;$A13&amp;"All ages (10–24)",Table2[Jurisdiction]&amp;Table2[Sex]&amp;Table2[Substance type]&amp;Table2[Age], 0))))</f>
        <v>1</v>
      </c>
      <c r="J13" s="78">
        <f t="array" ref="J13">INDEX(Table2[Upper 
confidence limit], ((MATCH($B$3&amp;$H$5&amp;$A13&amp;"All ages (10–24)",Table2[Jurisdiction]&amp;Table2[Sex]&amp;Table2[Substance type]&amp;Table2[Age], 0))))</f>
        <v>2.5</v>
      </c>
      <c r="K13" s="68"/>
    </row>
    <row r="14" spans="1:11" s="49" customFormat="1" ht="15" customHeight="1">
      <c r="A14" s="79" t="s">
        <v>28</v>
      </c>
      <c r="B14" s="77">
        <f t="array" ref="B14">INDEX(Table2[Age-standardized rate per 100,000 population], ((MATCH($B$3&amp;$B$5&amp;$A14&amp;"All ages (10–24)",Table2[Jurisdiction]&amp;Table2[Sex]&amp;Table2[Substance type]&amp;Table2[Age], 0))))</f>
        <v>114.2</v>
      </c>
      <c r="C14" s="77">
        <f t="array" ref="C14">INDEX(Table2[Lower 
confidence limit], ((MATCH($B$3&amp;$B$5&amp;$A14&amp;"All ages (10–24)",Table2[Jurisdiction]&amp;Table2[Sex]&amp;Table2[Substance type]&amp;Table2[Age], 0))))</f>
        <v>110.1</v>
      </c>
      <c r="D14" s="77">
        <f t="array" ref="D14">INDEX(Table2[Upper 
confidence limit], ((MATCH($B$3&amp;$B$5&amp;$A14&amp;"All ages (10–24)",Table2[Jurisdiction]&amp;Table2[Sex]&amp;Table2[Substance type]&amp;Table2[Age], 0))))</f>
        <v>118.3</v>
      </c>
      <c r="E14" s="77">
        <f t="array" ref="E14">INDEX(Table2[Age-standardized rate per 100,000 population], ((MATCH($B$3&amp;$E$5&amp;$A14&amp;"All ages (10–24)",Table2[Jurisdiction]&amp;Table2[Sex]&amp;Table2[Substance type]&amp;Table2[Age], 0))))</f>
        <v>137.19999999999999</v>
      </c>
      <c r="F14" s="77">
        <f t="array" ref="F14">INDEX(Table2[Lower 
confidence limit], ((MATCH($B$3&amp;$E$5&amp;$A14&amp;"All ages (10–24)",Table2[Jurisdiction]&amp;Table2[Sex]&amp;Table2[Substance type]&amp;Table2[Age], 0))))</f>
        <v>131</v>
      </c>
      <c r="G14" s="77">
        <f t="array" ref="G14">INDEX(Table2[Upper 
confidence limit], ((MATCH($B$3&amp;$E$5&amp;$A14&amp;"All ages (10–24)",Table2[Jurisdiction]&amp;Table2[Sex]&amp;Table2[Substance type]&amp;Table2[Age], 0))))</f>
        <v>143.4</v>
      </c>
      <c r="H14" s="77">
        <f t="array" ref="H14">INDEX(Table2[Age-standardized rate per 100,000 population], ((MATCH($B$3&amp;$H$5&amp;$A14&amp;"All ages (10–24)",Table2[Jurisdiction]&amp;Table2[Sex]&amp;Table2[Substance type]&amp;Table2[Age], 0))))</f>
        <v>89.6</v>
      </c>
      <c r="I14" s="77">
        <f t="array" ref="I14">INDEX(Table2[Lower 
confidence limit], ((MATCH($B$3&amp;$H$5&amp;$A14&amp;"All ages (10–24)",Table2[Jurisdiction]&amp;Table2[Sex]&amp;Table2[Substance type]&amp;Table2[Age], 0))))</f>
        <v>84.4</v>
      </c>
      <c r="J14" s="78">
        <f t="array" ref="J14">INDEX(Table2[Upper 
confidence limit], ((MATCH($B$3&amp;$H$5&amp;$A14&amp;"All ages (10–24)",Table2[Jurisdiction]&amp;Table2[Sex]&amp;Table2[Substance type]&amp;Table2[Age], 0))))</f>
        <v>94.8</v>
      </c>
      <c r="K14" s="68"/>
    </row>
    <row r="15" spans="1:11" ht="17.25" customHeight="1">
      <c r="A15" s="29" t="s">
        <v>43</v>
      </c>
      <c r="B15" s="27"/>
      <c r="C15" s="27"/>
      <c r="D15" s="27"/>
      <c r="E15" s="27"/>
      <c r="F15" s="27"/>
      <c r="G15" s="27"/>
      <c r="H15" s="27"/>
      <c r="I15" s="27"/>
      <c r="J15" s="27"/>
      <c r="K15" s="27"/>
    </row>
    <row r="16" spans="1:11" s="186" customFormat="1" ht="12" customHeight="1">
      <c r="A16" s="33" t="s">
        <v>185</v>
      </c>
      <c r="B16" s="185"/>
      <c r="C16" s="185"/>
      <c r="D16" s="185"/>
      <c r="E16" s="185"/>
      <c r="F16" s="185"/>
      <c r="G16" s="185"/>
      <c r="H16" s="185"/>
      <c r="I16" s="185"/>
      <c r="J16" s="185"/>
      <c r="K16" s="185"/>
    </row>
    <row r="17" spans="1:15" ht="12" customHeight="1">
      <c r="A17" s="33" t="s">
        <v>96</v>
      </c>
      <c r="B17" s="27"/>
      <c r="C17" s="27"/>
      <c r="D17" s="27"/>
      <c r="E17" s="27"/>
      <c r="F17" s="27"/>
      <c r="G17" s="27"/>
      <c r="H17" s="27"/>
      <c r="I17" s="27"/>
      <c r="J17" s="27"/>
      <c r="K17" s="27"/>
    </row>
    <row r="18" spans="1:15" ht="12" customHeight="1">
      <c r="A18" s="33" t="s">
        <v>48</v>
      </c>
      <c r="B18" s="27"/>
      <c r="C18" s="27"/>
      <c r="D18" s="27"/>
      <c r="E18" s="27"/>
      <c r="F18" s="27"/>
      <c r="G18" s="27"/>
      <c r="H18" s="27"/>
      <c r="I18" s="27"/>
      <c r="J18" s="27"/>
      <c r="K18" s="27"/>
      <c r="L18" s="27"/>
      <c r="M18" s="27"/>
      <c r="N18" s="27"/>
      <c r="O18" s="27"/>
    </row>
    <row r="19" spans="1:15" ht="12" customHeight="1">
      <c r="A19" s="33" t="s">
        <v>98</v>
      </c>
      <c r="B19" s="27"/>
      <c r="C19" s="27"/>
      <c r="D19" s="27"/>
      <c r="E19" s="27"/>
      <c r="F19" s="27"/>
      <c r="G19" s="27"/>
      <c r="H19" s="27"/>
      <c r="I19" s="27"/>
      <c r="J19" s="27"/>
      <c r="K19" s="27"/>
      <c r="L19" s="27"/>
      <c r="M19" s="27"/>
      <c r="N19" s="27"/>
      <c r="O19" s="27"/>
    </row>
    <row r="20" spans="1:15" ht="12" customHeight="1">
      <c r="A20" s="33" t="s">
        <v>99</v>
      </c>
      <c r="B20" s="27"/>
      <c r="C20" s="27"/>
      <c r="D20" s="27"/>
      <c r="E20" s="27"/>
      <c r="F20" s="27"/>
      <c r="G20" s="27"/>
      <c r="H20" s="27"/>
      <c r="I20" s="27"/>
      <c r="J20" s="27"/>
      <c r="K20" s="27"/>
      <c r="L20" s="27"/>
      <c r="M20" s="27"/>
      <c r="N20" s="27"/>
    </row>
    <row r="21" spans="1:15" ht="12" customHeight="1">
      <c r="A21" s="33" t="s">
        <v>45</v>
      </c>
      <c r="B21" s="27"/>
      <c r="C21" s="27"/>
      <c r="D21" s="27"/>
      <c r="E21" s="27"/>
      <c r="F21" s="27"/>
      <c r="G21" s="27"/>
      <c r="H21" s="27"/>
      <c r="I21" s="27"/>
      <c r="J21" s="27"/>
      <c r="K21" s="27"/>
    </row>
    <row r="22" spans="1:15" ht="12" customHeight="1">
      <c r="A22" s="29" t="s">
        <v>50</v>
      </c>
      <c r="B22" s="27"/>
      <c r="C22" s="27"/>
      <c r="D22" s="27"/>
      <c r="E22" s="27"/>
      <c r="F22" s="27"/>
      <c r="G22" s="27"/>
      <c r="H22" s="27"/>
      <c r="I22" s="27"/>
      <c r="J22" s="27"/>
      <c r="K22" s="27"/>
    </row>
    <row r="23" spans="1:15" s="186" customFormat="1" ht="12" customHeight="1">
      <c r="A23" s="33" t="s">
        <v>189</v>
      </c>
      <c r="B23" s="183"/>
      <c r="C23" s="184"/>
      <c r="D23" s="184"/>
      <c r="E23" s="184"/>
      <c r="F23" s="184"/>
      <c r="G23" s="184"/>
      <c r="H23" s="184"/>
      <c r="I23" s="184"/>
      <c r="J23" s="184"/>
      <c r="K23" s="185"/>
    </row>
    <row r="24" spans="1:15" ht="12" customHeight="1">
      <c r="A24" s="33" t="s">
        <v>49</v>
      </c>
      <c r="B24" s="30"/>
      <c r="C24" s="31"/>
      <c r="D24" s="31"/>
      <c r="E24" s="31"/>
      <c r="F24" s="31"/>
      <c r="G24" s="31"/>
      <c r="H24" s="31"/>
      <c r="I24" s="31"/>
      <c r="J24" s="31"/>
      <c r="K24" s="27"/>
    </row>
    <row r="25" spans="1:15" s="75" customFormat="1" ht="30" customHeight="1">
      <c r="A25" s="88" t="str">
        <f>"Figure 2b  Hospitalization rates for harm caused by substance use among youth age 10 to 24, by substance type and sex, "&amp;B3&amp;", 2017–2018"</f>
        <v>Figure 2b  Hospitalization rates for harm caused by substance use among youth age 10 to 24, by substance type and sex, Ontario, 2017–2018</v>
      </c>
      <c r="B25" s="89"/>
      <c r="C25" s="90"/>
      <c r="D25" s="90"/>
      <c r="E25" s="90"/>
      <c r="F25" s="90"/>
      <c r="G25" s="90"/>
      <c r="H25" s="90"/>
      <c r="I25" s="90"/>
      <c r="J25" s="90"/>
      <c r="K25" s="74"/>
    </row>
    <row r="26" spans="1:15" s="49" customFormat="1" ht="264.5" customHeight="1">
      <c r="A26" s="200" t="s">
        <v>155</v>
      </c>
      <c r="B26" s="68"/>
      <c r="C26" s="68"/>
      <c r="D26" s="68"/>
      <c r="E26" s="68"/>
      <c r="F26" s="173"/>
      <c r="G26" s="68"/>
      <c r="H26" s="68"/>
      <c r="I26" s="68"/>
      <c r="J26" s="68"/>
      <c r="K26" s="68"/>
    </row>
    <row r="27" spans="1:15" ht="17.25" customHeight="1">
      <c r="A27" s="35" t="s">
        <v>70</v>
      </c>
      <c r="B27" s="27"/>
      <c r="C27" s="27"/>
      <c r="D27" s="27"/>
      <c r="E27" s="27"/>
      <c r="F27" s="27"/>
      <c r="G27" s="27"/>
      <c r="H27" s="27"/>
      <c r="I27" s="27"/>
      <c r="J27" s="27"/>
      <c r="K27" s="27"/>
    </row>
    <row r="28" spans="1:15" ht="12" customHeight="1">
      <c r="A28" s="36" t="s">
        <v>97</v>
      </c>
    </row>
    <row r="29" spans="1:15">
      <c r="A29" s="45"/>
    </row>
    <row r="30" spans="1:15">
      <c r="A30" s="34"/>
    </row>
    <row r="31" spans="1:15">
      <c r="A31" s="34"/>
    </row>
    <row r="32" spans="1:15">
      <c r="A32" s="34"/>
    </row>
    <row r="33" spans="1:6">
      <c r="A33" s="34"/>
    </row>
    <row r="34" spans="1:6">
      <c r="A34" s="34"/>
    </row>
    <row r="35" spans="1:6">
      <c r="A35" s="34"/>
      <c r="F35" s="43"/>
    </row>
    <row r="36" spans="1:6">
      <c r="A36" s="34"/>
    </row>
    <row r="37" spans="1:6">
      <c r="A37" s="34"/>
    </row>
    <row r="38" spans="1:6">
      <c r="A38" s="34"/>
    </row>
    <row r="39" spans="1:6">
      <c r="A39" s="34"/>
    </row>
    <row r="40" spans="1:6">
      <c r="A40" s="34"/>
    </row>
    <row r="41" spans="1:6">
      <c r="A41" s="34"/>
    </row>
    <row r="42" spans="1:6">
      <c r="A42" s="34"/>
    </row>
    <row r="43" spans="1:6">
      <c r="A43" s="34"/>
    </row>
    <row r="44" spans="1:6">
      <c r="A44" s="34"/>
    </row>
  </sheetData>
  <mergeCells count="4">
    <mergeCell ref="B3:C3"/>
    <mergeCell ref="B5:D5"/>
    <mergeCell ref="E5:G5"/>
    <mergeCell ref="H5:J5"/>
  </mergeCells>
  <hyperlinks>
    <hyperlink ref="A2" location="'Table of contents'!A1" display="Back to Table of contents" xr:uid="{00000000-0004-0000-05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Filters!$A$3:$A$16</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7"/>
  <sheetViews>
    <sheetView showGridLines="0" tabSelected="1" topLeftCell="A2" zoomScaleNormal="100" workbookViewId="0">
      <selection activeCell="B3" sqref="B3:C3"/>
    </sheetView>
  </sheetViews>
  <sheetFormatPr baseColWidth="10" defaultColWidth="8.83203125" defaultRowHeight="15"/>
  <cols>
    <col min="1" max="1" width="25.5" customWidth="1"/>
    <col min="2" max="2" width="16.83203125" customWidth="1"/>
    <col min="3" max="3" width="23.5" customWidth="1"/>
    <col min="4" max="5" width="24.5" customWidth="1"/>
    <col min="6" max="6" width="17.5" customWidth="1"/>
    <col min="7" max="7" width="23.5" customWidth="1"/>
    <col min="8" max="8" width="33" customWidth="1"/>
    <col min="9" max="9" width="43.5" customWidth="1"/>
    <col min="10" max="11" width="23.5" customWidth="1"/>
  </cols>
  <sheetData>
    <row r="1" spans="1:18" s="67" customFormat="1" hidden="1">
      <c r="A1" s="65" t="s">
        <v>120</v>
      </c>
      <c r="B1" s="92"/>
      <c r="C1" s="92"/>
      <c r="D1" s="92"/>
      <c r="E1" s="92"/>
      <c r="F1" s="92"/>
      <c r="G1" s="93"/>
    </row>
    <row r="2" spans="1:18" ht="24" customHeight="1">
      <c r="A2" s="28" t="s">
        <v>38</v>
      </c>
    </row>
    <row r="3" spans="1:18" s="170" customFormat="1" ht="18" customHeight="1">
      <c r="A3" s="168" t="s">
        <v>145</v>
      </c>
      <c r="B3" s="201" t="s">
        <v>13</v>
      </c>
      <c r="C3" s="201"/>
    </row>
    <row r="4" spans="1:18" s="75" customFormat="1" ht="50" customHeight="1">
      <c r="A4" s="217" t="str">
        <f>"Table 2c  Hospitalization rates for harm caused by substance use among youth age 10 to 24, top 3 substances, "&amp;$B$3&amp;", 2017–2018"</f>
        <v>Table 2c  Hospitalization rates for harm caused by substance use among youth age 10 to 24, top 3 substances, Nova Scotia, 2017–2018</v>
      </c>
      <c r="B4" s="218"/>
      <c r="C4" s="218"/>
      <c r="D4" s="218"/>
      <c r="E4" s="218"/>
    </row>
    <row r="5" spans="1:18" ht="30" customHeight="1">
      <c r="A5" s="95" t="s">
        <v>40</v>
      </c>
      <c r="B5" s="96" t="s">
        <v>39</v>
      </c>
      <c r="C5" s="99" t="s">
        <v>4</v>
      </c>
      <c r="D5" s="99" t="s">
        <v>5</v>
      </c>
      <c r="E5" s="100" t="s">
        <v>6</v>
      </c>
      <c r="F5" s="40"/>
    </row>
    <row r="6" spans="1:18" s="49" customFormat="1" ht="15" customHeight="1">
      <c r="A6" s="97">
        <v>1</v>
      </c>
      <c r="B6" s="98" t="str">
        <f t="array" ref="B6">INDEX(Table2[Substance type], ((MATCH($B$3&amp;$A6,Table2[Jurisdiction]&amp;Table2[Top 3 substance rank], 0))))</f>
        <v>Cannabis</v>
      </c>
      <c r="C6" s="86">
        <f t="array" ref="C6">INDEX(Table2[Age-standardized rate per 100,000 population], ((MATCH($B$3&amp;$A6,Table2[Jurisdiction]&amp;Table2[Top 3 substance rank], 0))))</f>
        <v>95.5</v>
      </c>
      <c r="D6" s="86">
        <f t="array" ref="D6">INDEX(Table2[Lower 
confidence limit], ((MATCH($B$3&amp;$A6,Table2[Jurisdiction]&amp;Table2[Top 3 substance rank], 0))))</f>
        <v>80.400000000000006</v>
      </c>
      <c r="E6" s="87">
        <f t="array" ref="E6">INDEX(Table2[Upper 
confidence limit], ((MATCH($B$3&amp;$A6,Table2[Jurisdiction]&amp;Table2[Top 3 substance rank], 0))))</f>
        <v>110.6</v>
      </c>
      <c r="F6" s="94"/>
    </row>
    <row r="7" spans="1:18" s="49" customFormat="1" ht="15" customHeight="1">
      <c r="A7" s="97">
        <v>2</v>
      </c>
      <c r="B7" s="98" t="str">
        <f t="array" ref="B7">INDEX(Table2[Substance type], ((MATCH($B$3&amp;$A7,Table2[Jurisdiction]&amp;Table2[Top 3 substance rank], 0))))</f>
        <v>Alcohol</v>
      </c>
      <c r="C7" s="86">
        <f t="array" ref="C7">INDEX(Table2[Age-standardized rate per 100,000 population], ((MATCH($B$3&amp;$A7,Table2[Jurisdiction]&amp;Table2[Top 3 substance rank], 0))))</f>
        <v>84.1</v>
      </c>
      <c r="D7" s="86">
        <f t="array" ref="D7">INDEX(Table2[Lower 
confidence limit], ((MATCH($B$3&amp;$A7,Table2[Jurisdiction]&amp;Table2[Top 3 substance rank], 0))))</f>
        <v>70.099999999999994</v>
      </c>
      <c r="E7" s="87">
        <f t="array" ref="E7">INDEX(Table2[Upper 
confidence limit], ((MATCH($B$3&amp;$A7,Table2[Jurisdiction]&amp;Table2[Top 3 substance rank], 0))))</f>
        <v>98.2</v>
      </c>
      <c r="F7" s="94"/>
    </row>
    <row r="8" spans="1:18" s="49" customFormat="1" ht="15" customHeight="1">
      <c r="A8" s="97">
        <v>3</v>
      </c>
      <c r="B8" s="98" t="str">
        <f t="array" ref="B8">INDEX(Table2[Substance type], ((MATCH($B$3&amp;$A8,Table2[Jurisdiction]&amp;Table2[Top 3 substance rank], 0))))</f>
        <v>Unknown</v>
      </c>
      <c r="C8" s="86">
        <f t="array" ref="C8">INDEX(Table2[Age-standardized rate per 100,000 population], ((MATCH($B$3&amp;$A8,Table2[Jurisdiction]&amp;Table2[Top 3 substance rank], 0))))</f>
        <v>57</v>
      </c>
      <c r="D8" s="86">
        <f t="array" ref="D8">INDEX(Table2[Lower 
confidence limit], ((MATCH($B$3&amp;$A8,Table2[Jurisdiction]&amp;Table2[Top 3 substance rank], 0))))</f>
        <v>45.3</v>
      </c>
      <c r="E8" s="87">
        <f t="array" ref="E8">INDEX(Table2[Upper 
confidence limit], ((MATCH($B$3&amp;$A8,Table2[Jurisdiction]&amp;Table2[Top 3 substance rank], 0))))</f>
        <v>68.599999999999994</v>
      </c>
      <c r="F8" s="94"/>
    </row>
    <row r="9" spans="1:18" ht="17.25" customHeight="1">
      <c r="A9" s="29" t="s">
        <v>43</v>
      </c>
      <c r="B9" s="3"/>
      <c r="C9" s="44"/>
    </row>
    <row r="10" spans="1:18" ht="12" customHeight="1">
      <c r="A10" s="33" t="s">
        <v>96</v>
      </c>
      <c r="B10" s="101"/>
      <c r="C10" s="102"/>
    </row>
    <row r="11" spans="1:18" ht="12" customHeight="1">
      <c r="A11" s="33" t="s">
        <v>48</v>
      </c>
      <c r="B11" s="27"/>
      <c r="C11" s="27"/>
      <c r="D11" s="27"/>
      <c r="E11" s="27"/>
      <c r="F11" s="27"/>
      <c r="G11" s="27"/>
      <c r="H11" s="103"/>
      <c r="I11" s="103"/>
      <c r="J11" s="103"/>
      <c r="K11" s="103"/>
      <c r="L11" s="103"/>
      <c r="M11" s="103"/>
      <c r="N11" s="103"/>
      <c r="O11" s="103"/>
      <c r="P11" s="103"/>
      <c r="Q11" s="103"/>
      <c r="R11" s="104"/>
    </row>
    <row r="12" spans="1:18" ht="12" customHeight="1">
      <c r="A12" s="33" t="s">
        <v>98</v>
      </c>
      <c r="B12" s="27"/>
      <c r="C12" s="27"/>
      <c r="D12" s="27"/>
      <c r="E12" s="27"/>
      <c r="F12" s="27"/>
      <c r="G12" s="27"/>
      <c r="H12" s="103"/>
      <c r="I12" s="103"/>
      <c r="J12" s="103"/>
      <c r="K12" s="103"/>
      <c r="L12" s="103"/>
      <c r="M12" s="103"/>
      <c r="N12" s="103"/>
      <c r="O12" s="103"/>
      <c r="P12" s="103"/>
      <c r="Q12" s="103"/>
      <c r="R12" s="104"/>
    </row>
    <row r="13" spans="1:18" ht="24" customHeight="1">
      <c r="A13" s="215" t="s">
        <v>99</v>
      </c>
      <c r="B13" s="216"/>
      <c r="C13" s="216"/>
      <c r="D13" s="216"/>
      <c r="E13" s="216"/>
      <c r="F13" s="27"/>
      <c r="G13" s="27"/>
      <c r="H13" s="27"/>
      <c r="I13" s="27"/>
      <c r="J13" s="27"/>
      <c r="K13" s="27"/>
      <c r="L13" s="27"/>
      <c r="M13" s="27"/>
      <c r="N13" s="27"/>
    </row>
    <row r="14" spans="1:18" ht="12" customHeight="1">
      <c r="A14" s="33" t="s">
        <v>45</v>
      </c>
      <c r="B14" s="101"/>
      <c r="C14" s="102"/>
    </row>
    <row r="15" spans="1:18" ht="12" customHeight="1">
      <c r="A15" s="29" t="s">
        <v>50</v>
      </c>
      <c r="B15" s="101"/>
      <c r="C15" s="102"/>
    </row>
    <row r="16" spans="1:18" s="186" customFormat="1" ht="24" customHeight="1">
      <c r="A16" s="215" t="s">
        <v>189</v>
      </c>
      <c r="B16" s="216"/>
      <c r="C16" s="216"/>
      <c r="D16" s="216"/>
      <c r="E16" s="216"/>
      <c r="F16" s="185"/>
      <c r="G16" s="184"/>
      <c r="H16" s="187"/>
      <c r="I16" s="187"/>
      <c r="J16" s="188"/>
      <c r="K16" s="187"/>
      <c r="L16" s="187"/>
      <c r="M16" s="187"/>
      <c r="N16" s="189"/>
    </row>
    <row r="17" spans="1:14" ht="12" customHeight="1">
      <c r="A17" s="33" t="s">
        <v>49</v>
      </c>
      <c r="B17" s="30"/>
      <c r="C17" s="31"/>
      <c r="D17" s="31"/>
      <c r="E17" s="27"/>
      <c r="F17" s="27"/>
      <c r="G17" s="31"/>
      <c r="H17" s="105"/>
      <c r="I17" s="105"/>
      <c r="J17" s="106"/>
      <c r="K17" s="105"/>
      <c r="L17" s="105"/>
      <c r="M17" s="105"/>
      <c r="N17" s="104"/>
    </row>
    <row r="18" spans="1:14">
      <c r="A18" s="45"/>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sheetData>
  <mergeCells count="4">
    <mergeCell ref="A13:E13"/>
    <mergeCell ref="B3:C3"/>
    <mergeCell ref="A16:E16"/>
    <mergeCell ref="A4:E4"/>
  </mergeCells>
  <hyperlinks>
    <hyperlink ref="A2" location="'Table of contents'!A1" display="Back to Table of contents" xr:uid="{00000000-0004-0000-06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Filters!$A$3:$A$16</xm:f>
          </x14:formula1>
          <xm:sqref>B3:C3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3"/>
  <sheetViews>
    <sheetView showGridLines="0" topLeftCell="A2" zoomScaleNormal="100" workbookViewId="0"/>
  </sheetViews>
  <sheetFormatPr baseColWidth="10" defaultColWidth="8.83203125" defaultRowHeight="15"/>
  <cols>
    <col min="1" max="1" width="62.5" customWidth="1"/>
    <col min="2" max="4" width="13.5" customWidth="1"/>
    <col min="9" max="9" width="27.5" customWidth="1"/>
    <col min="10" max="10" width="37.1640625" customWidth="1"/>
  </cols>
  <sheetData>
    <row r="1" spans="1:10" s="67" customFormat="1" hidden="1">
      <c r="A1" s="107" t="s">
        <v>100</v>
      </c>
    </row>
    <row r="2" spans="1:10" ht="24" customHeight="1">
      <c r="A2" s="39" t="s">
        <v>38</v>
      </c>
    </row>
    <row r="3" spans="1:10" s="169" customFormat="1" ht="18" customHeight="1">
      <c r="A3" s="168" t="s">
        <v>154</v>
      </c>
      <c r="B3" s="201" t="s">
        <v>13</v>
      </c>
      <c r="C3" s="201"/>
    </row>
    <row r="4" spans="1:10" s="171" customFormat="1" ht="50" customHeight="1">
      <c r="A4" s="219" t="str">
        <f>"Table 3  Percentage of hospital stays for harm caused by substance use among youth age 10 to 24 involving care for a concurrent mental health condition, by sex, "&amp;B3&amp;", 2017–2018"</f>
        <v>Table 3  Percentage of hospital stays for harm caused by substance use among youth age 10 to 24 involving care for a concurrent mental health condition, by sex, Nova Scotia, 2017–2018</v>
      </c>
      <c r="B4" s="219"/>
      <c r="C4" s="219"/>
      <c r="D4" s="219"/>
      <c r="E4" s="172"/>
    </row>
    <row r="5" spans="1:10" ht="31">
      <c r="A5" s="112"/>
      <c r="B5" s="113" t="s">
        <v>157</v>
      </c>
      <c r="C5" s="113" t="s">
        <v>158</v>
      </c>
      <c r="D5" s="114" t="s">
        <v>159</v>
      </c>
    </row>
    <row r="6" spans="1:10" s="1" customFormat="1" ht="15" customHeight="1">
      <c r="A6" s="84" t="s">
        <v>77</v>
      </c>
      <c r="B6" s="110" t="s">
        <v>170</v>
      </c>
      <c r="C6" s="110" t="s">
        <v>171</v>
      </c>
      <c r="D6" s="111" t="s">
        <v>172</v>
      </c>
    </row>
    <row r="7" spans="1:10" s="108" customFormat="1" ht="15" customHeight="1">
      <c r="A7" s="109" t="s">
        <v>72</v>
      </c>
      <c r="B7" s="115">
        <f t="array" ref="B7">INDEX(Table3[%], ((MATCH($B$3&amp;$A7&amp;$B$5,Table3[Jurisdiction]&amp;Table3[Mental health diagnosis]&amp;Table3[Sex], 0))))</f>
        <v>45.497630331753555</v>
      </c>
      <c r="C7" s="115">
        <f t="array" ref="C7">INDEX(Table3[%], ((MATCH($B$3&amp;$A7&amp;$C$5,Table3[Jurisdiction]&amp;Table3[Mental health diagnosis]&amp;Table3[Sex], 0))))</f>
        <v>45.922746781115883</v>
      </c>
      <c r="D7" s="116">
        <f t="array" ref="D7">INDEX(Table3[%], ((MATCH($B$3&amp;$A7&amp;$D$5,Table3[Jurisdiction]&amp;Table3[Mental health diagnosis]&amp;Table3[Sex], 0))))</f>
        <v>44.973544973544968</v>
      </c>
    </row>
    <row r="8" spans="1:10" s="108" customFormat="1" ht="15" customHeight="1">
      <c r="A8" s="109" t="s">
        <v>73</v>
      </c>
      <c r="B8" s="115">
        <f t="array" ref="B8">INDEX(Table3[%], ((MATCH($B$3&amp;$A8&amp;$B$5,Table3[Jurisdiction]&amp;Table3[Mental health diagnosis]&amp;Table3[Sex], 0))))</f>
        <v>10.189573459715639</v>
      </c>
      <c r="C8" s="115">
        <f t="array" ref="C8">INDEX(Table3[%], ((MATCH($B$3&amp;$A8&amp;$C$5,Table3[Jurisdiction]&amp;Table3[Mental health diagnosis]&amp;Table3[Sex], 0))))</f>
        <v>17.167381974248926</v>
      </c>
      <c r="D8" s="116" t="str">
        <f t="array" ref="D8">INDEX(Table3[%], ((MATCH($B$3&amp;$A8&amp;$D$5,Table3[Jurisdiction]&amp;Table3[Mental health diagnosis]&amp;Table3[Sex], 0))))</f>
        <v>*</v>
      </c>
    </row>
    <row r="9" spans="1:10" s="108" customFormat="1" ht="15" customHeight="1">
      <c r="A9" s="109" t="s">
        <v>74</v>
      </c>
      <c r="B9" s="115">
        <f t="array" ref="B9">INDEX(Table3[%], ((MATCH($B$3&amp;$A9&amp;$B$5,Table3[Jurisdiction]&amp;Table3[Mental health diagnosis]&amp;Table3[Sex], 0))))</f>
        <v>11.374407582938389</v>
      </c>
      <c r="C9" s="115">
        <f t="array" ref="C9">INDEX(Table3[%], ((MATCH($B$3&amp;$A9&amp;$C$5,Table3[Jurisdiction]&amp;Table3[Mental health diagnosis]&amp;Table3[Sex], 0))))</f>
        <v>11.158798283261802</v>
      </c>
      <c r="D9" s="116">
        <f t="array" ref="D9">INDEX(Table3[%], ((MATCH($B$3&amp;$A9&amp;$D$5,Table3[Jurisdiction]&amp;Table3[Mental health diagnosis]&amp;Table3[Sex], 0))))</f>
        <v>11.640211640211639</v>
      </c>
    </row>
    <row r="10" spans="1:10" s="108" customFormat="1" ht="15" customHeight="1">
      <c r="A10" s="109" t="s">
        <v>75</v>
      </c>
      <c r="B10" s="115">
        <f t="array" ref="B10">INDEX(Table3[%], ((MATCH($B$3&amp;$A10&amp;$B$5,Table3[Jurisdiction]&amp;Table3[Mental health diagnosis]&amp;Table3[Sex], 0))))</f>
        <v>9.0047393364928912</v>
      </c>
      <c r="C10" s="115">
        <f t="array" ref="C10">INDEX(Table3[%], ((MATCH($B$3&amp;$A10&amp;$C$5,Table3[Jurisdiction]&amp;Table3[Mental health diagnosis]&amp;Table3[Sex], 0))))</f>
        <v>8.1545064377682408</v>
      </c>
      <c r="D10" s="116">
        <f t="array" ref="D10">INDEX(Table3[%], ((MATCH($B$3&amp;$A10&amp;$D$5,Table3[Jurisdiction]&amp;Table3[Mental health diagnosis]&amp;Table3[Sex], 0))))</f>
        <v>10.052910052910052</v>
      </c>
    </row>
    <row r="11" spans="1:10" s="108" customFormat="1" ht="15" customHeight="1">
      <c r="A11" s="109" t="s">
        <v>76</v>
      </c>
      <c r="B11" s="115">
        <f t="array" ref="B11">INDEX(Table3[%], ((MATCH($B$3&amp;$A11&amp;$B$5,Table3[Jurisdiction]&amp;Table3[Mental health diagnosis]&amp;Table3[Sex], 0))))</f>
        <v>11.137440758293838</v>
      </c>
      <c r="C11" s="115">
        <f t="array" ref="C11">INDEX(Table3[%], ((MATCH($B$3&amp;$A11&amp;$C$5,Table3[Jurisdiction]&amp;Table3[Mental health diagnosis]&amp;Table3[Sex], 0))))</f>
        <v>7.7253218884120178</v>
      </c>
      <c r="D11" s="116">
        <f t="array" ref="D11">INDEX(Table3[%], ((MATCH($B$3&amp;$A11&amp;$D$5,Table3[Jurisdiction]&amp;Table3[Mental health diagnosis]&amp;Table3[Sex], 0))))</f>
        <v>15.343915343915343</v>
      </c>
    </row>
    <row r="12" spans="1:10" s="108" customFormat="1" ht="15" customHeight="1">
      <c r="A12" s="109" t="s">
        <v>101</v>
      </c>
      <c r="B12" s="115">
        <f t="array" ref="B12">INDEX(Table3[%], ((MATCH($B$3&amp;$A12&amp;$B$5,Table3[Jurisdiction]&amp;Table3[Mental health diagnosis]&amp;Table3[Sex], 0))))</f>
        <v>6.1611374407582939</v>
      </c>
      <c r="C12" s="115">
        <f t="array" ref="C12">INDEX(Table3[%], ((MATCH($B$3&amp;$A12&amp;$C$5,Table3[Jurisdiction]&amp;Table3[Mental health diagnosis]&amp;Table3[Sex], 0))))</f>
        <v>9.0128755364806867</v>
      </c>
      <c r="D12" s="116">
        <f t="array" ref="D12">INDEX(Table3[%], ((MATCH($B$3&amp;$A12&amp;$D$5,Table3[Jurisdiction]&amp;Table3[Mental health diagnosis]&amp;Table3[Sex], 0))))</f>
        <v>2.6455026455026456</v>
      </c>
    </row>
    <row r="13" spans="1:10" s="108" customFormat="1" ht="15" customHeight="1">
      <c r="A13" s="109" t="s">
        <v>102</v>
      </c>
      <c r="B13" s="115">
        <f t="array" ref="B13">INDEX(Table3[%], ((MATCH($B$3&amp;$A13&amp;$B$5,Table3[Jurisdiction]&amp;Table3[Mental health diagnosis]&amp;Table3[Sex], 0))))</f>
        <v>11.374407582938389</v>
      </c>
      <c r="C13" s="115">
        <f t="array" ref="C13">INDEX(Table3[%], ((MATCH($B$3&amp;$A13&amp;$C$5,Table3[Jurisdiction]&amp;Table3[Mental health diagnosis]&amp;Table3[Sex], 0))))</f>
        <v>8.1545064377682408</v>
      </c>
      <c r="D13" s="116">
        <f t="array" ref="D13">INDEX(Table3[%], ((MATCH($B$3&amp;$A13&amp;$D$5,Table3[Jurisdiction]&amp;Table3[Mental health diagnosis]&amp;Table3[Sex], 0))))</f>
        <v>15.343915343915343</v>
      </c>
    </row>
    <row r="14" spans="1:10" s="108" customFormat="1" ht="15" customHeight="1">
      <c r="A14" s="109" t="s">
        <v>78</v>
      </c>
      <c r="B14" s="115">
        <f t="array" ref="B14">INDEX(Table3[%], ((MATCH($B$3&amp;$A14&amp;$B$5,Table3[Jurisdiction]&amp;Table3[Mental health diagnosis]&amp;Table3[Sex], 0))))</f>
        <v>5.9241706161137442</v>
      </c>
      <c r="C14" s="115">
        <f t="array" ref="C14">INDEX(Table3[%], ((MATCH($B$3&amp;$A14&amp;$C$5,Table3[Jurisdiction]&amp;Table3[Mental health diagnosis]&amp;Table3[Sex], 0))))</f>
        <v>4.2918454935622314</v>
      </c>
      <c r="D14" s="116">
        <f t="array" ref="D14">INDEX(Table3[%], ((MATCH($B$3&amp;$A14&amp;$D$5,Table3[Jurisdiction]&amp;Table3[Mental health diagnosis]&amp;Table3[Sex], 0))))</f>
        <v>7.9365079365079358</v>
      </c>
    </row>
    <row r="15" spans="1:10" ht="17.25" customHeight="1">
      <c r="A15" s="41" t="s">
        <v>43</v>
      </c>
      <c r="B15" s="27"/>
      <c r="C15" s="27"/>
      <c r="D15" s="27"/>
      <c r="E15" s="27"/>
      <c r="F15" s="27"/>
      <c r="G15" s="27"/>
      <c r="H15" s="27"/>
      <c r="I15" s="27"/>
      <c r="J15" s="27"/>
    </row>
    <row r="16" spans="1:10" s="186" customFormat="1" ht="12" customHeight="1">
      <c r="A16" s="33" t="s">
        <v>185</v>
      </c>
      <c r="B16" s="185"/>
      <c r="C16" s="185"/>
      <c r="D16" s="185"/>
      <c r="E16" s="185"/>
      <c r="F16" s="185"/>
      <c r="G16" s="185"/>
      <c r="H16" s="185"/>
      <c r="I16" s="185"/>
      <c r="J16" s="185"/>
    </row>
    <row r="17" spans="1:14" s="186" customFormat="1" ht="12" customHeight="1">
      <c r="A17" s="33" t="s">
        <v>96</v>
      </c>
      <c r="B17" s="185"/>
      <c r="C17" s="185"/>
      <c r="D17" s="185"/>
      <c r="E17" s="185"/>
      <c r="F17" s="185"/>
      <c r="G17" s="185"/>
      <c r="H17" s="185"/>
      <c r="I17" s="185"/>
      <c r="J17" s="185"/>
    </row>
    <row r="18" spans="1:14" s="186" customFormat="1" ht="12" customHeight="1">
      <c r="A18" s="42" t="s">
        <v>190</v>
      </c>
      <c r="B18" s="185"/>
      <c r="C18" s="185"/>
      <c r="D18" s="185"/>
      <c r="E18" s="185"/>
      <c r="F18" s="185"/>
      <c r="G18" s="185"/>
      <c r="H18" s="185"/>
      <c r="I18" s="185"/>
      <c r="J18" s="185"/>
      <c r="K18" s="185"/>
      <c r="L18" s="185"/>
      <c r="M18" s="185"/>
      <c r="N18" s="185"/>
    </row>
    <row r="19" spans="1:14" s="186" customFormat="1" ht="36" customHeight="1">
      <c r="A19" s="216" t="s">
        <v>103</v>
      </c>
      <c r="B19" s="216"/>
      <c r="C19" s="216"/>
      <c r="D19" s="216"/>
      <c r="E19" s="185"/>
      <c r="F19" s="185"/>
      <c r="G19" s="185"/>
      <c r="H19" s="185"/>
      <c r="I19" s="185"/>
      <c r="J19" s="185"/>
    </row>
    <row r="20" spans="1:14" s="186" customFormat="1" ht="12" customHeight="1">
      <c r="A20" s="42" t="s">
        <v>79</v>
      </c>
      <c r="B20" s="185"/>
      <c r="C20" s="185"/>
      <c r="D20" s="185"/>
      <c r="E20" s="185"/>
      <c r="F20" s="185"/>
      <c r="G20" s="185"/>
      <c r="H20" s="185"/>
      <c r="I20" s="185"/>
      <c r="J20" s="185"/>
    </row>
    <row r="21" spans="1:14" s="186" customFormat="1" ht="12" customHeight="1">
      <c r="A21" s="41" t="s">
        <v>50</v>
      </c>
      <c r="B21" s="185"/>
      <c r="C21" s="185"/>
      <c r="D21" s="185"/>
      <c r="E21" s="185"/>
      <c r="F21" s="185"/>
      <c r="G21" s="185"/>
      <c r="H21" s="185"/>
      <c r="I21" s="185"/>
      <c r="J21" s="185"/>
    </row>
    <row r="22" spans="1:14" s="186" customFormat="1" ht="24" customHeight="1">
      <c r="A22" s="216" t="s">
        <v>189</v>
      </c>
      <c r="B22" s="216"/>
      <c r="C22" s="216"/>
      <c r="D22" s="216"/>
      <c r="E22" s="184"/>
      <c r="F22" s="185"/>
      <c r="G22" s="184"/>
      <c r="H22" s="184"/>
      <c r="I22" s="184"/>
      <c r="J22" s="185"/>
    </row>
    <row r="23" spans="1:14" s="186" customFormat="1" ht="12" customHeight="1">
      <c r="A23" s="42" t="s">
        <v>49</v>
      </c>
      <c r="B23" s="184"/>
      <c r="C23" s="185"/>
      <c r="D23" s="184"/>
      <c r="E23" s="184"/>
      <c r="F23" s="185"/>
      <c r="G23" s="184"/>
      <c r="H23" s="184"/>
      <c r="I23" s="184"/>
      <c r="J23" s="185"/>
    </row>
  </sheetData>
  <mergeCells count="4">
    <mergeCell ref="A4:D4"/>
    <mergeCell ref="A19:D19"/>
    <mergeCell ref="A22:D22"/>
    <mergeCell ref="B3:C3"/>
  </mergeCells>
  <hyperlinks>
    <hyperlink ref="A2" location="'Table of contents'!A1" display="Back to Table of contents" xr:uid="{00000000-0004-0000-07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Filters!$A$3:$A$16</xm:f>
          </x14:formula1>
          <xm:sqref>B3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8"/>
  <sheetViews>
    <sheetView showGridLines="0" topLeftCell="A2" zoomScaleNormal="100" workbookViewId="0"/>
  </sheetViews>
  <sheetFormatPr baseColWidth="10" defaultColWidth="8.83203125" defaultRowHeight="15"/>
  <cols>
    <col min="1" max="1" width="25.5" customWidth="1"/>
    <col min="2" max="2" width="13.5" customWidth="1"/>
    <col min="3" max="3" width="17.6640625" customWidth="1"/>
    <col min="4" max="6" width="13.5" customWidth="1"/>
    <col min="7" max="7" width="17.6640625" customWidth="1"/>
    <col min="8" max="10" width="13.5" customWidth="1"/>
    <col min="11" max="11" width="17.6640625" customWidth="1"/>
    <col min="12" max="13" width="13.5" customWidth="1"/>
    <col min="14" max="18" width="13" customWidth="1"/>
  </cols>
  <sheetData>
    <row r="1" spans="1:14" s="67" customFormat="1" hidden="1">
      <c r="A1" s="65" t="s">
        <v>205</v>
      </c>
      <c r="B1" s="66"/>
      <c r="C1" s="66"/>
      <c r="D1" s="66"/>
      <c r="E1" s="66"/>
      <c r="F1" s="66"/>
      <c r="G1" s="66"/>
      <c r="H1" s="66"/>
      <c r="I1" s="66"/>
      <c r="J1" s="66"/>
      <c r="K1" s="66"/>
      <c r="L1" s="66"/>
      <c r="M1" s="66"/>
      <c r="N1" s="117"/>
    </row>
    <row r="2" spans="1:14" ht="24" customHeight="1">
      <c r="A2" s="28" t="s">
        <v>38</v>
      </c>
      <c r="B2" s="27"/>
      <c r="C2" s="27"/>
      <c r="D2" s="27"/>
      <c r="E2" s="27"/>
      <c r="F2" s="27"/>
      <c r="G2" s="27"/>
      <c r="H2" s="27"/>
      <c r="I2" s="27"/>
      <c r="J2" s="27"/>
      <c r="K2" s="27"/>
      <c r="L2" s="27"/>
      <c r="M2" s="27"/>
      <c r="N2" s="27"/>
    </row>
    <row r="3" spans="1:14" s="169" customFormat="1" ht="18" customHeight="1">
      <c r="A3" s="167" t="s">
        <v>125</v>
      </c>
      <c r="B3" s="220" t="s">
        <v>18</v>
      </c>
      <c r="C3" s="220"/>
      <c r="D3" s="167"/>
      <c r="E3" s="167"/>
      <c r="F3" s="167"/>
      <c r="G3" s="167"/>
      <c r="H3" s="167"/>
      <c r="I3" s="167"/>
      <c r="J3" s="167"/>
      <c r="K3" s="167"/>
      <c r="L3" s="167"/>
      <c r="M3" s="167"/>
      <c r="N3" s="167"/>
    </row>
    <row r="4" spans="1:14" s="75" customFormat="1" ht="30" customHeight="1">
      <c r="A4" s="73" t="str">
        <f>"Table 4  Hospitalization rates for harm caused by substance use among youth age 10 to 24, by income quintile and sex, "&amp;B3&amp;", 2017–2018"</f>
        <v>Table 4  Hospitalization rates for harm caused by substance use among youth age 10 to 24, by income quintile and sex, Saskatchewan, 2017–2018</v>
      </c>
      <c r="B4" s="74"/>
      <c r="C4" s="74"/>
      <c r="D4" s="74"/>
      <c r="E4" s="74"/>
      <c r="F4" s="74"/>
      <c r="G4" s="74"/>
      <c r="H4" s="74"/>
      <c r="I4" s="74"/>
      <c r="J4" s="74"/>
      <c r="K4" s="74"/>
      <c r="L4" s="74"/>
      <c r="M4" s="74"/>
      <c r="N4" s="74"/>
    </row>
    <row r="5" spans="1:14" ht="15" customHeight="1">
      <c r="A5" s="112"/>
      <c r="B5" s="221" t="s">
        <v>157</v>
      </c>
      <c r="C5" s="222"/>
      <c r="D5" s="222"/>
      <c r="E5" s="223"/>
      <c r="F5" s="221" t="s">
        <v>158</v>
      </c>
      <c r="G5" s="222"/>
      <c r="H5" s="222"/>
      <c r="I5" s="223"/>
      <c r="J5" s="221" t="s">
        <v>159</v>
      </c>
      <c r="K5" s="222"/>
      <c r="L5" s="222"/>
      <c r="M5" s="222"/>
      <c r="N5" s="27"/>
    </row>
    <row r="6" spans="1:14" ht="45" customHeight="1">
      <c r="A6" s="84" t="s">
        <v>34</v>
      </c>
      <c r="B6" s="82" t="s">
        <v>173</v>
      </c>
      <c r="C6" s="82" t="s">
        <v>166</v>
      </c>
      <c r="D6" s="82" t="s">
        <v>174</v>
      </c>
      <c r="E6" s="82" t="s">
        <v>175</v>
      </c>
      <c r="F6" s="82" t="s">
        <v>176</v>
      </c>
      <c r="G6" s="82" t="s">
        <v>168</v>
      </c>
      <c r="H6" s="82" t="s">
        <v>177</v>
      </c>
      <c r="I6" s="82" t="s">
        <v>178</v>
      </c>
      <c r="J6" s="82" t="s">
        <v>179</v>
      </c>
      <c r="K6" s="82" t="s">
        <v>169</v>
      </c>
      <c r="L6" s="82" t="s">
        <v>180</v>
      </c>
      <c r="M6" s="83" t="s">
        <v>181</v>
      </c>
      <c r="N6" s="27"/>
    </row>
    <row r="7" spans="1:14" s="49" customFormat="1" ht="15" customHeight="1">
      <c r="A7" s="119" t="s">
        <v>31</v>
      </c>
      <c r="B7" s="86">
        <f t="array" ref="B7">INDEX(Table4[Crude rate 
per 100,000 population], ((MATCH($B$3&amp;$B$5&amp;$A7,Table4[Jurisdiction]&amp;Table4[Sex]&amp;Table4[Income quintile], 0))))</f>
        <v>1271.79</v>
      </c>
      <c r="C7" s="86">
        <f t="array" ref="C7">INDEX(Table4[Age-standardized rate per 100,000 population], ((MATCH($B$3&amp;$B$5&amp;$A7,Table4[Jurisdiction]&amp;Table4[Sex]&amp;Table4[Income quintile], 0))))</f>
        <v>1314.19</v>
      </c>
      <c r="D7" s="86">
        <f t="array" ref="D7">INDEX(Table4[Lower 
confidence limit], ((MATCH($B$3&amp;$B$5&amp;$A7,Table4[Jurisdiction]&amp;Table4[Sex]&amp;Table4[Income quintile], 0))))</f>
        <v>1209.19</v>
      </c>
      <c r="E7" s="86">
        <f t="array" ref="E7">INDEX(Table4[Upper 
confidence limit], ((MATCH($B$3&amp;$B$5&amp;$A7,Table4[Jurisdiction]&amp;Table4[Sex]&amp;Table4[Income quintile], 0))))</f>
        <v>1419.18</v>
      </c>
      <c r="F7" s="86">
        <f t="array" ref="F7">INDEX(Table4[Crude rate 
per 100,000 population], ((MATCH($B$3&amp;$F$5&amp;$A7,Table4[Jurisdiction]&amp;Table4[Sex]&amp;Table4[Income quintile], 0))))</f>
        <v>1011.16</v>
      </c>
      <c r="G7" s="86">
        <f t="array" ref="G7">INDEX(Table4[Age-standardized rate per 100,000 population], ((MATCH($B$3&amp;$F$5&amp;$A7,Table4[Jurisdiction]&amp;Table4[Sex]&amp;Table4[Income quintile], 0))))</f>
        <v>1039.3699999999999</v>
      </c>
      <c r="H7" s="86">
        <f t="array" ref="H7">INDEX(Table4[Lower 
confidence limit], ((MATCH($B$3&amp;$F$5&amp;$A7,Table4[Jurisdiction]&amp;Table4[Sex]&amp;Table4[Income quintile], 0))))</f>
        <v>908.82</v>
      </c>
      <c r="I7" s="86">
        <f t="array" ref="I7">INDEX(Table4[Upper 
confidence limit], ((MATCH($B$3&amp;$F$5&amp;$A7,Table4[Jurisdiction]&amp;Table4[Sex]&amp;Table4[Income quintile], 0))))</f>
        <v>1169.92</v>
      </c>
      <c r="J7" s="86">
        <f t="array" ref="J7">INDEX(Table4[Crude rate 
per 100,000 population], ((MATCH($B$3&amp;$J$5&amp;$A7,Table4[Jurisdiction]&amp;Table4[Sex]&amp;Table4[Income quintile], 0))))</f>
        <v>1536.66</v>
      </c>
      <c r="K7" s="86">
        <f t="array" ref="K7">INDEX(Table4[Age-standardized rate per 100,000 population], ((MATCH($B$3&amp;$J$5&amp;$A7,Table4[Jurisdiction]&amp;Table4[Sex]&amp;Table4[Income quintile], 0))))</f>
        <v>1600.97</v>
      </c>
      <c r="L7" s="86">
        <f t="array" ref="L7">INDEX(Table4[Lower 
confidence limit], ((MATCH($B$3&amp;$J$5&amp;$A7,Table4[Jurisdiction]&amp;Table4[Sex]&amp;Table4[Income quintile], 0))))</f>
        <v>1435.39</v>
      </c>
      <c r="M7" s="87">
        <f t="array" ref="M7">INDEX(Table4[Upper 
confidence limit], ((MATCH($B$3&amp;$J$5&amp;$A7,Table4[Jurisdiction]&amp;Table4[Sex]&amp;Table4[Income quintile], 0))))</f>
        <v>1766.54</v>
      </c>
      <c r="N7" s="68"/>
    </row>
    <row r="8" spans="1:14" s="49" customFormat="1" ht="15" customHeight="1">
      <c r="A8" s="119">
        <v>2</v>
      </c>
      <c r="B8" s="86">
        <f t="array" ref="B8">INDEX(Table4[Crude rate 
per 100,000 population], ((MATCH($B$3&amp;$B$5&amp;$A8,Table4[Jurisdiction]&amp;Table4[Sex]&amp;Table4[Income quintile], 0))))</f>
        <v>704.65</v>
      </c>
      <c r="C8" s="86">
        <f t="array" ref="C8">INDEX(Table4[Age-standardized rate per 100,000 population], ((MATCH($B$3&amp;$B$5&amp;$A8,Table4[Jurisdiction]&amp;Table4[Sex]&amp;Table4[Income quintile], 0))))</f>
        <v>722.3</v>
      </c>
      <c r="D8" s="86">
        <f t="array" ref="D8">INDEX(Table4[Lower 
confidence limit], ((MATCH($B$3&amp;$B$5&amp;$A8,Table4[Jurisdiction]&amp;Table4[Sex]&amp;Table4[Income quintile], 0))))</f>
        <v>637.92999999999995</v>
      </c>
      <c r="E8" s="86">
        <f t="array" ref="E8">INDEX(Table4[Upper 
confidence limit], ((MATCH($B$3&amp;$B$5&amp;$A8,Table4[Jurisdiction]&amp;Table4[Sex]&amp;Table4[Income quintile], 0))))</f>
        <v>806.67</v>
      </c>
      <c r="F8" s="86">
        <f t="array" ref="F8">INDEX(Table4[Crude rate 
per 100,000 population], ((MATCH($B$3&amp;$F$5&amp;$A8,Table4[Jurisdiction]&amp;Table4[Sex]&amp;Table4[Income quintile], 0))))</f>
        <v>669.17</v>
      </c>
      <c r="G8" s="86">
        <f t="array" ref="G8">INDEX(Table4[Age-standardized rate per 100,000 population], ((MATCH($B$3&amp;$F$5&amp;$A8,Table4[Jurisdiction]&amp;Table4[Sex]&amp;Table4[Income quintile], 0))))</f>
        <v>677.93</v>
      </c>
      <c r="H8" s="86">
        <f t="array" ref="H8">INDEX(Table4[Lower 
confidence limit], ((MATCH($B$3&amp;$F$5&amp;$A8,Table4[Jurisdiction]&amp;Table4[Sex]&amp;Table4[Income quintile], 0))))</f>
        <v>564.71</v>
      </c>
      <c r="I8" s="86">
        <f t="array" ref="I8">INDEX(Table4[Upper 
confidence limit], ((MATCH($B$3&amp;$F$5&amp;$A8,Table4[Jurisdiction]&amp;Table4[Sex]&amp;Table4[Income quintile], 0))))</f>
        <v>791.15</v>
      </c>
      <c r="J8" s="86">
        <f t="array" ref="J8">INDEX(Table4[Crude rate 
per 100,000 population], ((MATCH($B$3&amp;$J$5&amp;$A8,Table4[Jurisdiction]&amp;Table4[Sex]&amp;Table4[Income quintile], 0))))</f>
        <v>737.84</v>
      </c>
      <c r="K8" s="86">
        <f t="array" ref="K8">INDEX(Table4[Age-standardized rate per 100,000 population], ((MATCH($B$3&amp;$J$5&amp;$A8,Table4[Jurisdiction]&amp;Table4[Sex]&amp;Table4[Income quintile], 0))))</f>
        <v>764.9</v>
      </c>
      <c r="L8" s="86">
        <f t="array" ref="L8">INDEX(Table4[Lower 
confidence limit], ((MATCH($B$3&amp;$J$5&amp;$A8,Table4[Jurisdiction]&amp;Table4[Sex]&amp;Table4[Income quintile], 0))))</f>
        <v>639.86</v>
      </c>
      <c r="M8" s="87">
        <f t="array" ref="M8">INDEX(Table4[Upper 
confidence limit], ((MATCH($B$3&amp;$J$5&amp;$A8,Table4[Jurisdiction]&amp;Table4[Sex]&amp;Table4[Income quintile], 0))))</f>
        <v>889.95</v>
      </c>
      <c r="N8" s="68"/>
    </row>
    <row r="9" spans="1:14" s="49" customFormat="1" ht="15" customHeight="1">
      <c r="A9" s="119">
        <v>3</v>
      </c>
      <c r="B9" s="86">
        <f t="array" ref="B9">INDEX(Table4[Crude rate 
per 100,000 population], ((MATCH($B$3&amp;$B$5&amp;$A9,Table4[Jurisdiction]&amp;Table4[Sex]&amp;Table4[Income quintile], 0))))</f>
        <v>540.41</v>
      </c>
      <c r="C9" s="86">
        <f t="array" ref="C9">INDEX(Table4[Age-standardized rate per 100,000 population], ((MATCH($B$3&amp;$B$5&amp;$A9,Table4[Jurisdiction]&amp;Table4[Sex]&amp;Table4[Income quintile], 0))))</f>
        <v>560.89</v>
      </c>
      <c r="D9" s="86">
        <f t="array" ref="D9">INDEX(Table4[Lower 
confidence limit], ((MATCH($B$3&amp;$B$5&amp;$A9,Table4[Jurisdiction]&amp;Table4[Sex]&amp;Table4[Income quintile], 0))))</f>
        <v>484.83</v>
      </c>
      <c r="E9" s="86">
        <f t="array" ref="E9">INDEX(Table4[Upper 
confidence limit], ((MATCH($B$3&amp;$B$5&amp;$A9,Table4[Jurisdiction]&amp;Table4[Sex]&amp;Table4[Income quintile], 0))))</f>
        <v>636.95000000000005</v>
      </c>
      <c r="F9" s="86">
        <f t="array" ref="F9">INDEX(Table4[Crude rate 
per 100,000 population], ((MATCH($B$3&amp;$F$5&amp;$A9,Table4[Jurisdiction]&amp;Table4[Sex]&amp;Table4[Income quintile], 0))))</f>
        <v>425.66</v>
      </c>
      <c r="G9" s="86">
        <f t="array" ref="G9">INDEX(Table4[Age-standardized rate per 100,000 population], ((MATCH($B$3&amp;$F$5&amp;$A9,Table4[Jurisdiction]&amp;Table4[Sex]&amp;Table4[Income quintile], 0))))</f>
        <v>451.08</v>
      </c>
      <c r="H9" s="86">
        <f t="array" ref="H9">INDEX(Table4[Lower 
confidence limit], ((MATCH($B$3&amp;$F$5&amp;$A9,Table4[Jurisdiction]&amp;Table4[Sex]&amp;Table4[Income quintile], 0))))</f>
        <v>354.24</v>
      </c>
      <c r="I9" s="86">
        <f t="array" ref="I9">INDEX(Table4[Upper 
confidence limit], ((MATCH($B$3&amp;$F$5&amp;$A9,Table4[Jurisdiction]&amp;Table4[Sex]&amp;Table4[Income quintile], 0))))</f>
        <v>547.91999999999996</v>
      </c>
      <c r="J9" s="86">
        <f t="array" ref="J9">INDEX(Table4[Crude rate 
per 100,000 population], ((MATCH($B$3&amp;$J$5&amp;$A9,Table4[Jurisdiction]&amp;Table4[Sex]&amp;Table4[Income quintile], 0))))</f>
        <v>665.04</v>
      </c>
      <c r="K9" s="86">
        <f t="array" ref="K9">INDEX(Table4[Age-standardized rate per 100,000 population], ((MATCH($B$3&amp;$J$5&amp;$A9,Table4[Jurisdiction]&amp;Table4[Sex]&amp;Table4[Income quintile], 0))))</f>
        <v>683.45</v>
      </c>
      <c r="L9" s="86">
        <f t="array" ref="L9">INDEX(Table4[Lower 
confidence limit], ((MATCH($B$3&amp;$J$5&amp;$A9,Table4[Jurisdiction]&amp;Table4[Sex]&amp;Table4[Income quintile], 0))))</f>
        <v>563.95000000000005</v>
      </c>
      <c r="M9" s="87">
        <f t="array" ref="M9">INDEX(Table4[Upper 
confidence limit], ((MATCH($B$3&amp;$J$5&amp;$A9,Table4[Jurisdiction]&amp;Table4[Sex]&amp;Table4[Income quintile], 0))))</f>
        <v>802.95</v>
      </c>
      <c r="N9" s="68"/>
    </row>
    <row r="10" spans="1:14" s="49" customFormat="1" ht="15" customHeight="1">
      <c r="A10" s="119">
        <v>4</v>
      </c>
      <c r="B10" s="86">
        <f t="array" ref="B10">INDEX(Table4[Crude rate 
per 100,000 population], ((MATCH($B$3&amp;$B$5&amp;$A10,Table4[Jurisdiction]&amp;Table4[Sex]&amp;Table4[Income quintile], 0))))</f>
        <v>412.23</v>
      </c>
      <c r="C10" s="86">
        <f t="array" ref="C10">INDEX(Table4[Age-standardized rate per 100,000 population], ((MATCH($B$3&amp;$B$5&amp;$A10,Table4[Jurisdiction]&amp;Table4[Sex]&amp;Table4[Income quintile], 0))))</f>
        <v>438.6</v>
      </c>
      <c r="D10" s="86">
        <f t="array" ref="D10">INDEX(Table4[Lower 
confidence limit], ((MATCH($B$3&amp;$B$5&amp;$A10,Table4[Jurisdiction]&amp;Table4[Sex]&amp;Table4[Income quintile], 0))))</f>
        <v>371.77</v>
      </c>
      <c r="E10" s="86">
        <f t="array" ref="E10">INDEX(Table4[Upper 
confidence limit], ((MATCH($B$3&amp;$B$5&amp;$A10,Table4[Jurisdiction]&amp;Table4[Sex]&amp;Table4[Income quintile], 0))))</f>
        <v>505.44</v>
      </c>
      <c r="F10" s="86">
        <f t="array" ref="F10">INDEX(Table4[Crude rate 
per 100,000 population], ((MATCH($B$3&amp;$F$5&amp;$A10,Table4[Jurisdiction]&amp;Table4[Sex]&amp;Table4[Income quintile], 0))))</f>
        <v>425.21</v>
      </c>
      <c r="G10" s="86">
        <f t="array" ref="G10">INDEX(Table4[Age-standardized rate per 100,000 population], ((MATCH($B$3&amp;$F$5&amp;$A10,Table4[Jurisdiction]&amp;Table4[Sex]&amp;Table4[Income quintile], 0))))</f>
        <v>455.63</v>
      </c>
      <c r="H10" s="86">
        <f t="array" ref="H10">INDEX(Table4[Lower 
confidence limit], ((MATCH($B$3&amp;$F$5&amp;$A10,Table4[Jurisdiction]&amp;Table4[Sex]&amp;Table4[Income quintile], 0))))</f>
        <v>360.82</v>
      </c>
      <c r="I10" s="86">
        <f t="array" ref="I10">INDEX(Table4[Upper 
confidence limit], ((MATCH($B$3&amp;$F$5&amp;$A10,Table4[Jurisdiction]&amp;Table4[Sex]&amp;Table4[Income quintile], 0))))</f>
        <v>550.44000000000005</v>
      </c>
      <c r="J10" s="86">
        <f t="array" ref="J10">INDEX(Table4[Crude rate 
per 100,000 population], ((MATCH($B$3&amp;$J$5&amp;$A10,Table4[Jurisdiction]&amp;Table4[Sex]&amp;Table4[Income quintile], 0))))</f>
        <v>398.14</v>
      </c>
      <c r="K10" s="86">
        <f t="array" ref="K10">INDEX(Table4[Age-standardized rate per 100,000 population], ((MATCH($B$3&amp;$J$5&amp;$A10,Table4[Jurisdiction]&amp;Table4[Sex]&amp;Table4[Income quintile], 0))))</f>
        <v>419.48</v>
      </c>
      <c r="L10" s="86">
        <f t="array" ref="L10">INDEX(Table4[Lower 
confidence limit], ((MATCH($B$3&amp;$J$5&amp;$A10,Table4[Jurisdiction]&amp;Table4[Sex]&amp;Table4[Income quintile], 0))))</f>
        <v>325.57</v>
      </c>
      <c r="M10" s="87">
        <f t="array" ref="M10">INDEX(Table4[Upper 
confidence limit], ((MATCH($B$3&amp;$J$5&amp;$A10,Table4[Jurisdiction]&amp;Table4[Sex]&amp;Table4[Income quintile], 0))))</f>
        <v>513.39</v>
      </c>
      <c r="N10" s="68"/>
    </row>
    <row r="11" spans="1:14" s="49" customFormat="1" ht="15" customHeight="1">
      <c r="A11" s="119" t="s">
        <v>32</v>
      </c>
      <c r="B11" s="86">
        <f t="array" ref="B11">INDEX(Table4[Crude rate 
per 100,000 population], ((MATCH($B$3&amp;$B$5&amp;$A11,Table4[Jurisdiction]&amp;Table4[Sex]&amp;Table4[Income quintile], 0))))</f>
        <v>358.5</v>
      </c>
      <c r="C11" s="86">
        <f t="array" ref="C11">INDEX(Table4[Age-standardized rate per 100,000 population], ((MATCH($B$3&amp;$B$5&amp;$A11,Table4[Jurisdiction]&amp;Table4[Sex]&amp;Table4[Income quintile], 0))))</f>
        <v>386.4</v>
      </c>
      <c r="D11" s="86">
        <f t="array" ref="D11">INDEX(Table4[Lower 
confidence limit], ((MATCH($B$3&amp;$B$5&amp;$A11,Table4[Jurisdiction]&amp;Table4[Sex]&amp;Table4[Income quintile], 0))))</f>
        <v>323.83</v>
      </c>
      <c r="E11" s="86">
        <f t="array" ref="E11">INDEX(Table4[Upper 
confidence limit], ((MATCH($B$3&amp;$B$5&amp;$A11,Table4[Jurisdiction]&amp;Table4[Sex]&amp;Table4[Income quintile], 0))))</f>
        <v>448.98</v>
      </c>
      <c r="F11" s="86">
        <f t="array" ref="F11">INDEX(Table4[Crude rate 
per 100,000 population], ((MATCH($B$3&amp;$F$5&amp;$A11,Table4[Jurisdiction]&amp;Table4[Sex]&amp;Table4[Income quintile], 0))))</f>
        <v>368.2</v>
      </c>
      <c r="G11" s="86">
        <f t="array" ref="G11">INDEX(Table4[Age-standardized rate per 100,000 population], ((MATCH($B$3&amp;$F$5&amp;$A11,Table4[Jurisdiction]&amp;Table4[Sex]&amp;Table4[Income quintile], 0))))</f>
        <v>389.42</v>
      </c>
      <c r="H11" s="86">
        <f t="array" ref="H11">INDEX(Table4[Lower 
confidence limit], ((MATCH($B$3&amp;$F$5&amp;$A11,Table4[Jurisdiction]&amp;Table4[Sex]&amp;Table4[Income quintile], 0))))</f>
        <v>303.27999999999997</v>
      </c>
      <c r="I11" s="86">
        <f t="array" ref="I11">INDEX(Table4[Upper 
confidence limit], ((MATCH($B$3&amp;$F$5&amp;$A11,Table4[Jurisdiction]&amp;Table4[Sex]&amp;Table4[Income quintile], 0))))</f>
        <v>475.56</v>
      </c>
      <c r="J11" s="86">
        <f t="array" ref="J11">INDEX(Table4[Crude rate 
per 100,000 population], ((MATCH($B$3&amp;$J$5&amp;$A11,Table4[Jurisdiction]&amp;Table4[Sex]&amp;Table4[Income quintile], 0))))</f>
        <v>347.08</v>
      </c>
      <c r="K11" s="86">
        <f t="array" ref="K11">INDEX(Table4[Age-standardized rate per 100,000 population], ((MATCH($B$3&amp;$J$5&amp;$A11,Table4[Jurisdiction]&amp;Table4[Sex]&amp;Table4[Income quintile], 0))))</f>
        <v>382.78</v>
      </c>
      <c r="L11" s="86">
        <f t="array" ref="L11">INDEX(Table4[Lower 
confidence limit], ((MATCH($B$3&amp;$J$5&amp;$A11,Table4[Jurisdiction]&amp;Table4[Sex]&amp;Table4[Income quintile], 0))))</f>
        <v>291.76</v>
      </c>
      <c r="M11" s="87">
        <f t="array" ref="M11">INDEX(Table4[Upper 
confidence limit], ((MATCH($B$3&amp;$J$5&amp;$A11,Table4[Jurisdiction]&amp;Table4[Sex]&amp;Table4[Income quintile], 0))))</f>
        <v>473.8</v>
      </c>
      <c r="N11" s="68"/>
    </row>
    <row r="12" spans="1:14" s="49" customFormat="1" ht="15" customHeight="1">
      <c r="A12" s="118" t="s">
        <v>104</v>
      </c>
      <c r="B12" s="152" t="s">
        <v>69</v>
      </c>
      <c r="C12" s="153">
        <f t="array" ref="C12">INDEX(Table4[Rate ratio†], ((MATCH($B$3&amp;$B$5&amp;$A7,Table4[Jurisdiction]&amp;Table4[Sex]&amp;Table4[Income quintile], 0))))</f>
        <v>3.4011119999999999</v>
      </c>
      <c r="D12" s="152">
        <f t="array" ref="D12">INDEX(Table4[Lower confidence limit 
of the rate ratio], ((MATCH($B$3&amp;$B$5&amp;$A7,Table4[Jurisdiction]&amp;Table4[Sex]&amp;Table4[Income quintile], 0))))</f>
        <v>2.8392080000000002</v>
      </c>
      <c r="E12" s="152">
        <f t="array" ref="E12">INDEX(Table4[Upper confidence limit 
of the rate ratio], ((MATCH($B$3&amp;$B$5&amp;$A7,Table4[Jurisdiction]&amp;Table4[Sex]&amp;Table4[Income quintile], 0))))</f>
        <v>4.0742229999999999</v>
      </c>
      <c r="F12" s="152" t="s">
        <v>69</v>
      </c>
      <c r="G12" s="153">
        <f t="array" ref="G12">INDEX(Table4[Rate ratio†], ((MATCH($B$3&amp;$F$5&amp;$A7,Table4[Jurisdiction]&amp;Table4[Sex]&amp;Table4[Income quintile], 0))))</f>
        <v>2.6690200000000002</v>
      </c>
      <c r="H12" s="152">
        <f t="array" ref="H12">INDEX(Table4[Lower confidence limit 
of the rate ratio], ((MATCH($B$3&amp;$F$5&amp;$A7,Table4[Jurisdiction]&amp;Table4[Sex]&amp;Table4[Income quintile], 0))))</f>
        <v>2.0695519999999998</v>
      </c>
      <c r="I12" s="152">
        <f t="array" ref="I12">INDEX(Table4[Upper confidence limit 
of the rate ratio], ((MATCH($B$3&amp;$F$5&amp;$A7,Table4[Jurisdiction]&amp;Table4[Sex]&amp;Table4[Income quintile], 0))))</f>
        <v>3.4421300000000001</v>
      </c>
      <c r="J12" s="152" t="s">
        <v>69</v>
      </c>
      <c r="K12" s="153">
        <f t="array" ref="K12">INDEX(Table4[Rate ratio†], ((MATCH($B$3&amp;$J$5&amp;$A7,Table4[Jurisdiction]&amp;Table4[Sex]&amp;Table4[Income quintile], 0))))</f>
        <v>4.18248</v>
      </c>
      <c r="L12" s="152">
        <f t="array" ref="L12">INDEX(Table4[Lower confidence limit 
of the rate ratio], ((MATCH($B$3&amp;J5&amp;$A7,Table4[Jurisdiction]&amp;Table4[Sex]&amp;Table4[Income quintile], 0))))</f>
        <v>3.2271749999999999</v>
      </c>
      <c r="M12" s="154">
        <f t="array" ref="M12">INDEX(Table4[Upper confidence limit 
of the rate ratio], ((MATCH($B$3&amp;$J$5&amp;$A7,Table4[Jurisdiction]&amp;Table4[Sex]&amp;Table4[Income quintile], 0))))</f>
        <v>5.4205740000000002</v>
      </c>
      <c r="N12" s="68"/>
    </row>
    <row r="13" spans="1:14" s="49" customFormat="1" ht="15" customHeight="1">
      <c r="A13" s="118" t="s">
        <v>105</v>
      </c>
      <c r="B13" s="121" t="s">
        <v>69</v>
      </c>
      <c r="C13" s="120">
        <f t="array" ref="C13">INDEX(Table4[Rate difference per 100,000 population‡], ((MATCH($B$3&amp;$B$5&amp;$A7,Table4[Jurisdiction]&amp;Table4[Sex]&amp;Table4[Income quintile], 0))))</f>
        <v>927.79</v>
      </c>
      <c r="D13" s="121">
        <f t="array" ref="D13">INDEX(Table4[Lower confidence limit 
of the rate difference], ((MATCH($B$3&amp;$B$5&amp;$A7,Table4[Jurisdiction]&amp;Table4[Sex]&amp;Table4[Income quintile], 0))))</f>
        <v>805.56399999999996</v>
      </c>
      <c r="E13" s="121">
        <f t="array" ref="E13">INDEX(Table4[Upper confidence limit 
of the rate difference], ((MATCH($B$3&amp;$B$5&amp;$A7,Table4[Jurisdiction]&amp;Table4[Sex]&amp;Table4[Income quintile], 0))))</f>
        <v>1050.0150000000001</v>
      </c>
      <c r="F13" s="121" t="s">
        <v>69</v>
      </c>
      <c r="G13" s="120">
        <f t="array" ref="G13">INDEX(Table4[Rate difference per 100,000 population‡], ((MATCH($B$3&amp;$F$5&amp;$A7,Table4[Jurisdiction]&amp;Table4[Sex]&amp;Table4[Income quintile], 0))))</f>
        <v>649.95000000000005</v>
      </c>
      <c r="H13" s="121">
        <f t="array" ref="H13">INDEX(Table4[Lower confidence limit 
of the rate difference], ((MATCH($B$3&amp;$F$5&amp;$A7,Table4[Jurisdiction]&amp;Table4[Sex]&amp;Table4[Income quintile], 0))))</f>
        <v>493.54140000000001</v>
      </c>
      <c r="I13" s="121">
        <f t="array" ref="I13">INDEX(Table4[Upper confidence limit 
of the rate difference], ((MATCH($B$3&amp;$F$5&amp;$A7,Table4[Jurisdiction]&amp;Table4[Sex]&amp;Table4[Income quintile], 0))))</f>
        <v>806.35850000000005</v>
      </c>
      <c r="J13" s="121" t="s">
        <v>69</v>
      </c>
      <c r="K13" s="120">
        <f t="array" ref="K13">INDEX(Table4[Rate difference per 100,000 population‡], ((MATCH($B$3&amp;$J$5&amp;$A7,Table4[Jurisdiction]&amp;Table4[Sex]&amp;Table4[Income quintile], 0))))</f>
        <v>1218.19</v>
      </c>
      <c r="L13" s="121">
        <f t="array" ref="L13">INDEX(Table4[Lower confidence limit 
of the rate difference], ((MATCH($B$3&amp;$J$5&amp;$A7,Table4[Jurisdiction]&amp;Table4[Sex]&amp;Table4[Income quintile], 0))))</f>
        <v>1029.2470000000001</v>
      </c>
      <c r="M13" s="122">
        <f t="array" ref="M13">INDEX(Table4[Upper confidence limit 
of the rate difference], ((MATCH($B$3&amp;$J$5&amp;$A7,Table4[Jurisdiction]&amp;Table4[Sex]&amp;Table4[Income quintile], 0))))</f>
        <v>1407.1320000000001</v>
      </c>
      <c r="N13" s="68"/>
    </row>
    <row r="14" spans="1:14" ht="17.25" customHeight="1">
      <c r="A14" s="29" t="s">
        <v>43</v>
      </c>
      <c r="B14" s="27"/>
      <c r="C14" s="27"/>
      <c r="D14" s="27"/>
      <c r="E14" s="27"/>
      <c r="F14" s="27"/>
      <c r="G14" s="27"/>
      <c r="H14" s="27"/>
      <c r="I14" s="27"/>
      <c r="J14" s="27"/>
      <c r="K14" s="27"/>
      <c r="L14" s="27"/>
      <c r="M14" s="27"/>
      <c r="N14" s="27"/>
    </row>
    <row r="15" spans="1:14" s="186" customFormat="1" ht="24" customHeight="1">
      <c r="A15" s="215" t="s">
        <v>106</v>
      </c>
      <c r="B15" s="216"/>
      <c r="C15" s="216"/>
      <c r="D15" s="216"/>
      <c r="E15" s="216"/>
      <c r="F15" s="216"/>
      <c r="G15" s="216"/>
      <c r="H15" s="216"/>
      <c r="I15" s="216"/>
      <c r="J15" s="216"/>
      <c r="K15" s="216"/>
      <c r="L15" s="216"/>
      <c r="M15" s="216"/>
    </row>
    <row r="16" spans="1:14" s="186" customFormat="1" ht="15.5" customHeight="1">
      <c r="A16" s="33" t="s">
        <v>191</v>
      </c>
    </row>
    <row r="17" spans="1:14" ht="12" customHeight="1">
      <c r="A17" s="33" t="s">
        <v>109</v>
      </c>
    </row>
    <row r="18" spans="1:14" s="186" customFormat="1" ht="12" customHeight="1">
      <c r="A18" s="33" t="s">
        <v>194</v>
      </c>
    </row>
    <row r="19" spans="1:14" ht="12" customHeight="1">
      <c r="A19" s="33" t="s">
        <v>108</v>
      </c>
      <c r="B19" s="27"/>
      <c r="C19" s="27"/>
      <c r="D19" s="27"/>
      <c r="E19" s="27"/>
      <c r="F19" s="27"/>
      <c r="G19" s="27"/>
      <c r="H19" s="27"/>
      <c r="I19" s="27"/>
      <c r="J19" s="27"/>
      <c r="K19" s="27"/>
      <c r="L19" s="27"/>
      <c r="M19" s="27"/>
      <c r="N19" s="27"/>
    </row>
    <row r="20" spans="1:14" ht="12" customHeight="1">
      <c r="A20" s="33" t="s">
        <v>81</v>
      </c>
      <c r="B20" s="27"/>
      <c r="C20" s="27"/>
      <c r="D20" s="27"/>
      <c r="E20" s="27"/>
      <c r="F20" s="27"/>
      <c r="G20" s="27"/>
      <c r="H20" s="27"/>
      <c r="I20" s="27"/>
      <c r="J20" s="27"/>
      <c r="K20" s="27"/>
      <c r="L20" s="27"/>
      <c r="M20" s="27"/>
      <c r="N20" s="27"/>
    </row>
    <row r="21" spans="1:14" ht="12" customHeight="1">
      <c r="A21" s="29" t="s">
        <v>50</v>
      </c>
      <c r="E21" s="31"/>
      <c r="F21" s="31"/>
      <c r="G21" s="31"/>
      <c r="H21" s="31"/>
      <c r="I21" s="31"/>
      <c r="J21" s="31"/>
      <c r="K21" s="31"/>
      <c r="L21" s="31"/>
      <c r="M21" s="31"/>
      <c r="N21" s="27"/>
    </row>
    <row r="22" spans="1:14" s="186" customFormat="1" ht="12" customHeight="1">
      <c r="A22" s="33" t="s">
        <v>189</v>
      </c>
      <c r="B22" s="183"/>
      <c r="C22" s="183"/>
      <c r="D22" s="184"/>
      <c r="E22" s="184"/>
      <c r="F22" s="184"/>
      <c r="G22" s="184"/>
      <c r="H22" s="184"/>
      <c r="I22" s="184"/>
      <c r="J22" s="184"/>
      <c r="K22" s="184"/>
      <c r="L22" s="184"/>
      <c r="M22" s="184"/>
      <c r="N22" s="185"/>
    </row>
    <row r="23" spans="1:14" ht="12" customHeight="1">
      <c r="A23" s="33" t="s">
        <v>49</v>
      </c>
      <c r="B23" s="30"/>
      <c r="C23" s="30"/>
      <c r="D23" s="31"/>
      <c r="E23" s="31"/>
      <c r="F23" s="31"/>
      <c r="G23" s="31"/>
      <c r="H23" s="31"/>
      <c r="I23" s="31"/>
      <c r="J23" s="43"/>
      <c r="K23" s="31"/>
      <c r="L23" s="31"/>
      <c r="M23" s="31"/>
      <c r="N23" s="27"/>
    </row>
    <row r="24" spans="1:14" s="75" customFormat="1" ht="30" customHeight="1">
      <c r="A24" s="88" t="str">
        <f>"Figure 4  Hospitalization rates for harm caused by substance use among youth age 10 to 24, by income quintile and sex, "&amp;B3&amp;", 2017–2018"</f>
        <v>Figure 4  Hospitalization rates for harm caused by substance use among youth age 10 to 24, by income quintile and sex, Saskatchewan, 2017–2018</v>
      </c>
      <c r="B24" s="89"/>
      <c r="C24" s="89"/>
      <c r="D24" s="90"/>
    </row>
    <row r="25" spans="1:14" s="49" customFormat="1" ht="222" customHeight="1">
      <c r="A25" s="199" t="s">
        <v>155</v>
      </c>
      <c r="E25" s="173"/>
    </row>
    <row r="26" spans="1:14" ht="17.25" customHeight="1">
      <c r="A26" s="35" t="s">
        <v>70</v>
      </c>
    </row>
    <row r="27" spans="1:14" ht="12" customHeight="1">
      <c r="A27" s="36" t="s">
        <v>97</v>
      </c>
    </row>
    <row r="28" spans="1:14">
      <c r="A28" s="34"/>
    </row>
    <row r="29" spans="1:14">
      <c r="A29" s="34"/>
    </row>
    <row r="30" spans="1:14">
      <c r="A30" s="34"/>
    </row>
    <row r="31" spans="1:14">
      <c r="A31" s="34"/>
    </row>
    <row r="32" spans="1:14">
      <c r="A32" s="34"/>
    </row>
    <row r="33" spans="1:1">
      <c r="A33" s="34"/>
    </row>
    <row r="34" spans="1:1">
      <c r="A34" s="34"/>
    </row>
    <row r="35" spans="1:1">
      <c r="A35" s="34"/>
    </row>
    <row r="36" spans="1:1">
      <c r="A36" s="34"/>
    </row>
    <row r="37" spans="1:1">
      <c r="A37" s="34"/>
    </row>
    <row r="38" spans="1:1">
      <c r="A38" s="34"/>
    </row>
  </sheetData>
  <mergeCells count="5">
    <mergeCell ref="A15:M15"/>
    <mergeCell ref="B3:C3"/>
    <mergeCell ref="B5:E5"/>
    <mergeCell ref="F5:I5"/>
    <mergeCell ref="J5:M5"/>
  </mergeCells>
  <hyperlinks>
    <hyperlink ref="A2" location="'Table of contents'!A1" display="Back to Table of contents" xr:uid="{00000000-0004-0000-08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Filters!$B$3:$B$13</xm:f>
          </x14:formula1>
          <xm:sqref>B3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7"/>
  <sheetViews>
    <sheetView showGridLines="0" topLeftCell="A2" zoomScaleNormal="100" workbookViewId="0">
      <selection activeCell="B3" sqref="B3:C3"/>
    </sheetView>
  </sheetViews>
  <sheetFormatPr baseColWidth="10" defaultColWidth="8.83203125" defaultRowHeight="15"/>
  <cols>
    <col min="1" max="1" width="25.5" customWidth="1"/>
    <col min="2" max="2" width="13.5" customWidth="1"/>
    <col min="3" max="3" width="17.6640625" customWidth="1"/>
    <col min="4" max="6" width="13.5" customWidth="1"/>
    <col min="7" max="7" width="17.6640625" customWidth="1"/>
    <col min="8" max="10" width="13.5" customWidth="1"/>
    <col min="11" max="11" width="17.6640625" customWidth="1"/>
    <col min="12" max="13" width="13.5" customWidth="1"/>
    <col min="14" max="14" width="13" customWidth="1"/>
  </cols>
  <sheetData>
    <row r="1" spans="1:14" s="67" customFormat="1" hidden="1">
      <c r="A1" s="65" t="s">
        <v>206</v>
      </c>
      <c r="B1" s="66"/>
      <c r="C1" s="66"/>
      <c r="D1" s="66"/>
      <c r="E1" s="66"/>
      <c r="F1" s="66"/>
      <c r="G1" s="66"/>
      <c r="H1" s="66"/>
      <c r="I1" s="66"/>
      <c r="J1" s="66"/>
      <c r="K1" s="66"/>
      <c r="L1" s="66"/>
      <c r="M1" s="66"/>
      <c r="N1" s="66"/>
    </row>
    <row r="2" spans="1:14" ht="24" customHeight="1">
      <c r="A2" s="28" t="s">
        <v>38</v>
      </c>
      <c r="B2" s="27"/>
      <c r="C2" s="27"/>
      <c r="D2" s="27"/>
      <c r="E2" s="27"/>
      <c r="F2" s="27"/>
      <c r="G2" s="27"/>
      <c r="H2" s="27"/>
      <c r="I2" s="27"/>
      <c r="J2" s="27"/>
      <c r="K2" s="27"/>
      <c r="L2" s="27"/>
      <c r="M2" s="27"/>
      <c r="N2" s="27"/>
    </row>
    <row r="3" spans="1:14" s="169" customFormat="1" ht="18" customHeight="1">
      <c r="A3" s="167" t="s">
        <v>154</v>
      </c>
      <c r="B3" s="205" t="s">
        <v>8</v>
      </c>
      <c r="C3" s="205"/>
      <c r="D3" s="167"/>
      <c r="E3" s="167"/>
      <c r="F3" s="167"/>
      <c r="G3" s="167"/>
      <c r="H3" s="167"/>
      <c r="I3" s="167"/>
      <c r="J3" s="167"/>
      <c r="K3" s="167"/>
      <c r="L3" s="167"/>
      <c r="M3" s="167"/>
      <c r="N3" s="167"/>
    </row>
    <row r="4" spans="1:14" s="75" customFormat="1" ht="30" customHeight="1">
      <c r="A4" s="73" t="str">
        <f>"Table 5  Hospitalization rates for harm caused by substance use among youth age 10 to 24, by urban versus rural/remote and sex, "&amp;B3&amp;", 2017–2018"</f>
        <v>Table 5  Hospitalization rates for harm caused by substance use among youth age 10 to 24, by urban versus rural/remote and sex, British Columbia, 2017–2018</v>
      </c>
      <c r="B4" s="74"/>
      <c r="C4" s="74"/>
      <c r="D4" s="74"/>
      <c r="E4" s="74"/>
      <c r="F4" s="74"/>
      <c r="G4" s="74"/>
      <c r="H4" s="74"/>
      <c r="I4" s="74"/>
      <c r="J4" s="74"/>
      <c r="K4" s="74"/>
      <c r="L4" s="74"/>
      <c r="M4" s="74"/>
      <c r="N4" s="74"/>
    </row>
    <row r="5" spans="1:14" ht="15" customHeight="1">
      <c r="A5" s="112"/>
      <c r="B5" s="224" t="s">
        <v>157</v>
      </c>
      <c r="C5" s="225"/>
      <c r="D5" s="225"/>
      <c r="E5" s="226"/>
      <c r="F5" s="224" t="s">
        <v>158</v>
      </c>
      <c r="G5" s="225"/>
      <c r="H5" s="225"/>
      <c r="I5" s="226"/>
      <c r="J5" s="227" t="s">
        <v>159</v>
      </c>
      <c r="K5" s="228"/>
      <c r="L5" s="228"/>
      <c r="M5" s="228"/>
      <c r="N5" s="27"/>
    </row>
    <row r="6" spans="1:14" ht="45" customHeight="1">
      <c r="A6" s="84" t="s">
        <v>47</v>
      </c>
      <c r="B6" s="82" t="s">
        <v>182</v>
      </c>
      <c r="C6" s="82" t="s">
        <v>166</v>
      </c>
      <c r="D6" s="82" t="s">
        <v>174</v>
      </c>
      <c r="E6" s="82" t="s">
        <v>175</v>
      </c>
      <c r="F6" s="82" t="s">
        <v>183</v>
      </c>
      <c r="G6" s="82" t="s">
        <v>168</v>
      </c>
      <c r="H6" s="82" t="s">
        <v>177</v>
      </c>
      <c r="I6" s="82" t="s">
        <v>178</v>
      </c>
      <c r="J6" s="82" t="s">
        <v>184</v>
      </c>
      <c r="K6" s="82" t="s">
        <v>169</v>
      </c>
      <c r="L6" s="82" t="s">
        <v>180</v>
      </c>
      <c r="M6" s="83" t="s">
        <v>181</v>
      </c>
      <c r="N6" s="27"/>
    </row>
    <row r="7" spans="1:14" s="49" customFormat="1" ht="15" customHeight="1">
      <c r="A7" s="119" t="s">
        <v>33</v>
      </c>
      <c r="B7" s="86">
        <f t="array" ref="B7">INDEX(Table5[Crude rate per 
100,000 population], ((MATCH($B$3&amp;$B$5&amp;$A7,Table5[Jurisdiction]&amp;Table5[Sex]&amp;Table5[Urban versus rural/remote], 0))))</f>
        <v>418.57</v>
      </c>
      <c r="C7" s="86">
        <f t="array" ref="C7">INDEX(Table5[Age-standardized rate per 100,000 population], ((MATCH($B$3&amp;$B$5&amp;$A7,Table5[Jurisdiction]&amp;Table5[Sex]&amp;Table5[Urban versus rural/remote], 0))))</f>
        <v>408.86</v>
      </c>
      <c r="D7" s="86">
        <f t="array" ref="D7">INDEX(Table5[Lower 
confidence limit], ((MATCH($B$3&amp;$B$5&amp;$A7,Table5[Jurisdiction]&amp;Table5[Sex]&amp;Table5[Urban versus rural/remote], 0))))</f>
        <v>394.57</v>
      </c>
      <c r="E7" s="86">
        <f t="array" ref="E7">INDEX(Table5[Upper 
confidence limit], ((MATCH($B$3&amp;$B$5&amp;$A7,Table5[Jurisdiction]&amp;Table5[Sex]&amp;Table5[Urban versus rural/remote], 0))))</f>
        <v>423.16</v>
      </c>
      <c r="F7" s="86">
        <f t="array" ref="F7">INDEX(Table5[Crude rate per 
100,000 population], ((MATCH($B$3&amp;$F$5&amp;$A7,Table5[Jurisdiction]&amp;Table5[Sex]&amp;Table5[Urban versus rural/remote], 0))))</f>
        <v>426.08</v>
      </c>
      <c r="G7" s="86">
        <f t="array" ref="G7">INDEX(Table5[Age-standardized rate per 100,000 population], ((MATCH($B$3&amp;$F$5&amp;$A7,Table5[Jurisdiction]&amp;Table5[Sex]&amp;Table5[Urban versus rural/remote], 0))))</f>
        <v>410.94</v>
      </c>
      <c r="H7" s="86">
        <f t="array" ref="H7">INDEX(Table5[Lower 
confidence limit], ((MATCH($B$3&amp;$F$5&amp;$A7,Table5[Jurisdiction]&amp;Table5[Sex]&amp;Table5[Urban versus rural/remote], 0))))</f>
        <v>391.13</v>
      </c>
      <c r="I7" s="86">
        <f t="array" ref="I7">INDEX(Table5[Upper 
confidence limit], ((MATCH($B$3&amp;$F$5&amp;$A7,Table5[Jurisdiction]&amp;Table5[Sex]&amp;Table5[Urban versus rural/remote], 0))))</f>
        <v>430.75</v>
      </c>
      <c r="J7" s="86">
        <f t="array" ref="J7">INDEX(Table5[Crude rate per 
100,000 population], ((MATCH($B$3&amp;$J$5&amp;$A7,Table5[Jurisdiction]&amp;Table5[Sex]&amp;Table5[Urban versus rural/remote], 0))))</f>
        <v>410.53</v>
      </c>
      <c r="K7" s="86">
        <f t="array" ref="K7">INDEX(Table5[Age-standardized rate per 100,000 population], ((MATCH($B$3&amp;$J$5&amp;$A7,Table5[Jurisdiction]&amp;Table5[Sex]&amp;Table5[Urban versus rural/remote], 0))))</f>
        <v>405.9</v>
      </c>
      <c r="L7" s="86">
        <f t="array" ref="L7">INDEX(Table5[Lower 
confidence limit], ((MATCH($B$3&amp;$J$5&amp;$A7,Table5[Jurisdiction]&amp;Table5[Sex]&amp;Table5[Urban versus rural/remote], 0))))</f>
        <v>385.29</v>
      </c>
      <c r="M7" s="87">
        <f t="array" ref="M7">INDEX(Table5[Upper 
confidence limit], ((MATCH($B$3&amp;$J$5&amp;$A7,Table5[Jurisdiction]&amp;Table5[Sex]&amp;Table5[Urban versus rural/remote], 0))))</f>
        <v>426.5</v>
      </c>
      <c r="N7" s="68"/>
    </row>
    <row r="8" spans="1:14" s="49" customFormat="1" ht="15" customHeight="1">
      <c r="A8" s="81" t="s">
        <v>89</v>
      </c>
      <c r="B8" s="86">
        <f t="array" ref="B8">INDEX(Table5[Crude rate per 
100,000 population], ((MATCH($B$3&amp;$B$5&amp;$A8,Table5[Jurisdiction]&amp;Table5[Sex]&amp;Table5[Urban versus rural/remote], 0))))</f>
        <v>573.79999999999995</v>
      </c>
      <c r="C8" s="86">
        <f t="array" ref="C8">INDEX(Table5[Age-standardized rate per 100,000 population], ((MATCH($B$3&amp;$B$5&amp;$A8,Table5[Jurisdiction]&amp;Table5[Sex]&amp;Table5[Urban versus rural/remote], 0))))</f>
        <v>623.41</v>
      </c>
      <c r="D8" s="86">
        <f t="array" ref="D8">INDEX(Table5[Lower 
confidence limit], ((MATCH($B$3&amp;$B$5&amp;$A8,Table5[Jurisdiction]&amp;Table5[Sex]&amp;Table5[Urban versus rural/remote], 0))))</f>
        <v>566.91</v>
      </c>
      <c r="E8" s="86">
        <f t="array" ref="E8">INDEX(Table5[Upper 
confidence limit], ((MATCH($B$3&amp;$B$5&amp;$A8,Table5[Jurisdiction]&amp;Table5[Sex]&amp;Table5[Urban versus rural/remote], 0))))</f>
        <v>679.91</v>
      </c>
      <c r="F8" s="86">
        <f t="array" ref="F8">INDEX(Table5[Crude rate per 
100,000 population], ((MATCH($B$3&amp;$F$5&amp;$A8,Table5[Jurisdiction]&amp;Table5[Sex]&amp;Table5[Urban versus rural/remote], 0))))</f>
        <v>534.47</v>
      </c>
      <c r="G8" s="86">
        <f t="array" ref="G8">INDEX(Table5[Age-standardized rate per 100,000 population], ((MATCH($B$3&amp;$F$5&amp;$A8,Table5[Jurisdiction]&amp;Table5[Sex]&amp;Table5[Urban versus rural/remote], 0))))</f>
        <v>574.84</v>
      </c>
      <c r="H8" s="86">
        <f t="array" ref="H8">INDEX(Table5[Lower 
confidence limit], ((MATCH($B$3&amp;$F$5&amp;$A8,Table5[Jurisdiction]&amp;Table5[Sex]&amp;Table5[Urban versus rural/remote], 0))))</f>
        <v>500.26</v>
      </c>
      <c r="I8" s="86">
        <f t="array" ref="I8">INDEX(Table5[Upper 
confidence limit], ((MATCH($B$3&amp;$F$5&amp;$A8,Table5[Jurisdiction]&amp;Table5[Sex]&amp;Table5[Urban versus rural/remote], 0))))</f>
        <v>649.41</v>
      </c>
      <c r="J8" s="86">
        <f t="array" ref="J8">INDEX(Table5[Crude rate per 
100,000 population], ((MATCH($B$3&amp;$J$5&amp;$A8,Table5[Jurisdiction]&amp;Table5[Sex]&amp;Table5[Urban versus rural/remote], 0))))</f>
        <v>616.73</v>
      </c>
      <c r="K8" s="86">
        <f t="array" ref="K8">INDEX(Table5[Age-standardized rate per 100,000 population], ((MATCH($B$3&amp;$J$5&amp;$A8,Table5[Jurisdiction]&amp;Table5[Sex]&amp;Table5[Urban versus rural/remote], 0))))</f>
        <v>675.48</v>
      </c>
      <c r="L8" s="86">
        <f t="array" ref="L8">INDEX(Table5[Lower 
confidence limit], ((MATCH($B$3&amp;$J$5&amp;$A8,Table5[Jurisdiction]&amp;Table5[Sex]&amp;Table5[Urban versus rural/remote], 0))))</f>
        <v>589.82000000000005</v>
      </c>
      <c r="M8" s="87">
        <f t="array" ref="M8">INDEX(Table5[Upper 
confidence limit], ((MATCH($B$3&amp;$J$5&amp;$A8,Table5[Jurisdiction]&amp;Table5[Sex]&amp;Table5[Urban versus rural/remote], 0))))</f>
        <v>761.13</v>
      </c>
      <c r="N8" s="68"/>
    </row>
    <row r="9" spans="1:14" s="49" customFormat="1" ht="15" customHeight="1">
      <c r="A9" s="123" t="s">
        <v>104</v>
      </c>
      <c r="B9" s="152" t="s">
        <v>69</v>
      </c>
      <c r="C9" s="153">
        <f t="array" ref="C9">INDEX(Table5[Rate ratio†], ((MATCH($B$3&amp;$B$5&amp;$A7,Table5[Jurisdiction]&amp;Table5[Sex]&amp;Table5[Urban versus rural/remote], 0))))</f>
        <v>1.524751</v>
      </c>
      <c r="D9" s="152">
        <f t="array" ref="D9">INDEX(Table5[Lower confidence limit 
of the rate ratio], ((MATCH($B$3&amp;$B$5&amp;$A7,Table5[Jurisdiction]&amp;Table5[Sex]&amp;Table5[Urban versus rural/remote], 0))))</f>
        <v>1.3836010000000001</v>
      </c>
      <c r="E9" s="152">
        <f t="array" ref="E9">INDEX(Table5[Upper confidence limit 
of the rate ratio], ((MATCH($B$3&amp;$B$5&amp;$A7,Table5[Jurisdiction]&amp;Table5[Sex]&amp;Table5[Urban versus rural/remote], 0))))</f>
        <v>1.680301</v>
      </c>
      <c r="F9" s="152" t="s">
        <v>69</v>
      </c>
      <c r="G9" s="153">
        <f t="array" ref="G9">INDEX(Table5[Rate ratio†], ((MATCH($B$3&amp;$F$5&amp;$A7,Table5[Jurisdiction]&amp;Table5[Sex]&amp;Table5[Urban versus rural/remote], 0))))</f>
        <v>1.398841</v>
      </c>
      <c r="H9" s="152">
        <f t="array" ref="H9">INDEX(Table5[Lower confidence limit 
of the rate ratio], ((MATCH($B$3&amp;$F$5&amp;$A7,Table5[Jurisdiction]&amp;Table5[Sex]&amp;Table5[Urban versus rural/remote], 0))))</f>
        <v>1.2180420000000001</v>
      </c>
      <c r="I9" s="152">
        <f t="array" ref="I9">INDEX(Table5[Upper confidence limit 
of the rate ratio], ((MATCH($B$3&amp;$F$5&amp;$A7,Table5[Jurisdiction]&amp;Table5[Sex]&amp;Table5[Urban versus rural/remote], 0))))</f>
        <v>1.6064780000000001</v>
      </c>
      <c r="J9" s="152" t="s">
        <v>69</v>
      </c>
      <c r="K9" s="153">
        <f t="array" ref="K9">INDEX(Table5[Rate ratio†], ((MATCH($B$3&amp;$J$5&amp;$A7,Table5[Jurisdiction]&amp;Table5[Sex]&amp;Table5[Urban versus rural/remote], 0))))</f>
        <v>1.664153</v>
      </c>
      <c r="L9" s="152">
        <f t="array" ref="L9">INDEX(Table5[Lower confidence limit 
of the rate ratio], ((MATCH($B$3&amp;$J$5&amp;$A7,Table5[Jurisdiction]&amp;Table5[Sex]&amp;Table5[Urban versus rural/remote], 0))))</f>
        <v>1.4516789999999999</v>
      </c>
      <c r="M9" s="154">
        <f t="array" ref="M9">INDEX(Table5[Upper confidence limit 
of the rate ratio], ((MATCH($B$3&amp;$J$5&amp;$A7,Table5[Jurisdiction]&amp;Table5[Sex]&amp;Table5[Urban versus rural/remote], 0))))</f>
        <v>1.907726</v>
      </c>
      <c r="N9" s="68"/>
    </row>
    <row r="10" spans="1:14" s="49" customFormat="1" ht="15" customHeight="1">
      <c r="A10" s="123" t="s">
        <v>105</v>
      </c>
      <c r="B10" s="121" t="s">
        <v>69</v>
      </c>
      <c r="C10" s="120">
        <f t="array" ref="C10">INDEX(Table5[Rate difference per 100,000 population‡], ((MATCH($B$3&amp;$B$5&amp;$A7,Table5[Jurisdiction]&amp;Table5[Sex]&amp;Table5[Urban versus rural/remote], 0))))</f>
        <v>214.55</v>
      </c>
      <c r="D10" s="121">
        <f t="array" ref="D10">INDEX(Table5[Lower confidence limit of the rate difference], ((MATCH($B$3&amp;$B$5&amp;$A7,Table5[Jurisdiction]&amp;Table5[Sex]&amp;Table5[Urban versus rural/remote], 0))))</f>
        <v>156.26840000000001</v>
      </c>
      <c r="E10" s="121">
        <f t="array" ref="E10">INDEX(Table5[Upper confidence limit of the rate difference], ((MATCH($B$3&amp;$B$5&amp;$A7,Table5[Jurisdiction]&amp;Table5[Sex]&amp;Table5[Urban versus rural/remote], 0))))</f>
        <v>272.83150000000001</v>
      </c>
      <c r="F10" s="121" t="s">
        <v>69</v>
      </c>
      <c r="G10" s="120">
        <f t="array" ref="G10">INDEX(Table5[Rate difference per 100,000 population‡], ((MATCH($B$3&amp;$F$5&amp;$A7,Table5[Jurisdiction]&amp;Table5[Sex]&amp;Table5[Urban versus rural/remote], 0))))</f>
        <v>163.9</v>
      </c>
      <c r="H10" s="121">
        <f t="array" ref="H10">INDEX(Table5[Lower confidence limit of the rate difference], ((MATCH($B$3&amp;$F$5&amp;$A7,Table5[Jurisdiction]&amp;Table5[Sex]&amp;Table5[Urban versus rural/remote], 0))))</f>
        <v>86.738290000000006</v>
      </c>
      <c r="I10" s="121">
        <f t="array" ref="I10">INDEX(Table5[Upper confidence limit of the rate difference], ((MATCH($B$3&amp;$F$5&amp;$A7,Table5[Jurisdiction]&amp;Table5[Sex]&amp;Table5[Urban versus rural/remote], 0))))</f>
        <v>241.0617</v>
      </c>
      <c r="J10" s="121" t="s">
        <v>69</v>
      </c>
      <c r="K10" s="120">
        <f t="array" ref="K10">INDEX(Table5[Rate difference per 100,000 population‡], ((MATCH($B$3&amp;$J$5&amp;$A7,Table5[Jurisdiction]&amp;Table5[Sex]&amp;Table5[Urban versus rural/remote], 0))))</f>
        <v>269.58</v>
      </c>
      <c r="L10" s="121">
        <f t="array" ref="L10">INDEX(Table5[Lower confidence limit of the rate difference], ((MATCH($B$3&amp;$J$5&amp;$A7,Table5[Jurisdiction]&amp;Table5[Sex]&amp;Table5[Urban versus rural/remote], 0))))</f>
        <v>181.47739999999999</v>
      </c>
      <c r="M10" s="122">
        <f t="array" ref="M10">INDEX(Table5[Upper confidence limit of the rate difference], ((MATCH($B$3&amp;$J$5&amp;$A7,Table5[Jurisdiction]&amp;Table5[Sex]&amp;Table5[Urban versus rural/remote], 0))))</f>
        <v>357.6825</v>
      </c>
      <c r="N10" s="68"/>
    </row>
    <row r="11" spans="1:14" ht="17.25" customHeight="1">
      <c r="A11" s="29" t="s">
        <v>43</v>
      </c>
      <c r="B11" s="27"/>
      <c r="C11" s="27"/>
      <c r="D11" s="27"/>
      <c r="E11" s="27"/>
      <c r="F11" s="27"/>
      <c r="G11" s="27"/>
      <c r="H11" s="27"/>
      <c r="I11" s="27"/>
      <c r="J11" s="27"/>
      <c r="K11" s="27"/>
      <c r="L11" s="27"/>
      <c r="M11" s="27"/>
      <c r="N11" s="27"/>
    </row>
    <row r="12" spans="1:14" s="186" customFormat="1" ht="12" customHeight="1">
      <c r="A12" s="33" t="s">
        <v>185</v>
      </c>
    </row>
    <row r="13" spans="1:14" s="186" customFormat="1" ht="24" customHeight="1">
      <c r="A13" s="215" t="s">
        <v>192</v>
      </c>
      <c r="B13" s="216"/>
      <c r="C13" s="216"/>
      <c r="D13" s="216"/>
      <c r="E13" s="216"/>
      <c r="F13" s="216"/>
      <c r="G13" s="216"/>
      <c r="H13" s="216"/>
      <c r="I13" s="216"/>
      <c r="J13" s="216"/>
      <c r="K13" s="216"/>
      <c r="L13" s="216"/>
      <c r="M13" s="216"/>
    </row>
    <row r="14" spans="1:14" s="186" customFormat="1" ht="12" customHeight="1">
      <c r="A14" s="33" t="s">
        <v>193</v>
      </c>
    </row>
    <row r="15" spans="1:14" s="186" customFormat="1" ht="12" customHeight="1">
      <c r="A15" s="33" t="s">
        <v>109</v>
      </c>
    </row>
    <row r="16" spans="1:14" s="186" customFormat="1" ht="12" customHeight="1">
      <c r="A16" s="33" t="s">
        <v>186</v>
      </c>
    </row>
    <row r="17" spans="1:14" s="186" customFormat="1" ht="12" customHeight="1">
      <c r="A17" s="33" t="s">
        <v>194</v>
      </c>
    </row>
    <row r="18" spans="1:14" s="186" customFormat="1" ht="12" customHeight="1">
      <c r="A18" s="33" t="s">
        <v>46</v>
      </c>
      <c r="B18" s="185"/>
      <c r="C18" s="185"/>
      <c r="D18" s="185"/>
      <c r="E18" s="185"/>
      <c r="F18" s="185"/>
      <c r="G18" s="185"/>
      <c r="H18" s="185"/>
      <c r="I18" s="185"/>
      <c r="J18" s="185"/>
      <c r="K18" s="185"/>
      <c r="L18" s="185"/>
      <c r="M18" s="185"/>
      <c r="N18" s="185"/>
    </row>
    <row r="19" spans="1:14" ht="12" customHeight="1">
      <c r="A19" s="29" t="s">
        <v>50</v>
      </c>
    </row>
    <row r="20" spans="1:14" s="186" customFormat="1" ht="12" customHeight="1">
      <c r="A20" s="33" t="s">
        <v>189</v>
      </c>
      <c r="B20" s="183"/>
      <c r="C20" s="183"/>
      <c r="D20" s="184"/>
      <c r="E20" s="184"/>
      <c r="F20" s="184"/>
      <c r="G20" s="184"/>
      <c r="H20" s="184"/>
      <c r="I20" s="184"/>
      <c r="J20" s="184"/>
      <c r="K20" s="184"/>
      <c r="L20" s="184"/>
      <c r="M20" s="184"/>
      <c r="N20" s="185"/>
    </row>
    <row r="21" spans="1:14" ht="12" customHeight="1">
      <c r="A21" s="33" t="s">
        <v>49</v>
      </c>
      <c r="B21" s="30"/>
      <c r="C21" s="30"/>
      <c r="D21" s="31"/>
      <c r="E21" s="31"/>
      <c r="F21" s="31"/>
      <c r="G21" s="31"/>
      <c r="H21" s="31"/>
      <c r="I21" s="31"/>
      <c r="J21" s="31"/>
      <c r="K21" s="31"/>
      <c r="L21" s="31"/>
      <c r="M21" s="31"/>
      <c r="N21" s="27"/>
    </row>
    <row r="22" spans="1:14" s="75" customFormat="1" ht="30" customHeight="1">
      <c r="A22" s="88" t="str">
        <f>"Figure 5  Hospitalization rates for harm caused by substance use among youth age 10 to 24, by urban versus rural/remote and sex, "&amp;B3&amp;", 2017–2018"</f>
        <v>Figure 5  Hospitalization rates for harm caused by substance use among youth age 10 to 24, by urban versus rural/remote and sex, British Columbia, 2017–2018</v>
      </c>
      <c r="B22" s="89"/>
      <c r="C22" s="89"/>
      <c r="D22" s="90"/>
      <c r="E22" s="90"/>
      <c r="F22" s="90"/>
      <c r="G22" s="90"/>
      <c r="H22" s="90"/>
      <c r="I22" s="90"/>
      <c r="J22" s="90"/>
      <c r="K22" s="90"/>
      <c r="L22" s="90"/>
      <c r="M22" s="90"/>
      <c r="N22" s="74"/>
    </row>
    <row r="23" spans="1:14" s="49" customFormat="1" ht="240" customHeight="1">
      <c r="A23" s="199" t="s">
        <v>155</v>
      </c>
      <c r="E23" s="173"/>
    </row>
    <row r="24" spans="1:14" ht="17.25" customHeight="1">
      <c r="A24" s="35" t="s">
        <v>70</v>
      </c>
    </row>
    <row r="25" spans="1:14" ht="12" customHeight="1">
      <c r="A25" s="36" t="s">
        <v>97</v>
      </c>
      <c r="E25" s="43"/>
    </row>
    <row r="26" spans="1:14">
      <c r="A26" s="34"/>
    </row>
    <row r="27" spans="1:14">
      <c r="A27" s="34"/>
    </row>
    <row r="28" spans="1:14">
      <c r="A28" s="34"/>
    </row>
    <row r="29" spans="1:14">
      <c r="A29" s="34"/>
    </row>
    <row r="30" spans="1:14">
      <c r="A30" s="34"/>
    </row>
    <row r="31" spans="1:14">
      <c r="A31" s="34"/>
    </row>
    <row r="32" spans="1:14">
      <c r="A32" s="34"/>
    </row>
    <row r="33" spans="1:1">
      <c r="A33" s="34"/>
    </row>
    <row r="34" spans="1:1">
      <c r="A34" s="34"/>
    </row>
    <row r="35" spans="1:1">
      <c r="A35" s="34"/>
    </row>
    <row r="36" spans="1:1">
      <c r="A36" s="34"/>
    </row>
    <row r="37" spans="1:1">
      <c r="A37" s="34"/>
    </row>
  </sheetData>
  <mergeCells count="5">
    <mergeCell ref="A13:M13"/>
    <mergeCell ref="B3:C3"/>
    <mergeCell ref="B5:E5"/>
    <mergeCell ref="F5:I5"/>
    <mergeCell ref="J5:M5"/>
  </mergeCells>
  <hyperlinks>
    <hyperlink ref="A2" location="'Table of contents'!A1" display="Back to Table of contents" xr:uid="{00000000-0004-0000-09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Filters!$A$3:$A$16</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8"/>
  <sheetViews>
    <sheetView showGridLines="0" zoomScaleNormal="100" workbookViewId="0">
      <pane ySplit="4" topLeftCell="A5" activePane="bottomLeft" state="frozen"/>
      <selection pane="bottomLeft" activeCell="F46" sqref="F46"/>
    </sheetView>
  </sheetViews>
  <sheetFormatPr baseColWidth="10" defaultColWidth="8.83203125" defaultRowHeight="15"/>
  <cols>
    <col min="1" max="1" width="30.5" customWidth="1"/>
    <col min="2" max="2" width="24.83203125" customWidth="1"/>
    <col min="3" max="3" width="18.5" customWidth="1"/>
    <col min="4" max="4" width="25.5" customWidth="1"/>
    <col min="5" max="7" width="30.5" customWidth="1"/>
  </cols>
  <sheetData>
    <row r="1" spans="1:7" s="107" customFormat="1" ht="14" hidden="1">
      <c r="A1" s="107" t="s">
        <v>204</v>
      </c>
    </row>
    <row r="2" spans="1:7" s="49" customFormat="1" ht="24" customHeight="1">
      <c r="A2" s="229" t="s">
        <v>37</v>
      </c>
      <c r="B2" s="229"/>
      <c r="C2" s="46"/>
      <c r="D2" s="48"/>
      <c r="E2" s="48"/>
      <c r="F2" s="48"/>
      <c r="G2" s="48"/>
    </row>
    <row r="3" spans="1:7" s="124" customFormat="1" ht="21.75" customHeight="1">
      <c r="A3" s="124" t="s">
        <v>138</v>
      </c>
    </row>
    <row r="4" spans="1:7" s="1" customFormat="1" ht="30" customHeight="1">
      <c r="A4" s="125" t="s">
        <v>0</v>
      </c>
      <c r="B4" s="126" t="s">
        <v>1</v>
      </c>
      <c r="C4" s="126" t="s">
        <v>2</v>
      </c>
      <c r="D4" s="144" t="s">
        <v>3</v>
      </c>
      <c r="E4" s="145" t="s">
        <v>4</v>
      </c>
      <c r="F4" s="145" t="s">
        <v>5</v>
      </c>
      <c r="G4" s="146" t="s">
        <v>6</v>
      </c>
    </row>
    <row r="5" spans="1:7" s="49" customFormat="1" ht="15" customHeight="1">
      <c r="A5" s="127" t="s">
        <v>7</v>
      </c>
      <c r="B5" s="129" t="s">
        <v>157</v>
      </c>
      <c r="C5" s="129" t="s">
        <v>86</v>
      </c>
      <c r="D5" s="131">
        <v>48.4</v>
      </c>
      <c r="E5" s="131">
        <v>48.4</v>
      </c>
      <c r="F5" s="131">
        <v>39.700000000000003</v>
      </c>
      <c r="G5" s="132">
        <v>57.1</v>
      </c>
    </row>
    <row r="6" spans="1:7" s="49" customFormat="1" ht="15" customHeight="1">
      <c r="A6" s="127" t="s">
        <v>7</v>
      </c>
      <c r="B6" s="129" t="s">
        <v>157</v>
      </c>
      <c r="C6" s="129" t="s">
        <v>87</v>
      </c>
      <c r="D6" s="131">
        <v>328.9</v>
      </c>
      <c r="E6" s="131">
        <v>328.9</v>
      </c>
      <c r="F6" s="131">
        <v>299.10000000000002</v>
      </c>
      <c r="G6" s="132">
        <v>358.8</v>
      </c>
    </row>
    <row r="7" spans="1:7" s="49" customFormat="1" ht="15" customHeight="1">
      <c r="A7" s="127" t="s">
        <v>7</v>
      </c>
      <c r="B7" s="129" t="s">
        <v>157</v>
      </c>
      <c r="C7" s="129" t="s">
        <v>88</v>
      </c>
      <c r="D7" s="131">
        <v>682.1</v>
      </c>
      <c r="E7" s="131">
        <v>682.1</v>
      </c>
      <c r="F7" s="131">
        <v>655.9</v>
      </c>
      <c r="G7" s="132">
        <v>708.2</v>
      </c>
    </row>
    <row r="8" spans="1:7" s="49" customFormat="1" ht="15" customHeight="1">
      <c r="A8" s="127" t="s">
        <v>7</v>
      </c>
      <c r="B8" s="129" t="s">
        <v>157</v>
      </c>
      <c r="C8" s="129" t="s">
        <v>85</v>
      </c>
      <c r="D8" s="131">
        <v>414</v>
      </c>
      <c r="E8" s="131">
        <v>424.2</v>
      </c>
      <c r="F8" s="131">
        <v>409.5</v>
      </c>
      <c r="G8" s="132">
        <v>438.9</v>
      </c>
    </row>
    <row r="9" spans="1:7" s="49" customFormat="1" ht="15" customHeight="1">
      <c r="A9" s="127" t="s">
        <v>7</v>
      </c>
      <c r="B9" s="129" t="s">
        <v>158</v>
      </c>
      <c r="C9" s="129" t="s">
        <v>86</v>
      </c>
      <c r="D9" s="131">
        <v>33.299999999999997</v>
      </c>
      <c r="E9" s="131">
        <v>33.299999999999997</v>
      </c>
      <c r="F9" s="131">
        <v>23.3</v>
      </c>
      <c r="G9" s="132">
        <v>43.4</v>
      </c>
    </row>
    <row r="10" spans="1:7" s="49" customFormat="1" ht="15" customHeight="1">
      <c r="A10" s="127" t="s">
        <v>7</v>
      </c>
      <c r="B10" s="129" t="s">
        <v>158</v>
      </c>
      <c r="C10" s="129" t="s">
        <v>87</v>
      </c>
      <c r="D10" s="131">
        <v>312.39999999999998</v>
      </c>
      <c r="E10" s="131">
        <v>312.39999999999998</v>
      </c>
      <c r="F10" s="131">
        <v>271.8</v>
      </c>
      <c r="G10" s="132">
        <v>353</v>
      </c>
    </row>
    <row r="11" spans="1:7" s="49" customFormat="1" ht="15" customHeight="1">
      <c r="A11" s="127" t="s">
        <v>7</v>
      </c>
      <c r="B11" s="129" t="s">
        <v>158</v>
      </c>
      <c r="C11" s="129" t="s">
        <v>88</v>
      </c>
      <c r="D11" s="131">
        <v>720.8</v>
      </c>
      <c r="E11" s="131">
        <v>720.8</v>
      </c>
      <c r="F11" s="131">
        <v>683.3</v>
      </c>
      <c r="G11" s="132">
        <v>758.2</v>
      </c>
    </row>
    <row r="12" spans="1:7" s="49" customFormat="1" ht="15" customHeight="1">
      <c r="A12" s="127" t="s">
        <v>7</v>
      </c>
      <c r="B12" s="129" t="s">
        <v>158</v>
      </c>
      <c r="C12" s="129" t="s">
        <v>85</v>
      </c>
      <c r="D12" s="131">
        <v>426</v>
      </c>
      <c r="E12" s="131">
        <v>435.9</v>
      </c>
      <c r="F12" s="131">
        <v>415.1</v>
      </c>
      <c r="G12" s="132">
        <v>456.7</v>
      </c>
    </row>
    <row r="13" spans="1:7" s="49" customFormat="1" ht="15" customHeight="1">
      <c r="A13" s="127" t="s">
        <v>7</v>
      </c>
      <c r="B13" s="129" t="s">
        <v>159</v>
      </c>
      <c r="C13" s="129" t="s">
        <v>86</v>
      </c>
      <c r="D13" s="131">
        <v>64.2</v>
      </c>
      <c r="E13" s="131">
        <v>64.2</v>
      </c>
      <c r="F13" s="131">
        <v>49.9</v>
      </c>
      <c r="G13" s="132">
        <v>78.5</v>
      </c>
    </row>
    <row r="14" spans="1:7" s="49" customFormat="1" ht="15" customHeight="1">
      <c r="A14" s="127" t="s">
        <v>7</v>
      </c>
      <c r="B14" s="129" t="s">
        <v>159</v>
      </c>
      <c r="C14" s="129" t="s">
        <v>87</v>
      </c>
      <c r="D14" s="131">
        <v>346.4</v>
      </c>
      <c r="E14" s="131">
        <v>346.4</v>
      </c>
      <c r="F14" s="131">
        <v>302.39999999999998</v>
      </c>
      <c r="G14" s="132">
        <v>390.3</v>
      </c>
    </row>
    <row r="15" spans="1:7" s="49" customFormat="1" ht="15" customHeight="1">
      <c r="A15" s="127" t="s">
        <v>7</v>
      </c>
      <c r="B15" s="129" t="s">
        <v>159</v>
      </c>
      <c r="C15" s="129" t="s">
        <v>88</v>
      </c>
      <c r="D15" s="131">
        <v>641</v>
      </c>
      <c r="E15" s="131">
        <v>641</v>
      </c>
      <c r="F15" s="131">
        <v>604.6</v>
      </c>
      <c r="G15" s="132">
        <v>677.4</v>
      </c>
    </row>
    <row r="16" spans="1:7" s="49" customFormat="1" ht="15" customHeight="1">
      <c r="A16" s="127" t="s">
        <v>7</v>
      </c>
      <c r="B16" s="129" t="s">
        <v>159</v>
      </c>
      <c r="C16" s="129" t="s">
        <v>85</v>
      </c>
      <c r="D16" s="131">
        <v>401.3</v>
      </c>
      <c r="E16" s="131">
        <v>411.6</v>
      </c>
      <c r="F16" s="131">
        <v>390.8</v>
      </c>
      <c r="G16" s="132">
        <v>432.5</v>
      </c>
    </row>
    <row r="17" spans="1:7" s="49" customFormat="1" ht="15" customHeight="1">
      <c r="A17" s="127" t="s">
        <v>8</v>
      </c>
      <c r="B17" s="129" t="s">
        <v>157</v>
      </c>
      <c r="C17" s="129" t="s">
        <v>86</v>
      </c>
      <c r="D17" s="131">
        <v>72.3</v>
      </c>
      <c r="E17" s="131">
        <v>72.3</v>
      </c>
      <c r="F17" s="131">
        <v>61.4</v>
      </c>
      <c r="G17" s="132">
        <v>83.2</v>
      </c>
    </row>
    <row r="18" spans="1:7" s="49" customFormat="1" ht="15" customHeight="1">
      <c r="A18" s="127" t="s">
        <v>8</v>
      </c>
      <c r="B18" s="129" t="s">
        <v>157</v>
      </c>
      <c r="C18" s="129" t="s">
        <v>87</v>
      </c>
      <c r="D18" s="131">
        <v>471.6</v>
      </c>
      <c r="E18" s="131">
        <v>471.6</v>
      </c>
      <c r="F18" s="131">
        <v>437.3</v>
      </c>
      <c r="G18" s="132">
        <v>505.9</v>
      </c>
    </row>
    <row r="19" spans="1:7" s="49" customFormat="1" ht="15" customHeight="1">
      <c r="A19" s="127" t="s">
        <v>8</v>
      </c>
      <c r="B19" s="129" t="s">
        <v>157</v>
      </c>
      <c r="C19" s="129" t="s">
        <v>88</v>
      </c>
      <c r="D19" s="131">
        <v>696.8</v>
      </c>
      <c r="E19" s="131">
        <v>696.8</v>
      </c>
      <c r="F19" s="131">
        <v>672.5</v>
      </c>
      <c r="G19" s="132">
        <v>721.1</v>
      </c>
    </row>
    <row r="20" spans="1:7" s="49" customFormat="1" ht="15" customHeight="1">
      <c r="A20" s="127" t="s">
        <v>8</v>
      </c>
      <c r="B20" s="129" t="s">
        <v>157</v>
      </c>
      <c r="C20" s="129" t="s">
        <v>85</v>
      </c>
      <c r="D20" s="131">
        <v>480.5</v>
      </c>
      <c r="E20" s="131">
        <v>467.4</v>
      </c>
      <c r="F20" s="131">
        <v>453</v>
      </c>
      <c r="G20" s="132">
        <v>481.9</v>
      </c>
    </row>
    <row r="21" spans="1:7" s="49" customFormat="1" ht="15" customHeight="1">
      <c r="A21" s="127" t="s">
        <v>8</v>
      </c>
      <c r="B21" s="129" t="s">
        <v>158</v>
      </c>
      <c r="C21" s="129" t="s">
        <v>86</v>
      </c>
      <c r="D21" s="131">
        <v>41.2</v>
      </c>
      <c r="E21" s="131">
        <v>41.2</v>
      </c>
      <c r="F21" s="131">
        <v>29.8</v>
      </c>
      <c r="G21" s="132">
        <v>52.7</v>
      </c>
    </row>
    <row r="22" spans="1:7" s="49" customFormat="1" ht="15" customHeight="1">
      <c r="A22" s="127" t="s">
        <v>8</v>
      </c>
      <c r="B22" s="129" t="s">
        <v>158</v>
      </c>
      <c r="C22" s="129" t="s">
        <v>87</v>
      </c>
      <c r="D22" s="131">
        <v>404.5</v>
      </c>
      <c r="E22" s="131">
        <v>404.5</v>
      </c>
      <c r="F22" s="131">
        <v>360.1</v>
      </c>
      <c r="G22" s="132">
        <v>448.8</v>
      </c>
    </row>
    <row r="23" spans="1:7" s="49" customFormat="1" ht="15" customHeight="1">
      <c r="A23" s="127" t="s">
        <v>8</v>
      </c>
      <c r="B23" s="129" t="s">
        <v>158</v>
      </c>
      <c r="C23" s="129" t="s">
        <v>88</v>
      </c>
      <c r="D23" s="131">
        <v>754.5</v>
      </c>
      <c r="E23" s="131">
        <v>754.5</v>
      </c>
      <c r="F23" s="131">
        <v>719.4</v>
      </c>
      <c r="G23" s="132">
        <v>789.6</v>
      </c>
    </row>
    <row r="24" spans="1:7" s="49" customFormat="1" ht="15" customHeight="1">
      <c r="A24" s="127" t="s">
        <v>8</v>
      </c>
      <c r="B24" s="129" t="s">
        <v>158</v>
      </c>
      <c r="C24" s="129" t="s">
        <v>85</v>
      </c>
      <c r="D24" s="131">
        <v>491.7</v>
      </c>
      <c r="E24" s="131">
        <v>473.8</v>
      </c>
      <c r="F24" s="131">
        <v>453.7</v>
      </c>
      <c r="G24" s="132">
        <v>493.9</v>
      </c>
    </row>
    <row r="25" spans="1:7" s="49" customFormat="1" ht="15" customHeight="1">
      <c r="A25" s="127" t="s">
        <v>8</v>
      </c>
      <c r="B25" s="129" t="s">
        <v>159</v>
      </c>
      <c r="C25" s="129" t="s">
        <v>86</v>
      </c>
      <c r="D25" s="131">
        <v>105.4</v>
      </c>
      <c r="E25" s="131">
        <v>105.4</v>
      </c>
      <c r="F25" s="131">
        <v>86.6</v>
      </c>
      <c r="G25" s="132">
        <v>124.3</v>
      </c>
    </row>
    <row r="26" spans="1:7" s="49" customFormat="1" ht="15" customHeight="1">
      <c r="A26" s="127" t="s">
        <v>8</v>
      </c>
      <c r="B26" s="129" t="s">
        <v>159</v>
      </c>
      <c r="C26" s="129" t="s">
        <v>87</v>
      </c>
      <c r="D26" s="131">
        <v>542.4</v>
      </c>
      <c r="E26" s="131">
        <v>542.4</v>
      </c>
      <c r="F26" s="131">
        <v>489.7</v>
      </c>
      <c r="G26" s="132">
        <v>595</v>
      </c>
    </row>
    <row r="27" spans="1:7" s="49" customFormat="1" ht="15" customHeight="1">
      <c r="A27" s="127" t="s">
        <v>8</v>
      </c>
      <c r="B27" s="129" t="s">
        <v>159</v>
      </c>
      <c r="C27" s="129" t="s">
        <v>88</v>
      </c>
      <c r="D27" s="131">
        <v>634.4</v>
      </c>
      <c r="E27" s="131">
        <v>634.4</v>
      </c>
      <c r="F27" s="131">
        <v>600.9</v>
      </c>
      <c r="G27" s="132">
        <v>667.9</v>
      </c>
    </row>
    <row r="28" spans="1:7" s="49" customFormat="1" ht="15" customHeight="1">
      <c r="A28" s="127" t="s">
        <v>8</v>
      </c>
      <c r="B28" s="129" t="s">
        <v>159</v>
      </c>
      <c r="C28" s="129" t="s">
        <v>85</v>
      </c>
      <c r="D28" s="131">
        <v>468.6</v>
      </c>
      <c r="E28" s="131">
        <v>460</v>
      </c>
      <c r="F28" s="131">
        <v>439.3</v>
      </c>
      <c r="G28" s="132">
        <v>480.7</v>
      </c>
    </row>
    <row r="29" spans="1:7" s="49" customFormat="1" ht="15" customHeight="1">
      <c r="A29" s="127" t="s">
        <v>9</v>
      </c>
      <c r="B29" s="129" t="s">
        <v>157</v>
      </c>
      <c r="C29" s="129" t="s">
        <v>86</v>
      </c>
      <c r="D29" s="131">
        <v>52.8</v>
      </c>
      <c r="E29" s="131">
        <v>52.8</v>
      </c>
      <c r="F29" s="131">
        <v>49.5</v>
      </c>
      <c r="G29" s="132">
        <v>56</v>
      </c>
    </row>
    <row r="30" spans="1:7" s="49" customFormat="1" ht="15" customHeight="1">
      <c r="A30" s="127" t="s">
        <v>9</v>
      </c>
      <c r="B30" s="129" t="s">
        <v>157</v>
      </c>
      <c r="C30" s="129" t="s">
        <v>87</v>
      </c>
      <c r="D30" s="131">
        <v>372.2</v>
      </c>
      <c r="E30" s="131">
        <v>372.2</v>
      </c>
      <c r="F30" s="131">
        <v>361.2</v>
      </c>
      <c r="G30" s="132">
        <v>383.1</v>
      </c>
    </row>
    <row r="31" spans="1:7" s="49" customFormat="1" ht="15" customHeight="1">
      <c r="A31" s="127" t="s">
        <v>9</v>
      </c>
      <c r="B31" s="129" t="s">
        <v>157</v>
      </c>
      <c r="C31" s="129" t="s">
        <v>88</v>
      </c>
      <c r="D31" s="131">
        <v>542.1</v>
      </c>
      <c r="E31" s="131">
        <v>542.1</v>
      </c>
      <c r="F31" s="131">
        <v>534.29999999999995</v>
      </c>
      <c r="G31" s="132">
        <v>550</v>
      </c>
    </row>
    <row r="32" spans="1:7" s="49" customFormat="1" ht="15" customHeight="1">
      <c r="A32" s="127" t="s">
        <v>9</v>
      </c>
      <c r="B32" s="129" t="s">
        <v>157</v>
      </c>
      <c r="C32" s="129" t="s">
        <v>85</v>
      </c>
      <c r="D32" s="131">
        <v>365.4</v>
      </c>
      <c r="E32" s="131">
        <v>363.7</v>
      </c>
      <c r="F32" s="131">
        <v>359.1</v>
      </c>
      <c r="G32" s="132">
        <v>368.3</v>
      </c>
    </row>
    <row r="33" spans="1:7" s="49" customFormat="1" ht="15" customHeight="1">
      <c r="A33" s="127" t="s">
        <v>9</v>
      </c>
      <c r="B33" s="129" t="s">
        <v>158</v>
      </c>
      <c r="C33" s="129" t="s">
        <v>86</v>
      </c>
      <c r="D33" s="131">
        <v>34.9</v>
      </c>
      <c r="E33" s="131">
        <v>34.9</v>
      </c>
      <c r="F33" s="131">
        <v>31.2</v>
      </c>
      <c r="G33" s="132">
        <v>38.6</v>
      </c>
    </row>
    <row r="34" spans="1:7" s="49" customFormat="1" ht="15" customHeight="1">
      <c r="A34" s="127" t="s">
        <v>9</v>
      </c>
      <c r="B34" s="129" t="s">
        <v>158</v>
      </c>
      <c r="C34" s="129" t="s">
        <v>87</v>
      </c>
      <c r="D34" s="131">
        <v>318.2</v>
      </c>
      <c r="E34" s="131">
        <v>318.2</v>
      </c>
      <c r="F34" s="131">
        <v>304</v>
      </c>
      <c r="G34" s="132">
        <v>332.4</v>
      </c>
    </row>
    <row r="35" spans="1:7" s="49" customFormat="1" ht="15" customHeight="1">
      <c r="A35" s="127" t="s">
        <v>9</v>
      </c>
      <c r="B35" s="129" t="s">
        <v>158</v>
      </c>
      <c r="C35" s="129" t="s">
        <v>88</v>
      </c>
      <c r="D35" s="131">
        <v>603.79999999999995</v>
      </c>
      <c r="E35" s="131">
        <v>603.79999999999995</v>
      </c>
      <c r="F35" s="131">
        <v>592.20000000000005</v>
      </c>
      <c r="G35" s="132">
        <v>615.29999999999995</v>
      </c>
    </row>
    <row r="36" spans="1:7" s="49" customFormat="1" ht="15" customHeight="1">
      <c r="A36" s="127" t="s">
        <v>9</v>
      </c>
      <c r="B36" s="129" t="s">
        <v>158</v>
      </c>
      <c r="C36" s="129" t="s">
        <v>85</v>
      </c>
      <c r="D36" s="131">
        <v>382.7</v>
      </c>
      <c r="E36" s="131">
        <v>378.6</v>
      </c>
      <c r="F36" s="131">
        <v>372</v>
      </c>
      <c r="G36" s="132">
        <v>385.2</v>
      </c>
    </row>
    <row r="37" spans="1:7" s="49" customFormat="1" ht="15" customHeight="1">
      <c r="A37" s="127" t="s">
        <v>9</v>
      </c>
      <c r="B37" s="129" t="s">
        <v>159</v>
      </c>
      <c r="C37" s="129" t="s">
        <v>86</v>
      </c>
      <c r="D37" s="131">
        <v>71.599999999999994</v>
      </c>
      <c r="E37" s="131">
        <v>71.599999999999994</v>
      </c>
      <c r="F37" s="131">
        <v>66.2</v>
      </c>
      <c r="G37" s="132">
        <v>77</v>
      </c>
    </row>
    <row r="38" spans="1:7" s="49" customFormat="1" ht="15" customHeight="1">
      <c r="A38" s="127" t="s">
        <v>9</v>
      </c>
      <c r="B38" s="129" t="s">
        <v>159</v>
      </c>
      <c r="C38" s="129" t="s">
        <v>87</v>
      </c>
      <c r="D38" s="131">
        <v>429.3</v>
      </c>
      <c r="E38" s="131">
        <v>429.3</v>
      </c>
      <c r="F38" s="131">
        <v>412.4</v>
      </c>
      <c r="G38" s="132">
        <v>446.2</v>
      </c>
    </row>
    <row r="39" spans="1:7" s="49" customFormat="1" ht="15" customHeight="1">
      <c r="A39" s="127" t="s">
        <v>9</v>
      </c>
      <c r="B39" s="129" t="s">
        <v>159</v>
      </c>
      <c r="C39" s="129" t="s">
        <v>88</v>
      </c>
      <c r="D39" s="131">
        <v>476.6</v>
      </c>
      <c r="E39" s="131">
        <v>476.6</v>
      </c>
      <c r="F39" s="131">
        <v>466</v>
      </c>
      <c r="G39" s="132">
        <v>487.2</v>
      </c>
    </row>
    <row r="40" spans="1:7" s="49" customFormat="1" ht="15" customHeight="1">
      <c r="A40" s="127" t="s">
        <v>9</v>
      </c>
      <c r="B40" s="129" t="s">
        <v>159</v>
      </c>
      <c r="C40" s="129" t="s">
        <v>85</v>
      </c>
      <c r="D40" s="131">
        <v>347</v>
      </c>
      <c r="E40" s="131">
        <v>347.8</v>
      </c>
      <c r="F40" s="131">
        <v>341.2</v>
      </c>
      <c r="G40" s="132">
        <v>354.3</v>
      </c>
    </row>
    <row r="41" spans="1:7" s="49" customFormat="1" ht="15" customHeight="1">
      <c r="A41" s="127" t="s">
        <v>10</v>
      </c>
      <c r="B41" s="129" t="s">
        <v>157</v>
      </c>
      <c r="C41" s="129" t="s">
        <v>86</v>
      </c>
      <c r="D41" s="131">
        <v>36</v>
      </c>
      <c r="E41" s="131">
        <v>36</v>
      </c>
      <c r="F41" s="131">
        <v>22.9</v>
      </c>
      <c r="G41" s="132">
        <v>49.1</v>
      </c>
    </row>
    <row r="42" spans="1:7" s="49" customFormat="1" ht="15" customHeight="1">
      <c r="A42" s="127" t="s">
        <v>10</v>
      </c>
      <c r="B42" s="129" t="s">
        <v>157</v>
      </c>
      <c r="C42" s="129" t="s">
        <v>87</v>
      </c>
      <c r="D42" s="131">
        <v>214.4</v>
      </c>
      <c r="E42" s="131">
        <v>214.4</v>
      </c>
      <c r="F42" s="131">
        <v>174</v>
      </c>
      <c r="G42" s="132">
        <v>254.8</v>
      </c>
    </row>
    <row r="43" spans="1:7" s="49" customFormat="1" ht="15" customHeight="1">
      <c r="A43" s="127" t="s">
        <v>10</v>
      </c>
      <c r="B43" s="129" t="s">
        <v>157</v>
      </c>
      <c r="C43" s="129" t="s">
        <v>88</v>
      </c>
      <c r="D43" s="131">
        <v>477</v>
      </c>
      <c r="E43" s="131">
        <v>477</v>
      </c>
      <c r="F43" s="131">
        <v>440</v>
      </c>
      <c r="G43" s="132">
        <v>514.1</v>
      </c>
    </row>
    <row r="44" spans="1:7" s="49" customFormat="1" ht="15" customHeight="1">
      <c r="A44" s="127" t="s">
        <v>10</v>
      </c>
      <c r="B44" s="129" t="s">
        <v>157</v>
      </c>
      <c r="C44" s="129" t="s">
        <v>85</v>
      </c>
      <c r="D44" s="131">
        <v>292.2</v>
      </c>
      <c r="E44" s="131">
        <v>294.10000000000002</v>
      </c>
      <c r="F44" s="131">
        <v>273.39999999999998</v>
      </c>
      <c r="G44" s="132">
        <v>314.89999999999998</v>
      </c>
    </row>
    <row r="45" spans="1:7" s="49" customFormat="1" ht="15" customHeight="1">
      <c r="A45" s="127" t="s">
        <v>10</v>
      </c>
      <c r="B45" s="129" t="s">
        <v>158</v>
      </c>
      <c r="C45" s="129" t="s">
        <v>86</v>
      </c>
      <c r="D45" s="131" t="s">
        <v>68</v>
      </c>
      <c r="E45" s="131" t="s">
        <v>68</v>
      </c>
      <c r="F45" s="131" t="s">
        <v>68</v>
      </c>
      <c r="G45" s="132" t="s">
        <v>68</v>
      </c>
    </row>
    <row r="46" spans="1:7" s="49" customFormat="1" ht="15" customHeight="1">
      <c r="A46" s="127" t="s">
        <v>10</v>
      </c>
      <c r="B46" s="129" t="s">
        <v>158</v>
      </c>
      <c r="C46" s="129" t="s">
        <v>87</v>
      </c>
      <c r="D46" s="131">
        <v>154</v>
      </c>
      <c r="E46" s="131">
        <v>154</v>
      </c>
      <c r="F46" s="131">
        <v>106.3</v>
      </c>
      <c r="G46" s="132">
        <v>201.7</v>
      </c>
    </row>
    <row r="47" spans="1:7" s="49" customFormat="1" ht="15" customHeight="1">
      <c r="A47" s="127" t="s">
        <v>10</v>
      </c>
      <c r="B47" s="129" t="s">
        <v>158</v>
      </c>
      <c r="C47" s="129" t="s">
        <v>88</v>
      </c>
      <c r="D47" s="131">
        <v>425.6</v>
      </c>
      <c r="E47" s="131">
        <v>425.6</v>
      </c>
      <c r="F47" s="131">
        <v>377</v>
      </c>
      <c r="G47" s="132">
        <v>474.2</v>
      </c>
    </row>
    <row r="48" spans="1:7" s="49" customFormat="1" ht="15" customHeight="1">
      <c r="A48" s="127" t="s">
        <v>10</v>
      </c>
      <c r="B48" s="129" t="s">
        <v>158</v>
      </c>
      <c r="C48" s="129" t="s">
        <v>85</v>
      </c>
      <c r="D48" s="131">
        <v>247.2</v>
      </c>
      <c r="E48" s="131">
        <v>248.3</v>
      </c>
      <c r="F48" s="131">
        <v>221.8</v>
      </c>
      <c r="G48" s="132">
        <v>274.7</v>
      </c>
    </row>
    <row r="49" spans="1:7" s="49" customFormat="1" ht="15" customHeight="1">
      <c r="A49" s="127" t="s">
        <v>10</v>
      </c>
      <c r="B49" s="129" t="s">
        <v>159</v>
      </c>
      <c r="C49" s="129" t="s">
        <v>86</v>
      </c>
      <c r="D49" s="131">
        <v>64</v>
      </c>
      <c r="E49" s="131">
        <v>64</v>
      </c>
      <c r="F49" s="131">
        <v>38.9</v>
      </c>
      <c r="G49" s="132">
        <v>89.1</v>
      </c>
    </row>
    <row r="50" spans="1:7" s="49" customFormat="1" ht="15" customHeight="1">
      <c r="A50" s="127" t="s">
        <v>10</v>
      </c>
      <c r="B50" s="129" t="s">
        <v>159</v>
      </c>
      <c r="C50" s="129" t="s">
        <v>87</v>
      </c>
      <c r="D50" s="131">
        <v>278.7</v>
      </c>
      <c r="E50" s="131">
        <v>278.7</v>
      </c>
      <c r="F50" s="131">
        <v>212.6</v>
      </c>
      <c r="G50" s="132">
        <v>344.9</v>
      </c>
    </row>
    <row r="51" spans="1:7" s="49" customFormat="1" ht="15" customHeight="1">
      <c r="A51" s="127" t="s">
        <v>10</v>
      </c>
      <c r="B51" s="129" t="s">
        <v>159</v>
      </c>
      <c r="C51" s="129" t="s">
        <v>88</v>
      </c>
      <c r="D51" s="131">
        <v>532.29999999999995</v>
      </c>
      <c r="E51" s="131">
        <v>532.29999999999995</v>
      </c>
      <c r="F51" s="131">
        <v>476</v>
      </c>
      <c r="G51" s="132">
        <v>588.70000000000005</v>
      </c>
    </row>
    <row r="52" spans="1:7" s="49" customFormat="1" ht="15" customHeight="1">
      <c r="A52" s="127" t="s">
        <v>10</v>
      </c>
      <c r="B52" s="129" t="s">
        <v>159</v>
      </c>
      <c r="C52" s="129" t="s">
        <v>85</v>
      </c>
      <c r="D52" s="131">
        <v>340.3</v>
      </c>
      <c r="E52" s="131">
        <v>343.2</v>
      </c>
      <c r="F52" s="131">
        <v>311</v>
      </c>
      <c r="G52" s="132">
        <v>375.4</v>
      </c>
    </row>
    <row r="53" spans="1:7" s="49" customFormat="1" ht="15" customHeight="1">
      <c r="A53" s="127" t="s">
        <v>11</v>
      </c>
      <c r="B53" s="129" t="s">
        <v>157</v>
      </c>
      <c r="C53" s="129" t="s">
        <v>86</v>
      </c>
      <c r="D53" s="131">
        <v>63.1</v>
      </c>
      <c r="E53" s="131">
        <v>63.1</v>
      </c>
      <c r="F53" s="131">
        <v>37.9</v>
      </c>
      <c r="G53" s="132">
        <v>88.3</v>
      </c>
    </row>
    <row r="54" spans="1:7" s="49" customFormat="1" ht="15" customHeight="1">
      <c r="A54" s="127" t="s">
        <v>11</v>
      </c>
      <c r="B54" s="129" t="s">
        <v>157</v>
      </c>
      <c r="C54" s="129" t="s">
        <v>87</v>
      </c>
      <c r="D54" s="131">
        <v>422.5</v>
      </c>
      <c r="E54" s="131">
        <v>422.5</v>
      </c>
      <c r="F54" s="131">
        <v>340.3</v>
      </c>
      <c r="G54" s="132">
        <v>504.8</v>
      </c>
    </row>
    <row r="55" spans="1:7" s="49" customFormat="1" ht="15" customHeight="1">
      <c r="A55" s="127" t="s">
        <v>11</v>
      </c>
      <c r="B55" s="129" t="s">
        <v>157</v>
      </c>
      <c r="C55" s="129" t="s">
        <v>88</v>
      </c>
      <c r="D55" s="131">
        <v>572.6</v>
      </c>
      <c r="E55" s="131">
        <v>572.6</v>
      </c>
      <c r="F55" s="131">
        <v>513</v>
      </c>
      <c r="G55" s="132">
        <v>632.29999999999995</v>
      </c>
    </row>
    <row r="56" spans="1:7" s="49" customFormat="1" ht="15" customHeight="1">
      <c r="A56" s="127" t="s">
        <v>11</v>
      </c>
      <c r="B56" s="129" t="s">
        <v>157</v>
      </c>
      <c r="C56" s="129" t="s">
        <v>85</v>
      </c>
      <c r="D56" s="131">
        <v>386.5</v>
      </c>
      <c r="E56" s="131">
        <v>392.3</v>
      </c>
      <c r="F56" s="131">
        <v>357.1</v>
      </c>
      <c r="G56" s="132">
        <v>427.4</v>
      </c>
    </row>
    <row r="57" spans="1:7" s="49" customFormat="1" ht="15" customHeight="1">
      <c r="A57" s="127" t="s">
        <v>11</v>
      </c>
      <c r="B57" s="129" t="s">
        <v>158</v>
      </c>
      <c r="C57" s="129" t="s">
        <v>86</v>
      </c>
      <c r="D57" s="131">
        <v>75.7</v>
      </c>
      <c r="E57" s="131">
        <v>75.7</v>
      </c>
      <c r="F57" s="131">
        <v>37.4</v>
      </c>
      <c r="G57" s="132">
        <v>114</v>
      </c>
    </row>
    <row r="58" spans="1:7" s="49" customFormat="1" ht="15" customHeight="1">
      <c r="A58" s="127" t="s">
        <v>11</v>
      </c>
      <c r="B58" s="129" t="s">
        <v>158</v>
      </c>
      <c r="C58" s="129" t="s">
        <v>87</v>
      </c>
      <c r="D58" s="131">
        <v>394.7</v>
      </c>
      <c r="E58" s="131">
        <v>394.7</v>
      </c>
      <c r="F58" s="131">
        <v>284.39999999999998</v>
      </c>
      <c r="G58" s="132">
        <v>505</v>
      </c>
    </row>
    <row r="59" spans="1:7" s="49" customFormat="1" ht="15" customHeight="1">
      <c r="A59" s="127" t="s">
        <v>11</v>
      </c>
      <c r="B59" s="129" t="s">
        <v>158</v>
      </c>
      <c r="C59" s="129" t="s">
        <v>88</v>
      </c>
      <c r="D59" s="131">
        <v>640.6</v>
      </c>
      <c r="E59" s="131">
        <v>640.6</v>
      </c>
      <c r="F59" s="131">
        <v>553.6</v>
      </c>
      <c r="G59" s="132">
        <v>727.6</v>
      </c>
    </row>
    <row r="60" spans="1:7" s="49" customFormat="1" ht="15" customHeight="1">
      <c r="A60" s="127" t="s">
        <v>11</v>
      </c>
      <c r="B60" s="129" t="s">
        <v>158</v>
      </c>
      <c r="C60" s="129" t="s">
        <v>85</v>
      </c>
      <c r="D60" s="131">
        <v>419.9</v>
      </c>
      <c r="E60" s="131">
        <v>424.6</v>
      </c>
      <c r="F60" s="131">
        <v>374.2</v>
      </c>
      <c r="G60" s="132">
        <v>475</v>
      </c>
    </row>
    <row r="61" spans="1:7" s="49" customFormat="1" ht="15" customHeight="1">
      <c r="A61" s="127" t="s">
        <v>11</v>
      </c>
      <c r="B61" s="129" t="s">
        <v>159</v>
      </c>
      <c r="C61" s="129" t="s">
        <v>86</v>
      </c>
      <c r="D61" s="131">
        <v>49.4</v>
      </c>
      <c r="E61" s="131">
        <v>49.4</v>
      </c>
      <c r="F61" s="131">
        <v>17.100000000000001</v>
      </c>
      <c r="G61" s="132">
        <v>81.7</v>
      </c>
    </row>
    <row r="62" spans="1:7" s="49" customFormat="1" ht="15" customHeight="1">
      <c r="A62" s="127" t="s">
        <v>11</v>
      </c>
      <c r="B62" s="129" t="s">
        <v>159</v>
      </c>
      <c r="C62" s="129" t="s">
        <v>87</v>
      </c>
      <c r="D62" s="131">
        <v>452.6</v>
      </c>
      <c r="E62" s="131">
        <v>452.6</v>
      </c>
      <c r="F62" s="131">
        <v>329.9</v>
      </c>
      <c r="G62" s="132">
        <v>575.4</v>
      </c>
    </row>
    <row r="63" spans="1:7" s="49" customFormat="1" ht="15" customHeight="1">
      <c r="A63" s="127" t="s">
        <v>11</v>
      </c>
      <c r="B63" s="129" t="s">
        <v>159</v>
      </c>
      <c r="C63" s="129" t="s">
        <v>88</v>
      </c>
      <c r="D63" s="131">
        <v>497.3</v>
      </c>
      <c r="E63" s="131">
        <v>497.3</v>
      </c>
      <c r="F63" s="131">
        <v>416.6</v>
      </c>
      <c r="G63" s="132">
        <v>578.1</v>
      </c>
    </row>
    <row r="64" spans="1:7" s="49" customFormat="1" ht="15" customHeight="1">
      <c r="A64" s="127" t="s">
        <v>11</v>
      </c>
      <c r="B64" s="129" t="s">
        <v>159</v>
      </c>
      <c r="C64" s="129" t="s">
        <v>85</v>
      </c>
      <c r="D64" s="131">
        <v>349.9</v>
      </c>
      <c r="E64" s="131">
        <v>356.4</v>
      </c>
      <c r="F64" s="131">
        <v>307.8</v>
      </c>
      <c r="G64" s="132">
        <v>404.9</v>
      </c>
    </row>
    <row r="65" spans="1:7" s="49" customFormat="1" ht="15" customHeight="1">
      <c r="A65" s="127" t="s">
        <v>36</v>
      </c>
      <c r="B65" s="129" t="s">
        <v>157</v>
      </c>
      <c r="C65" s="129" t="s">
        <v>86</v>
      </c>
      <c r="D65" s="131">
        <v>64.7</v>
      </c>
      <c r="E65" s="131">
        <v>64.7</v>
      </c>
      <c r="F65" s="131">
        <v>33.9</v>
      </c>
      <c r="G65" s="132">
        <v>95.4</v>
      </c>
    </row>
    <row r="66" spans="1:7" s="49" customFormat="1" ht="15" customHeight="1">
      <c r="A66" s="127" t="s">
        <v>36</v>
      </c>
      <c r="B66" s="129" t="s">
        <v>157</v>
      </c>
      <c r="C66" s="129" t="s">
        <v>87</v>
      </c>
      <c r="D66" s="131">
        <v>219.3</v>
      </c>
      <c r="E66" s="131">
        <v>219.3</v>
      </c>
      <c r="F66" s="131">
        <v>146.69999999999999</v>
      </c>
      <c r="G66" s="132">
        <v>291.89999999999998</v>
      </c>
    </row>
    <row r="67" spans="1:7" s="49" customFormat="1" ht="15" customHeight="1">
      <c r="A67" s="127" t="s">
        <v>36</v>
      </c>
      <c r="B67" s="129" t="s">
        <v>157</v>
      </c>
      <c r="C67" s="129" t="s">
        <v>88</v>
      </c>
      <c r="D67" s="131">
        <v>520.9</v>
      </c>
      <c r="E67" s="131">
        <v>520.9</v>
      </c>
      <c r="F67" s="131">
        <v>450.8</v>
      </c>
      <c r="G67" s="132">
        <v>591.1</v>
      </c>
    </row>
    <row r="68" spans="1:7" s="49" customFormat="1" ht="15" customHeight="1">
      <c r="A68" s="127" t="s">
        <v>36</v>
      </c>
      <c r="B68" s="129" t="s">
        <v>157</v>
      </c>
      <c r="C68" s="129" t="s">
        <v>85</v>
      </c>
      <c r="D68" s="131">
        <v>317.8</v>
      </c>
      <c r="E68" s="131">
        <v>325.7</v>
      </c>
      <c r="F68" s="131">
        <v>286.39999999999998</v>
      </c>
      <c r="G68" s="132">
        <v>365</v>
      </c>
    </row>
    <row r="69" spans="1:7" s="49" customFormat="1" ht="15" customHeight="1">
      <c r="A69" s="127" t="s">
        <v>36</v>
      </c>
      <c r="B69" s="129" t="s">
        <v>158</v>
      </c>
      <c r="C69" s="129" t="s">
        <v>86</v>
      </c>
      <c r="D69" s="131">
        <v>45.1</v>
      </c>
      <c r="E69" s="131">
        <v>45.1</v>
      </c>
      <c r="F69" s="131">
        <v>9</v>
      </c>
      <c r="G69" s="132">
        <v>81.3</v>
      </c>
    </row>
    <row r="70" spans="1:7" s="49" customFormat="1" ht="15" customHeight="1">
      <c r="A70" s="127" t="s">
        <v>36</v>
      </c>
      <c r="B70" s="129" t="s">
        <v>158</v>
      </c>
      <c r="C70" s="129" t="s">
        <v>87</v>
      </c>
      <c r="D70" s="131">
        <v>184.5</v>
      </c>
      <c r="E70" s="131">
        <v>184.5</v>
      </c>
      <c r="F70" s="131">
        <v>91.2</v>
      </c>
      <c r="G70" s="132">
        <v>277.8</v>
      </c>
    </row>
    <row r="71" spans="1:7" s="49" customFormat="1" ht="15" customHeight="1">
      <c r="A71" s="127" t="s">
        <v>36</v>
      </c>
      <c r="B71" s="129" t="s">
        <v>158</v>
      </c>
      <c r="C71" s="129" t="s">
        <v>88</v>
      </c>
      <c r="D71" s="131">
        <v>579.5</v>
      </c>
      <c r="E71" s="131">
        <v>579.5</v>
      </c>
      <c r="F71" s="131">
        <v>476.5</v>
      </c>
      <c r="G71" s="132">
        <v>682.4</v>
      </c>
    </row>
    <row r="72" spans="1:7" s="49" customFormat="1" ht="15" customHeight="1">
      <c r="A72" s="127" t="s">
        <v>36</v>
      </c>
      <c r="B72" s="129" t="s">
        <v>158</v>
      </c>
      <c r="C72" s="129" t="s">
        <v>85</v>
      </c>
      <c r="D72" s="131">
        <v>335.7</v>
      </c>
      <c r="E72" s="131">
        <v>342.4</v>
      </c>
      <c r="F72" s="131">
        <v>286.2</v>
      </c>
      <c r="G72" s="132">
        <v>398.6</v>
      </c>
    </row>
    <row r="73" spans="1:7" s="49" customFormat="1" ht="15" customHeight="1">
      <c r="A73" s="127" t="s">
        <v>36</v>
      </c>
      <c r="B73" s="129" t="s">
        <v>159</v>
      </c>
      <c r="C73" s="129" t="s">
        <v>86</v>
      </c>
      <c r="D73" s="131">
        <v>84.6</v>
      </c>
      <c r="E73" s="131">
        <v>84.6</v>
      </c>
      <c r="F73" s="131">
        <v>34.6</v>
      </c>
      <c r="G73" s="132">
        <v>134.6</v>
      </c>
    </row>
    <row r="74" spans="1:7" s="49" customFormat="1" ht="15" customHeight="1">
      <c r="A74" s="127" t="s">
        <v>36</v>
      </c>
      <c r="B74" s="129" t="s">
        <v>159</v>
      </c>
      <c r="C74" s="129" t="s">
        <v>87</v>
      </c>
      <c r="D74" s="131">
        <v>255.4</v>
      </c>
      <c r="E74" s="131">
        <v>255.4</v>
      </c>
      <c r="F74" s="131">
        <v>143.6</v>
      </c>
      <c r="G74" s="132">
        <v>367.2</v>
      </c>
    </row>
    <row r="75" spans="1:7" s="49" customFormat="1" ht="15" customHeight="1">
      <c r="A75" s="127" t="s">
        <v>36</v>
      </c>
      <c r="B75" s="129" t="s">
        <v>159</v>
      </c>
      <c r="C75" s="129" t="s">
        <v>88</v>
      </c>
      <c r="D75" s="131">
        <v>458.7</v>
      </c>
      <c r="E75" s="131">
        <v>458.7</v>
      </c>
      <c r="F75" s="131">
        <v>364.1</v>
      </c>
      <c r="G75" s="132">
        <v>553.20000000000005</v>
      </c>
    </row>
    <row r="76" spans="1:7" s="49" customFormat="1" ht="15" customHeight="1">
      <c r="A76" s="127" t="s">
        <v>36</v>
      </c>
      <c r="B76" s="129" t="s">
        <v>159</v>
      </c>
      <c r="C76" s="129" t="s">
        <v>85</v>
      </c>
      <c r="D76" s="131">
        <v>299.10000000000002</v>
      </c>
      <c r="E76" s="131">
        <v>307.5</v>
      </c>
      <c r="F76" s="131">
        <v>252.8</v>
      </c>
      <c r="G76" s="132">
        <v>362.2</v>
      </c>
    </row>
    <row r="77" spans="1:7" s="49" customFormat="1" ht="15" customHeight="1">
      <c r="A77" s="127" t="s">
        <v>12</v>
      </c>
      <c r="B77" s="129" t="s">
        <v>157</v>
      </c>
      <c r="C77" s="129" t="s">
        <v>86</v>
      </c>
      <c r="D77" s="131">
        <v>236.4</v>
      </c>
      <c r="E77" s="131">
        <v>236.4</v>
      </c>
      <c r="F77" s="131">
        <v>61.5</v>
      </c>
      <c r="G77" s="132">
        <v>411.3</v>
      </c>
    </row>
    <row r="78" spans="1:7" s="49" customFormat="1" ht="15" customHeight="1">
      <c r="A78" s="127" t="s">
        <v>12</v>
      </c>
      <c r="B78" s="129" t="s">
        <v>157</v>
      </c>
      <c r="C78" s="129" t="s">
        <v>87</v>
      </c>
      <c r="D78" s="131">
        <v>2208.4</v>
      </c>
      <c r="E78" s="131">
        <v>2208.4</v>
      </c>
      <c r="F78" s="131">
        <v>1451.7</v>
      </c>
      <c r="G78" s="132">
        <v>2965.1</v>
      </c>
    </row>
    <row r="79" spans="1:7" s="49" customFormat="1" ht="15" customHeight="1">
      <c r="A79" s="127" t="s">
        <v>12</v>
      </c>
      <c r="B79" s="129" t="s">
        <v>157</v>
      </c>
      <c r="C79" s="129" t="s">
        <v>88</v>
      </c>
      <c r="D79" s="131">
        <v>2460.5</v>
      </c>
      <c r="E79" s="131">
        <v>2460.5</v>
      </c>
      <c r="F79" s="131">
        <v>2010.4</v>
      </c>
      <c r="G79" s="132">
        <v>2910.5</v>
      </c>
    </row>
    <row r="80" spans="1:7" s="49" customFormat="1" ht="15" customHeight="1">
      <c r="A80" s="127" t="s">
        <v>12</v>
      </c>
      <c r="B80" s="129" t="s">
        <v>157</v>
      </c>
      <c r="C80" s="129" t="s">
        <v>85</v>
      </c>
      <c r="D80" s="131">
        <v>1684.9</v>
      </c>
      <c r="E80" s="131">
        <v>1754.5</v>
      </c>
      <c r="F80" s="131">
        <v>1476.4</v>
      </c>
      <c r="G80" s="132">
        <v>2032.6</v>
      </c>
    </row>
    <row r="81" spans="1:7" s="49" customFormat="1" ht="15" customHeight="1">
      <c r="A81" s="127" t="s">
        <v>12</v>
      </c>
      <c r="B81" s="129" t="s">
        <v>158</v>
      </c>
      <c r="C81" s="129" t="s">
        <v>86</v>
      </c>
      <c r="D81" s="131" t="s">
        <v>68</v>
      </c>
      <c r="E81" s="131" t="s">
        <v>68</v>
      </c>
      <c r="F81" s="131" t="s">
        <v>68</v>
      </c>
      <c r="G81" s="132" t="s">
        <v>68</v>
      </c>
    </row>
    <row r="82" spans="1:7" s="49" customFormat="1" ht="15" customHeight="1">
      <c r="A82" s="127" t="s">
        <v>12</v>
      </c>
      <c r="B82" s="129" t="s">
        <v>158</v>
      </c>
      <c r="C82" s="129" t="s">
        <v>87</v>
      </c>
      <c r="D82" s="131">
        <v>1754.4</v>
      </c>
      <c r="E82" s="131">
        <v>1754.4</v>
      </c>
      <c r="F82" s="131">
        <v>770.5</v>
      </c>
      <c r="G82" s="132">
        <v>2738.3</v>
      </c>
    </row>
    <row r="83" spans="1:7" s="49" customFormat="1" ht="15" customHeight="1">
      <c r="A83" s="127" t="s">
        <v>12</v>
      </c>
      <c r="B83" s="129" t="s">
        <v>158</v>
      </c>
      <c r="C83" s="129" t="s">
        <v>88</v>
      </c>
      <c r="D83" s="131">
        <v>2575.1</v>
      </c>
      <c r="E83" s="131">
        <v>2575.1</v>
      </c>
      <c r="F83" s="131">
        <v>1932</v>
      </c>
      <c r="G83" s="132">
        <v>3218.3</v>
      </c>
    </row>
    <row r="84" spans="1:7" s="49" customFormat="1" ht="15" customHeight="1">
      <c r="A84" s="127" t="s">
        <v>12</v>
      </c>
      <c r="B84" s="129" t="s">
        <v>158</v>
      </c>
      <c r="C84" s="129" t="s">
        <v>85</v>
      </c>
      <c r="D84" s="131">
        <v>1620</v>
      </c>
      <c r="E84" s="131">
        <v>1688.9</v>
      </c>
      <c r="F84" s="131">
        <v>1305.4000000000001</v>
      </c>
      <c r="G84" s="132">
        <v>2072.4</v>
      </c>
    </row>
    <row r="85" spans="1:7" s="49" customFormat="1" ht="15" customHeight="1">
      <c r="A85" s="127" t="s">
        <v>12</v>
      </c>
      <c r="B85" s="129" t="s">
        <v>159</v>
      </c>
      <c r="C85" s="129" t="s">
        <v>86</v>
      </c>
      <c r="D85" s="131">
        <v>355.4</v>
      </c>
      <c r="E85" s="131">
        <v>355.4</v>
      </c>
      <c r="F85" s="131">
        <v>44.4</v>
      </c>
      <c r="G85" s="132">
        <v>666.3</v>
      </c>
    </row>
    <row r="86" spans="1:7" s="49" customFormat="1" ht="15" customHeight="1">
      <c r="A86" s="127" t="s">
        <v>12</v>
      </c>
      <c r="B86" s="129" t="s">
        <v>159</v>
      </c>
      <c r="C86" s="129" t="s">
        <v>87</v>
      </c>
      <c r="D86" s="131">
        <v>2614.4</v>
      </c>
      <c r="E86" s="131">
        <v>2614.4</v>
      </c>
      <c r="F86" s="131">
        <v>1483.7</v>
      </c>
      <c r="G86" s="132">
        <v>3745.1</v>
      </c>
    </row>
    <row r="87" spans="1:7" s="49" customFormat="1" ht="15" customHeight="1">
      <c r="A87" s="127" t="s">
        <v>12</v>
      </c>
      <c r="B87" s="129" t="s">
        <v>159</v>
      </c>
      <c r="C87" s="129" t="s">
        <v>88</v>
      </c>
      <c r="D87" s="131">
        <v>2340.1999999999998</v>
      </c>
      <c r="E87" s="131">
        <v>2340.1999999999998</v>
      </c>
      <c r="F87" s="131">
        <v>1711.6</v>
      </c>
      <c r="G87" s="132">
        <v>2968.8</v>
      </c>
    </row>
    <row r="88" spans="1:7" s="49" customFormat="1" ht="15" customHeight="1">
      <c r="A88" s="127" t="s">
        <v>12</v>
      </c>
      <c r="B88" s="129" t="s">
        <v>159</v>
      </c>
      <c r="C88" s="129" t="s">
        <v>85</v>
      </c>
      <c r="D88" s="131">
        <v>1752.4</v>
      </c>
      <c r="E88" s="131">
        <v>1810.8</v>
      </c>
      <c r="F88" s="131">
        <v>1410</v>
      </c>
      <c r="G88" s="132">
        <v>2211.6999999999998</v>
      </c>
    </row>
    <row r="89" spans="1:7" s="49" customFormat="1" ht="15" customHeight="1">
      <c r="A89" s="127" t="s">
        <v>13</v>
      </c>
      <c r="B89" s="129" t="s">
        <v>157</v>
      </c>
      <c r="C89" s="129" t="s">
        <v>86</v>
      </c>
      <c r="D89" s="131">
        <v>17.899999999999999</v>
      </c>
      <c r="E89" s="131">
        <v>17.899999999999999</v>
      </c>
      <c r="F89" s="131">
        <v>5.5</v>
      </c>
      <c r="G89" s="132">
        <v>30.3</v>
      </c>
    </row>
    <row r="90" spans="1:7" s="49" customFormat="1" ht="15" customHeight="1">
      <c r="A90" s="127" t="s">
        <v>13</v>
      </c>
      <c r="B90" s="129" t="s">
        <v>157</v>
      </c>
      <c r="C90" s="129" t="s">
        <v>87</v>
      </c>
      <c r="D90" s="131">
        <v>209.7</v>
      </c>
      <c r="E90" s="131">
        <v>209.7</v>
      </c>
      <c r="F90" s="131">
        <v>157.6</v>
      </c>
      <c r="G90" s="132">
        <v>261.8</v>
      </c>
    </row>
    <row r="91" spans="1:7" s="49" customFormat="1" ht="15" customHeight="1">
      <c r="A91" s="127" t="s">
        <v>13</v>
      </c>
      <c r="B91" s="129" t="s">
        <v>157</v>
      </c>
      <c r="C91" s="129" t="s">
        <v>88</v>
      </c>
      <c r="D91" s="131">
        <v>422.2</v>
      </c>
      <c r="E91" s="131">
        <v>422.2</v>
      </c>
      <c r="F91" s="131">
        <v>378.2</v>
      </c>
      <c r="G91" s="132">
        <v>466.3</v>
      </c>
    </row>
    <row r="92" spans="1:7" s="49" customFormat="1" ht="15" customHeight="1">
      <c r="A92" s="127" t="s">
        <v>13</v>
      </c>
      <c r="B92" s="129" t="s">
        <v>157</v>
      </c>
      <c r="C92" s="129" t="s">
        <v>85</v>
      </c>
      <c r="D92" s="131">
        <v>267.60000000000002</v>
      </c>
      <c r="E92" s="131">
        <v>260.2</v>
      </c>
      <c r="F92" s="131">
        <v>235.4</v>
      </c>
      <c r="G92" s="132">
        <v>285.10000000000002</v>
      </c>
    </row>
    <row r="93" spans="1:7" s="49" customFormat="1" ht="15" customHeight="1">
      <c r="A93" s="127" t="s">
        <v>13</v>
      </c>
      <c r="B93" s="129" t="s">
        <v>158</v>
      </c>
      <c r="C93" s="129" t="s">
        <v>86</v>
      </c>
      <c r="D93" s="131">
        <v>21.8</v>
      </c>
      <c r="E93" s="131">
        <v>21.8</v>
      </c>
      <c r="F93" s="131">
        <v>2.7</v>
      </c>
      <c r="G93" s="132">
        <v>40.799999999999997</v>
      </c>
    </row>
    <row r="94" spans="1:7" s="49" customFormat="1" ht="15" customHeight="1">
      <c r="A94" s="127" t="s">
        <v>13</v>
      </c>
      <c r="B94" s="129" t="s">
        <v>158</v>
      </c>
      <c r="C94" s="129" t="s">
        <v>87</v>
      </c>
      <c r="D94" s="131">
        <v>204</v>
      </c>
      <c r="E94" s="131">
        <v>204</v>
      </c>
      <c r="F94" s="131">
        <v>132.30000000000001</v>
      </c>
      <c r="G94" s="132">
        <v>275.7</v>
      </c>
    </row>
    <row r="95" spans="1:7" s="49" customFormat="1" ht="15" customHeight="1">
      <c r="A95" s="127" t="s">
        <v>13</v>
      </c>
      <c r="B95" s="129" t="s">
        <v>158</v>
      </c>
      <c r="C95" s="129" t="s">
        <v>88</v>
      </c>
      <c r="D95" s="131">
        <v>462.2</v>
      </c>
      <c r="E95" s="131">
        <v>462.2</v>
      </c>
      <c r="F95" s="131">
        <v>397.8</v>
      </c>
      <c r="G95" s="132">
        <v>526.6</v>
      </c>
    </row>
    <row r="96" spans="1:7" s="49" customFormat="1" ht="15" customHeight="1">
      <c r="A96" s="127" t="s">
        <v>13</v>
      </c>
      <c r="B96" s="129" t="s">
        <v>158</v>
      </c>
      <c r="C96" s="129" t="s">
        <v>85</v>
      </c>
      <c r="D96" s="131">
        <v>288.39999999999998</v>
      </c>
      <c r="E96" s="131">
        <v>280.39999999999998</v>
      </c>
      <c r="F96" s="131">
        <v>244.4</v>
      </c>
      <c r="G96" s="132">
        <v>316.39999999999998</v>
      </c>
    </row>
    <row r="97" spans="1:7" s="49" customFormat="1" ht="15" customHeight="1">
      <c r="A97" s="127" t="s">
        <v>13</v>
      </c>
      <c r="B97" s="129" t="s">
        <v>159</v>
      </c>
      <c r="C97" s="129" t="s">
        <v>86</v>
      </c>
      <c r="D97" s="131" t="s">
        <v>68</v>
      </c>
      <c r="E97" s="131" t="s">
        <v>68</v>
      </c>
      <c r="F97" s="131" t="s">
        <v>68</v>
      </c>
      <c r="G97" s="132" t="s">
        <v>68</v>
      </c>
    </row>
    <row r="98" spans="1:7" s="49" customFormat="1" ht="15" customHeight="1">
      <c r="A98" s="127" t="s">
        <v>13</v>
      </c>
      <c r="B98" s="129" t="s">
        <v>159</v>
      </c>
      <c r="C98" s="129" t="s">
        <v>87</v>
      </c>
      <c r="D98" s="131">
        <v>215.7</v>
      </c>
      <c r="E98" s="131">
        <v>215.7</v>
      </c>
      <c r="F98" s="131">
        <v>139.9</v>
      </c>
      <c r="G98" s="132">
        <v>291.60000000000002</v>
      </c>
    </row>
    <row r="99" spans="1:7" s="49" customFormat="1" ht="15" customHeight="1">
      <c r="A99" s="127" t="s">
        <v>13</v>
      </c>
      <c r="B99" s="129" t="s">
        <v>159</v>
      </c>
      <c r="C99" s="129" t="s">
        <v>88</v>
      </c>
      <c r="D99" s="131">
        <v>380.4</v>
      </c>
      <c r="E99" s="131">
        <v>380.4</v>
      </c>
      <c r="F99" s="131">
        <v>320.60000000000002</v>
      </c>
      <c r="G99" s="132">
        <v>440.2</v>
      </c>
    </row>
    <row r="100" spans="1:7" s="49" customFormat="1" ht="15" customHeight="1">
      <c r="A100" s="127" t="s">
        <v>13</v>
      </c>
      <c r="B100" s="129" t="s">
        <v>159</v>
      </c>
      <c r="C100" s="129" t="s">
        <v>85</v>
      </c>
      <c r="D100" s="131">
        <v>245.8</v>
      </c>
      <c r="E100" s="131">
        <v>239.2</v>
      </c>
      <c r="F100" s="131">
        <v>205.1</v>
      </c>
      <c r="G100" s="132">
        <v>273.3</v>
      </c>
    </row>
    <row r="101" spans="1:7" s="49" customFormat="1" ht="15" customHeight="1">
      <c r="A101" s="127" t="s">
        <v>14</v>
      </c>
      <c r="B101" s="129" t="s">
        <v>157</v>
      </c>
      <c r="C101" s="129" t="s">
        <v>86</v>
      </c>
      <c r="D101" s="131">
        <v>178</v>
      </c>
      <c r="E101" s="131">
        <v>178</v>
      </c>
      <c r="F101" s="131">
        <v>35.700000000000003</v>
      </c>
      <c r="G101" s="132">
        <v>320.39999999999998</v>
      </c>
    </row>
    <row r="102" spans="1:7" s="49" customFormat="1" ht="15" customHeight="1">
      <c r="A102" s="127" t="s">
        <v>14</v>
      </c>
      <c r="B102" s="129" t="s">
        <v>157</v>
      </c>
      <c r="C102" s="129" t="s">
        <v>87</v>
      </c>
      <c r="D102" s="131">
        <v>649</v>
      </c>
      <c r="E102" s="131">
        <v>649</v>
      </c>
      <c r="F102" s="131">
        <v>283</v>
      </c>
      <c r="G102" s="132">
        <v>1015</v>
      </c>
    </row>
    <row r="103" spans="1:7" s="49" customFormat="1" ht="15" customHeight="1">
      <c r="A103" s="127" t="s">
        <v>14</v>
      </c>
      <c r="B103" s="129" t="s">
        <v>157</v>
      </c>
      <c r="C103" s="129" t="s">
        <v>88</v>
      </c>
      <c r="D103" s="131">
        <v>1809.2</v>
      </c>
      <c r="E103" s="131">
        <v>1809.2</v>
      </c>
      <c r="F103" s="131">
        <v>1418.8</v>
      </c>
      <c r="G103" s="132">
        <v>2199.6999999999998</v>
      </c>
    </row>
    <row r="104" spans="1:7" s="49" customFormat="1" ht="15" customHeight="1">
      <c r="A104" s="127" t="s">
        <v>14</v>
      </c>
      <c r="B104" s="129" t="s">
        <v>157</v>
      </c>
      <c r="C104" s="129" t="s">
        <v>85</v>
      </c>
      <c r="D104" s="131">
        <v>1021</v>
      </c>
      <c r="E104" s="131">
        <v>1094.7</v>
      </c>
      <c r="F104" s="131">
        <v>880.5</v>
      </c>
      <c r="G104" s="132">
        <v>1308.9000000000001</v>
      </c>
    </row>
    <row r="105" spans="1:7" s="49" customFormat="1" ht="15" customHeight="1">
      <c r="A105" s="127" t="s">
        <v>14</v>
      </c>
      <c r="B105" s="129" t="s">
        <v>158</v>
      </c>
      <c r="C105" s="129" t="s">
        <v>86</v>
      </c>
      <c r="D105" s="131" t="s">
        <v>68</v>
      </c>
      <c r="E105" s="131" t="s">
        <v>68</v>
      </c>
      <c r="F105" s="131" t="s">
        <v>68</v>
      </c>
      <c r="G105" s="132" t="s">
        <v>68</v>
      </c>
    </row>
    <row r="106" spans="1:7" s="49" customFormat="1" ht="15" customHeight="1">
      <c r="A106" s="127" t="s">
        <v>14</v>
      </c>
      <c r="B106" s="129" t="s">
        <v>158</v>
      </c>
      <c r="C106" s="129" t="s">
        <v>87</v>
      </c>
      <c r="D106" s="131" t="s">
        <v>68</v>
      </c>
      <c r="E106" s="131" t="s">
        <v>68</v>
      </c>
      <c r="F106" s="131" t="s">
        <v>68</v>
      </c>
      <c r="G106" s="132" t="s">
        <v>68</v>
      </c>
    </row>
    <row r="107" spans="1:7" s="49" customFormat="1" ht="15" customHeight="1">
      <c r="A107" s="127" t="s">
        <v>14</v>
      </c>
      <c r="B107" s="129" t="s">
        <v>158</v>
      </c>
      <c r="C107" s="129" t="s">
        <v>88</v>
      </c>
      <c r="D107" s="131">
        <v>2262.8000000000002</v>
      </c>
      <c r="E107" s="131">
        <v>2262.8000000000002</v>
      </c>
      <c r="F107" s="131">
        <v>1654.8</v>
      </c>
      <c r="G107" s="132">
        <v>2870.9</v>
      </c>
    </row>
    <row r="108" spans="1:7" s="49" customFormat="1" ht="15" customHeight="1">
      <c r="A108" s="127" t="s">
        <v>14</v>
      </c>
      <c r="B108" s="129" t="s">
        <v>158</v>
      </c>
      <c r="C108" s="129" t="s">
        <v>85</v>
      </c>
      <c r="D108" s="131">
        <v>1222.7</v>
      </c>
      <c r="E108" s="131">
        <v>1295</v>
      </c>
      <c r="F108" s="131">
        <v>970.3</v>
      </c>
      <c r="G108" s="132">
        <v>1619.6</v>
      </c>
    </row>
    <row r="109" spans="1:7" s="49" customFormat="1" ht="15" customHeight="1">
      <c r="A109" s="127" t="s">
        <v>14</v>
      </c>
      <c r="B109" s="129" t="s">
        <v>159</v>
      </c>
      <c r="C109" s="129" t="s">
        <v>86</v>
      </c>
      <c r="D109" s="131" t="s">
        <v>68</v>
      </c>
      <c r="E109" s="131" t="s">
        <v>68</v>
      </c>
      <c r="F109" s="131" t="s">
        <v>68</v>
      </c>
      <c r="G109" s="132" t="s">
        <v>68</v>
      </c>
    </row>
    <row r="110" spans="1:7" s="49" customFormat="1" ht="15" customHeight="1">
      <c r="A110" s="127" t="s">
        <v>14</v>
      </c>
      <c r="B110" s="129" t="s">
        <v>159</v>
      </c>
      <c r="C110" s="129" t="s">
        <v>87</v>
      </c>
      <c r="D110" s="131">
        <v>907</v>
      </c>
      <c r="E110" s="131">
        <v>907</v>
      </c>
      <c r="F110" s="131">
        <v>281.3</v>
      </c>
      <c r="G110" s="132">
        <v>1532.7</v>
      </c>
    </row>
    <row r="111" spans="1:7" s="49" customFormat="1" ht="15" customHeight="1">
      <c r="A111" s="127" t="s">
        <v>14</v>
      </c>
      <c r="B111" s="129" t="s">
        <v>159</v>
      </c>
      <c r="C111" s="129" t="s">
        <v>88</v>
      </c>
      <c r="D111" s="131">
        <v>1330.9</v>
      </c>
      <c r="E111" s="131">
        <v>1330.9</v>
      </c>
      <c r="F111" s="131">
        <v>849.7</v>
      </c>
      <c r="G111" s="132">
        <v>1812</v>
      </c>
    </row>
    <row r="112" spans="1:7" s="49" customFormat="1" ht="15" customHeight="1">
      <c r="A112" s="127" t="s">
        <v>14</v>
      </c>
      <c r="B112" s="129" t="s">
        <v>159</v>
      </c>
      <c r="C112" s="129" t="s">
        <v>85</v>
      </c>
      <c r="D112" s="131">
        <v>814.4</v>
      </c>
      <c r="E112" s="131">
        <v>887.4</v>
      </c>
      <c r="F112" s="131">
        <v>610.1</v>
      </c>
      <c r="G112" s="132">
        <v>1164.7</v>
      </c>
    </row>
    <row r="113" spans="1:7" s="49" customFormat="1" ht="15" customHeight="1">
      <c r="A113" s="127" t="s">
        <v>15</v>
      </c>
      <c r="B113" s="129" t="s">
        <v>157</v>
      </c>
      <c r="C113" s="129" t="s">
        <v>86</v>
      </c>
      <c r="D113" s="131">
        <v>40</v>
      </c>
      <c r="E113" s="131">
        <v>40</v>
      </c>
      <c r="F113" s="131">
        <v>35.5</v>
      </c>
      <c r="G113" s="132">
        <v>44.5</v>
      </c>
    </row>
    <row r="114" spans="1:7" s="49" customFormat="1" ht="15" customHeight="1">
      <c r="A114" s="127" t="s">
        <v>15</v>
      </c>
      <c r="B114" s="129" t="s">
        <v>157</v>
      </c>
      <c r="C114" s="129" t="s">
        <v>87</v>
      </c>
      <c r="D114" s="131">
        <v>369.1</v>
      </c>
      <c r="E114" s="131">
        <v>369.1</v>
      </c>
      <c r="F114" s="131">
        <v>351.8</v>
      </c>
      <c r="G114" s="132">
        <v>386.3</v>
      </c>
    </row>
    <row r="115" spans="1:7" s="49" customFormat="1" ht="15" customHeight="1">
      <c r="A115" s="127" t="s">
        <v>15</v>
      </c>
      <c r="B115" s="129" t="s">
        <v>157</v>
      </c>
      <c r="C115" s="129" t="s">
        <v>88</v>
      </c>
      <c r="D115" s="131">
        <v>454.7</v>
      </c>
      <c r="E115" s="131">
        <v>454.7</v>
      </c>
      <c r="F115" s="131">
        <v>443.4</v>
      </c>
      <c r="G115" s="132">
        <v>465.9</v>
      </c>
    </row>
    <row r="116" spans="1:7" s="49" customFormat="1" ht="15" customHeight="1">
      <c r="A116" s="127" t="s">
        <v>15</v>
      </c>
      <c r="B116" s="129" t="s">
        <v>157</v>
      </c>
      <c r="C116" s="129" t="s">
        <v>85</v>
      </c>
      <c r="D116" s="131">
        <v>319.10000000000002</v>
      </c>
      <c r="E116" s="131">
        <v>315.2</v>
      </c>
      <c r="F116" s="131">
        <v>308.5</v>
      </c>
      <c r="G116" s="132">
        <v>322</v>
      </c>
    </row>
    <row r="117" spans="1:7" s="49" customFormat="1" ht="15" customHeight="1">
      <c r="A117" s="127" t="s">
        <v>15</v>
      </c>
      <c r="B117" s="129" t="s">
        <v>158</v>
      </c>
      <c r="C117" s="129" t="s">
        <v>86</v>
      </c>
      <c r="D117" s="131">
        <v>30.1</v>
      </c>
      <c r="E117" s="131">
        <v>30.1</v>
      </c>
      <c r="F117" s="131">
        <v>24.6</v>
      </c>
      <c r="G117" s="132">
        <v>35.6</v>
      </c>
    </row>
    <row r="118" spans="1:7" s="49" customFormat="1" ht="15" customHeight="1">
      <c r="A118" s="127" t="s">
        <v>15</v>
      </c>
      <c r="B118" s="129" t="s">
        <v>158</v>
      </c>
      <c r="C118" s="129" t="s">
        <v>87</v>
      </c>
      <c r="D118" s="131">
        <v>319.8</v>
      </c>
      <c r="E118" s="131">
        <v>319.8</v>
      </c>
      <c r="F118" s="131">
        <v>297.3</v>
      </c>
      <c r="G118" s="132">
        <v>342.2</v>
      </c>
    </row>
    <row r="119" spans="1:7" s="49" customFormat="1" ht="15" customHeight="1">
      <c r="A119" s="127" t="s">
        <v>15</v>
      </c>
      <c r="B119" s="129" t="s">
        <v>158</v>
      </c>
      <c r="C119" s="129" t="s">
        <v>88</v>
      </c>
      <c r="D119" s="131">
        <v>517.70000000000005</v>
      </c>
      <c r="E119" s="131">
        <v>517.70000000000005</v>
      </c>
      <c r="F119" s="131">
        <v>501</v>
      </c>
      <c r="G119" s="132">
        <v>534.4</v>
      </c>
    </row>
    <row r="120" spans="1:7" s="49" customFormat="1" ht="15" customHeight="1">
      <c r="A120" s="127" t="s">
        <v>15</v>
      </c>
      <c r="B120" s="129" t="s">
        <v>158</v>
      </c>
      <c r="C120" s="129" t="s">
        <v>85</v>
      </c>
      <c r="D120" s="131">
        <v>341.3</v>
      </c>
      <c r="E120" s="131">
        <v>334.1</v>
      </c>
      <c r="F120" s="131">
        <v>324.39999999999998</v>
      </c>
      <c r="G120" s="132">
        <v>343.8</v>
      </c>
    </row>
    <row r="121" spans="1:7" s="49" customFormat="1" ht="15" customHeight="1">
      <c r="A121" s="127" t="s">
        <v>15</v>
      </c>
      <c r="B121" s="129" t="s">
        <v>159</v>
      </c>
      <c r="C121" s="129" t="s">
        <v>86</v>
      </c>
      <c r="D121" s="131">
        <v>50.4</v>
      </c>
      <c r="E121" s="131">
        <v>50.4</v>
      </c>
      <c r="F121" s="131">
        <v>43.2</v>
      </c>
      <c r="G121" s="132">
        <v>57.7</v>
      </c>
    </row>
    <row r="122" spans="1:7" s="49" customFormat="1" ht="15" customHeight="1">
      <c r="A122" s="127" t="s">
        <v>15</v>
      </c>
      <c r="B122" s="129" t="s">
        <v>159</v>
      </c>
      <c r="C122" s="129" t="s">
        <v>87</v>
      </c>
      <c r="D122" s="131">
        <v>421.3</v>
      </c>
      <c r="E122" s="131">
        <v>421.3</v>
      </c>
      <c r="F122" s="131">
        <v>394.9</v>
      </c>
      <c r="G122" s="132">
        <v>447.8</v>
      </c>
    </row>
    <row r="123" spans="1:7" s="49" customFormat="1" ht="15" customHeight="1">
      <c r="A123" s="127" t="s">
        <v>15</v>
      </c>
      <c r="B123" s="129" t="s">
        <v>159</v>
      </c>
      <c r="C123" s="129" t="s">
        <v>88</v>
      </c>
      <c r="D123" s="131">
        <v>387.3</v>
      </c>
      <c r="E123" s="131">
        <v>387.3</v>
      </c>
      <c r="F123" s="131">
        <v>372.4</v>
      </c>
      <c r="G123" s="132">
        <v>402.2</v>
      </c>
    </row>
    <row r="124" spans="1:7" s="49" customFormat="1" ht="15" customHeight="1">
      <c r="A124" s="127" t="s">
        <v>15</v>
      </c>
      <c r="B124" s="129" t="s">
        <v>159</v>
      </c>
      <c r="C124" s="129" t="s">
        <v>85</v>
      </c>
      <c r="D124" s="131">
        <v>295.5</v>
      </c>
      <c r="E124" s="131">
        <v>294.89999999999998</v>
      </c>
      <c r="F124" s="131">
        <v>285.5</v>
      </c>
      <c r="G124" s="132">
        <v>304.39999999999998</v>
      </c>
    </row>
    <row r="125" spans="1:7" s="49" customFormat="1" ht="15" customHeight="1">
      <c r="A125" s="127" t="s">
        <v>16</v>
      </c>
      <c r="B125" s="129" t="s">
        <v>157</v>
      </c>
      <c r="C125" s="129" t="s">
        <v>86</v>
      </c>
      <c r="D125" s="131" t="s">
        <v>68</v>
      </c>
      <c r="E125" s="131" t="s">
        <v>68</v>
      </c>
      <c r="F125" s="131" t="s">
        <v>68</v>
      </c>
      <c r="G125" s="132" t="s">
        <v>68</v>
      </c>
    </row>
    <row r="126" spans="1:7" s="49" customFormat="1" ht="15" customHeight="1">
      <c r="A126" s="127" t="s">
        <v>16</v>
      </c>
      <c r="B126" s="129" t="s">
        <v>157</v>
      </c>
      <c r="C126" s="129" t="s">
        <v>87</v>
      </c>
      <c r="D126" s="131">
        <v>625</v>
      </c>
      <c r="E126" s="131">
        <v>625</v>
      </c>
      <c r="F126" s="131">
        <v>405.7</v>
      </c>
      <c r="G126" s="132">
        <v>844.3</v>
      </c>
    </row>
    <row r="127" spans="1:7" s="49" customFormat="1" ht="15" customHeight="1">
      <c r="A127" s="127" t="s">
        <v>16</v>
      </c>
      <c r="B127" s="129" t="s">
        <v>157</v>
      </c>
      <c r="C127" s="129" t="s">
        <v>88</v>
      </c>
      <c r="D127" s="131">
        <v>807.3</v>
      </c>
      <c r="E127" s="131">
        <v>807.3</v>
      </c>
      <c r="F127" s="131">
        <v>657.7</v>
      </c>
      <c r="G127" s="132">
        <v>956.9</v>
      </c>
    </row>
    <row r="128" spans="1:7" s="49" customFormat="1" ht="15" customHeight="1">
      <c r="A128" s="127" t="s">
        <v>16</v>
      </c>
      <c r="B128" s="129" t="s">
        <v>157</v>
      </c>
      <c r="C128" s="129" t="s">
        <v>85</v>
      </c>
      <c r="D128" s="131">
        <v>540.4</v>
      </c>
      <c r="E128" s="131">
        <v>546.9</v>
      </c>
      <c r="F128" s="131">
        <v>458.4</v>
      </c>
      <c r="G128" s="132">
        <v>635.4</v>
      </c>
    </row>
    <row r="129" spans="1:7" s="49" customFormat="1" ht="15" customHeight="1">
      <c r="A129" s="127" t="s">
        <v>16</v>
      </c>
      <c r="B129" s="129" t="s">
        <v>158</v>
      </c>
      <c r="C129" s="129" t="s">
        <v>86</v>
      </c>
      <c r="D129" s="131" t="s">
        <v>68</v>
      </c>
      <c r="E129" s="131" t="s">
        <v>68</v>
      </c>
      <c r="F129" s="131" t="s">
        <v>68</v>
      </c>
      <c r="G129" s="132" t="s">
        <v>68</v>
      </c>
    </row>
    <row r="130" spans="1:7" s="49" customFormat="1" ht="15" customHeight="1">
      <c r="A130" s="127" t="s">
        <v>16</v>
      </c>
      <c r="B130" s="129" t="s">
        <v>158</v>
      </c>
      <c r="C130" s="129" t="s">
        <v>87</v>
      </c>
      <c r="D130" s="131">
        <v>308.3</v>
      </c>
      <c r="E130" s="131">
        <v>308.3</v>
      </c>
      <c r="F130" s="131">
        <v>95</v>
      </c>
      <c r="G130" s="132">
        <v>521.6</v>
      </c>
    </row>
    <row r="131" spans="1:7" s="49" customFormat="1" ht="15" customHeight="1">
      <c r="A131" s="127" t="s">
        <v>16</v>
      </c>
      <c r="B131" s="129" t="s">
        <v>158</v>
      </c>
      <c r="C131" s="129" t="s">
        <v>88</v>
      </c>
      <c r="D131" s="131">
        <v>795</v>
      </c>
      <c r="E131" s="131">
        <v>795</v>
      </c>
      <c r="F131" s="131">
        <v>591.20000000000005</v>
      </c>
      <c r="G131" s="132">
        <v>998.7</v>
      </c>
    </row>
    <row r="132" spans="1:7" s="49" customFormat="1" ht="15" customHeight="1">
      <c r="A132" s="127" t="s">
        <v>16</v>
      </c>
      <c r="B132" s="129" t="s">
        <v>158</v>
      </c>
      <c r="C132" s="129" t="s">
        <v>85</v>
      </c>
      <c r="D132" s="131">
        <v>482.5</v>
      </c>
      <c r="E132" s="131">
        <v>476.6</v>
      </c>
      <c r="F132" s="131">
        <v>363.7</v>
      </c>
      <c r="G132" s="132">
        <v>589.6</v>
      </c>
    </row>
    <row r="133" spans="1:7" s="49" customFormat="1" ht="15" customHeight="1">
      <c r="A133" s="127" t="s">
        <v>16</v>
      </c>
      <c r="B133" s="129" t="s">
        <v>159</v>
      </c>
      <c r="C133" s="129" t="s">
        <v>86</v>
      </c>
      <c r="D133" s="131" t="s">
        <v>68</v>
      </c>
      <c r="E133" s="131" t="s">
        <v>68</v>
      </c>
      <c r="F133" s="131" t="s">
        <v>68</v>
      </c>
      <c r="G133" s="132" t="s">
        <v>68</v>
      </c>
    </row>
    <row r="134" spans="1:7" s="49" customFormat="1" ht="15" customHeight="1">
      <c r="A134" s="127" t="s">
        <v>16</v>
      </c>
      <c r="B134" s="129" t="s">
        <v>159</v>
      </c>
      <c r="C134" s="129" t="s">
        <v>87</v>
      </c>
      <c r="D134" s="131">
        <v>972.5</v>
      </c>
      <c r="E134" s="131">
        <v>972.5</v>
      </c>
      <c r="F134" s="131">
        <v>577</v>
      </c>
      <c r="G134" s="132">
        <v>1368</v>
      </c>
    </row>
    <row r="135" spans="1:7" s="49" customFormat="1" ht="15" customHeight="1">
      <c r="A135" s="127" t="s">
        <v>16</v>
      </c>
      <c r="B135" s="129" t="s">
        <v>159</v>
      </c>
      <c r="C135" s="129" t="s">
        <v>88</v>
      </c>
      <c r="D135" s="131">
        <v>821.3</v>
      </c>
      <c r="E135" s="131">
        <v>821.3</v>
      </c>
      <c r="F135" s="131">
        <v>601.1</v>
      </c>
      <c r="G135" s="132">
        <v>1041.5</v>
      </c>
    </row>
    <row r="136" spans="1:7" s="49" customFormat="1" ht="15" customHeight="1">
      <c r="A136" s="127" t="s">
        <v>16</v>
      </c>
      <c r="B136" s="129" t="s">
        <v>159</v>
      </c>
      <c r="C136" s="129" t="s">
        <v>85</v>
      </c>
      <c r="D136" s="131">
        <v>603.4</v>
      </c>
      <c r="E136" s="131">
        <v>624.20000000000005</v>
      </c>
      <c r="F136" s="131">
        <v>486.1</v>
      </c>
      <c r="G136" s="132">
        <v>762.3</v>
      </c>
    </row>
    <row r="137" spans="1:7" s="49" customFormat="1" ht="15" customHeight="1">
      <c r="A137" s="127" t="s">
        <v>17</v>
      </c>
      <c r="B137" s="129" t="s">
        <v>157</v>
      </c>
      <c r="C137" s="129" t="s">
        <v>86</v>
      </c>
      <c r="D137" s="131">
        <v>42.6</v>
      </c>
      <c r="E137" s="131">
        <v>42.6</v>
      </c>
      <c r="F137" s="131">
        <v>36.299999999999997</v>
      </c>
      <c r="G137" s="132">
        <v>48.9</v>
      </c>
    </row>
    <row r="138" spans="1:7" s="49" customFormat="1" ht="15" customHeight="1">
      <c r="A138" s="127" t="s">
        <v>17</v>
      </c>
      <c r="B138" s="129" t="s">
        <v>157</v>
      </c>
      <c r="C138" s="129" t="s">
        <v>87</v>
      </c>
      <c r="D138" s="131">
        <v>305.60000000000002</v>
      </c>
      <c r="E138" s="131">
        <v>305.60000000000002</v>
      </c>
      <c r="F138" s="131">
        <v>283.60000000000002</v>
      </c>
      <c r="G138" s="132">
        <v>327.60000000000002</v>
      </c>
    </row>
    <row r="139" spans="1:7" s="49" customFormat="1" ht="15" customHeight="1">
      <c r="A139" s="127" t="s">
        <v>17</v>
      </c>
      <c r="B139" s="129" t="s">
        <v>157</v>
      </c>
      <c r="C139" s="129" t="s">
        <v>88</v>
      </c>
      <c r="D139" s="131">
        <v>556.1</v>
      </c>
      <c r="E139" s="131">
        <v>556.1</v>
      </c>
      <c r="F139" s="131">
        <v>538.70000000000005</v>
      </c>
      <c r="G139" s="132">
        <v>573.6</v>
      </c>
    </row>
    <row r="140" spans="1:7" s="49" customFormat="1" ht="15" customHeight="1">
      <c r="A140" s="127" t="s">
        <v>17</v>
      </c>
      <c r="B140" s="129" t="s">
        <v>157</v>
      </c>
      <c r="C140" s="129" t="s">
        <v>85</v>
      </c>
      <c r="D140" s="131">
        <v>354.6</v>
      </c>
      <c r="E140" s="131">
        <v>354.3</v>
      </c>
      <c r="F140" s="131">
        <v>344.3</v>
      </c>
      <c r="G140" s="132">
        <v>364.4</v>
      </c>
    </row>
    <row r="141" spans="1:7" s="49" customFormat="1" ht="15" customHeight="1">
      <c r="A141" s="127" t="s">
        <v>17</v>
      </c>
      <c r="B141" s="129" t="s">
        <v>158</v>
      </c>
      <c r="C141" s="129" t="s">
        <v>86</v>
      </c>
      <c r="D141" s="131">
        <v>25.7</v>
      </c>
      <c r="E141" s="131">
        <v>25.7</v>
      </c>
      <c r="F141" s="131">
        <v>18.899999999999999</v>
      </c>
      <c r="G141" s="132">
        <v>32.6</v>
      </c>
    </row>
    <row r="142" spans="1:7" s="49" customFormat="1" ht="15" customHeight="1">
      <c r="A142" s="127" t="s">
        <v>17</v>
      </c>
      <c r="B142" s="129" t="s">
        <v>158</v>
      </c>
      <c r="C142" s="129" t="s">
        <v>87</v>
      </c>
      <c r="D142" s="131">
        <v>275.39999999999998</v>
      </c>
      <c r="E142" s="131">
        <v>275.39999999999998</v>
      </c>
      <c r="F142" s="131">
        <v>246.2</v>
      </c>
      <c r="G142" s="132">
        <v>304.5</v>
      </c>
    </row>
    <row r="143" spans="1:7" s="49" customFormat="1" ht="15" customHeight="1">
      <c r="A143" s="127" t="s">
        <v>17</v>
      </c>
      <c r="B143" s="129" t="s">
        <v>158</v>
      </c>
      <c r="C143" s="129" t="s">
        <v>88</v>
      </c>
      <c r="D143" s="131">
        <v>695</v>
      </c>
      <c r="E143" s="131">
        <v>695</v>
      </c>
      <c r="F143" s="131">
        <v>667.5</v>
      </c>
      <c r="G143" s="132">
        <v>722.4</v>
      </c>
    </row>
    <row r="144" spans="1:7" s="49" customFormat="1" ht="15" customHeight="1">
      <c r="A144" s="127" t="s">
        <v>17</v>
      </c>
      <c r="B144" s="129" t="s">
        <v>158</v>
      </c>
      <c r="C144" s="129" t="s">
        <v>85</v>
      </c>
      <c r="D144" s="131">
        <v>414.2</v>
      </c>
      <c r="E144" s="131">
        <v>413.2</v>
      </c>
      <c r="F144" s="131">
        <v>398</v>
      </c>
      <c r="G144" s="132">
        <v>428.3</v>
      </c>
    </row>
    <row r="145" spans="1:7" s="49" customFormat="1" ht="15" customHeight="1">
      <c r="A145" s="127" t="s">
        <v>17</v>
      </c>
      <c r="B145" s="129" t="s">
        <v>159</v>
      </c>
      <c r="C145" s="129" t="s">
        <v>86</v>
      </c>
      <c r="D145" s="131">
        <v>60.3</v>
      </c>
      <c r="E145" s="131">
        <v>60.3</v>
      </c>
      <c r="F145" s="131">
        <v>49.5</v>
      </c>
      <c r="G145" s="132">
        <v>71</v>
      </c>
    </row>
    <row r="146" spans="1:7" s="49" customFormat="1" ht="15" customHeight="1">
      <c r="A146" s="127" t="s">
        <v>17</v>
      </c>
      <c r="B146" s="129" t="s">
        <v>159</v>
      </c>
      <c r="C146" s="129" t="s">
        <v>87</v>
      </c>
      <c r="D146" s="131">
        <v>337.5</v>
      </c>
      <c r="E146" s="131">
        <v>337.5</v>
      </c>
      <c r="F146" s="131">
        <v>304.39999999999998</v>
      </c>
      <c r="G146" s="132">
        <v>370.7</v>
      </c>
    </row>
    <row r="147" spans="1:7" s="49" customFormat="1" ht="15" customHeight="1">
      <c r="A147" s="127" t="s">
        <v>17</v>
      </c>
      <c r="B147" s="129" t="s">
        <v>159</v>
      </c>
      <c r="C147" s="129" t="s">
        <v>88</v>
      </c>
      <c r="D147" s="131">
        <v>413.7</v>
      </c>
      <c r="E147" s="131">
        <v>413.7</v>
      </c>
      <c r="F147" s="131">
        <v>392.3</v>
      </c>
      <c r="G147" s="132">
        <v>435.2</v>
      </c>
    </row>
    <row r="148" spans="1:7" s="49" customFormat="1" ht="15" customHeight="1">
      <c r="A148" s="127" t="s">
        <v>17</v>
      </c>
      <c r="B148" s="129" t="s">
        <v>159</v>
      </c>
      <c r="C148" s="129" t="s">
        <v>85</v>
      </c>
      <c r="D148" s="131">
        <v>292.89999999999998</v>
      </c>
      <c r="E148" s="131">
        <v>294.2</v>
      </c>
      <c r="F148" s="131">
        <v>281.10000000000002</v>
      </c>
      <c r="G148" s="132">
        <v>307.3</v>
      </c>
    </row>
    <row r="149" spans="1:7" s="49" customFormat="1" ht="15" customHeight="1">
      <c r="A149" s="127" t="s">
        <v>18</v>
      </c>
      <c r="B149" s="129" t="s">
        <v>157</v>
      </c>
      <c r="C149" s="129" t="s">
        <v>86</v>
      </c>
      <c r="D149" s="131">
        <v>195.9</v>
      </c>
      <c r="E149" s="131">
        <v>195.9</v>
      </c>
      <c r="F149" s="131">
        <v>163.19999999999999</v>
      </c>
      <c r="G149" s="132">
        <v>228.5</v>
      </c>
    </row>
    <row r="150" spans="1:7" s="49" customFormat="1" ht="15" customHeight="1">
      <c r="A150" s="127" t="s">
        <v>18</v>
      </c>
      <c r="B150" s="129" t="s">
        <v>157</v>
      </c>
      <c r="C150" s="129" t="s">
        <v>87</v>
      </c>
      <c r="D150" s="131">
        <v>856.2</v>
      </c>
      <c r="E150" s="131">
        <v>856.2</v>
      </c>
      <c r="F150" s="131">
        <v>767.9</v>
      </c>
      <c r="G150" s="132">
        <v>944.5</v>
      </c>
    </row>
    <row r="151" spans="1:7" s="49" customFormat="1" ht="15" customHeight="1">
      <c r="A151" s="127" t="s">
        <v>18</v>
      </c>
      <c r="B151" s="129" t="s">
        <v>157</v>
      </c>
      <c r="C151" s="129" t="s">
        <v>88</v>
      </c>
      <c r="D151" s="131">
        <v>866</v>
      </c>
      <c r="E151" s="131">
        <v>866</v>
      </c>
      <c r="F151" s="131">
        <v>810.5</v>
      </c>
      <c r="G151" s="132">
        <v>921.5</v>
      </c>
    </row>
    <row r="152" spans="1:7" s="49" customFormat="1" ht="15" customHeight="1">
      <c r="A152" s="127" t="s">
        <v>18</v>
      </c>
      <c r="B152" s="129" t="s">
        <v>157</v>
      </c>
      <c r="C152" s="129" t="s">
        <v>85</v>
      </c>
      <c r="D152" s="131">
        <v>648.9</v>
      </c>
      <c r="E152" s="131">
        <v>666.6</v>
      </c>
      <c r="F152" s="131">
        <v>632.1</v>
      </c>
      <c r="G152" s="132">
        <v>701.1</v>
      </c>
    </row>
    <row r="153" spans="1:7" s="49" customFormat="1" ht="15" customHeight="1">
      <c r="A153" s="127" t="s">
        <v>18</v>
      </c>
      <c r="B153" s="129" t="s">
        <v>158</v>
      </c>
      <c r="C153" s="129" t="s">
        <v>86</v>
      </c>
      <c r="D153" s="131">
        <v>116.3</v>
      </c>
      <c r="E153" s="131">
        <v>116.3</v>
      </c>
      <c r="F153" s="131">
        <v>81.099999999999994</v>
      </c>
      <c r="G153" s="132">
        <v>151.4</v>
      </c>
    </row>
    <row r="154" spans="1:7" s="49" customFormat="1" ht="15" customHeight="1">
      <c r="A154" s="127" t="s">
        <v>18</v>
      </c>
      <c r="B154" s="129" t="s">
        <v>158</v>
      </c>
      <c r="C154" s="129" t="s">
        <v>87</v>
      </c>
      <c r="D154" s="131">
        <v>602.70000000000005</v>
      </c>
      <c r="E154" s="131">
        <v>602.70000000000005</v>
      </c>
      <c r="F154" s="131">
        <v>499.8</v>
      </c>
      <c r="G154" s="132">
        <v>705.6</v>
      </c>
    </row>
    <row r="155" spans="1:7" s="49" customFormat="1" ht="15" customHeight="1">
      <c r="A155" s="127" t="s">
        <v>18</v>
      </c>
      <c r="B155" s="129" t="s">
        <v>158</v>
      </c>
      <c r="C155" s="129" t="s">
        <v>88</v>
      </c>
      <c r="D155" s="131">
        <v>827.2</v>
      </c>
      <c r="E155" s="131">
        <v>827.2</v>
      </c>
      <c r="F155" s="131">
        <v>752.6</v>
      </c>
      <c r="G155" s="132">
        <v>901.8</v>
      </c>
    </row>
    <row r="156" spans="1:7" s="49" customFormat="1" ht="15" customHeight="1">
      <c r="A156" s="127" t="s">
        <v>18</v>
      </c>
      <c r="B156" s="129" t="s">
        <v>158</v>
      </c>
      <c r="C156" s="129" t="s">
        <v>85</v>
      </c>
      <c r="D156" s="131">
        <v>560.20000000000005</v>
      </c>
      <c r="E156" s="131">
        <v>572.5</v>
      </c>
      <c r="F156" s="131">
        <v>528.29999999999995</v>
      </c>
      <c r="G156" s="132">
        <v>616.70000000000005</v>
      </c>
    </row>
    <row r="157" spans="1:7" s="49" customFormat="1" ht="15" customHeight="1">
      <c r="A157" s="127" t="s">
        <v>18</v>
      </c>
      <c r="B157" s="129" t="s">
        <v>159</v>
      </c>
      <c r="C157" s="129" t="s">
        <v>86</v>
      </c>
      <c r="D157" s="131">
        <v>279.5</v>
      </c>
      <c r="E157" s="131">
        <v>279.5</v>
      </c>
      <c r="F157" s="131">
        <v>223.7</v>
      </c>
      <c r="G157" s="132">
        <v>335.4</v>
      </c>
    </row>
    <row r="158" spans="1:7" s="49" customFormat="1" ht="15" customHeight="1">
      <c r="A158" s="127" t="s">
        <v>18</v>
      </c>
      <c r="B158" s="129" t="s">
        <v>159</v>
      </c>
      <c r="C158" s="129" t="s">
        <v>87</v>
      </c>
      <c r="D158" s="131">
        <v>1130.5</v>
      </c>
      <c r="E158" s="131">
        <v>1130.5</v>
      </c>
      <c r="F158" s="131">
        <v>984.3</v>
      </c>
      <c r="G158" s="132">
        <v>1276.8</v>
      </c>
    </row>
    <row r="159" spans="1:7" s="49" customFormat="1" ht="15" customHeight="1">
      <c r="A159" s="127" t="s">
        <v>18</v>
      </c>
      <c r="B159" s="129" t="s">
        <v>159</v>
      </c>
      <c r="C159" s="129" t="s">
        <v>88</v>
      </c>
      <c r="D159" s="131">
        <v>909.4</v>
      </c>
      <c r="E159" s="131">
        <v>909.4</v>
      </c>
      <c r="F159" s="131">
        <v>826.7</v>
      </c>
      <c r="G159" s="132">
        <v>992.1</v>
      </c>
    </row>
    <row r="160" spans="1:7" s="49" customFormat="1" ht="15" customHeight="1">
      <c r="A160" s="127" t="s">
        <v>18</v>
      </c>
      <c r="B160" s="129" t="s">
        <v>159</v>
      </c>
      <c r="C160" s="129" t="s">
        <v>85</v>
      </c>
      <c r="D160" s="131">
        <v>745.7</v>
      </c>
      <c r="E160" s="131">
        <v>768.4</v>
      </c>
      <c r="F160" s="131">
        <v>714.8</v>
      </c>
      <c r="G160" s="132">
        <v>822.1</v>
      </c>
    </row>
    <row r="161" spans="1:7" s="49" customFormat="1" ht="15" customHeight="1">
      <c r="A161" s="127" t="s">
        <v>19</v>
      </c>
      <c r="B161" s="129" t="s">
        <v>157</v>
      </c>
      <c r="C161" s="129" t="s">
        <v>86</v>
      </c>
      <c r="D161" s="131" t="s">
        <v>68</v>
      </c>
      <c r="E161" s="131" t="s">
        <v>68</v>
      </c>
      <c r="F161" s="131" t="s">
        <v>68</v>
      </c>
      <c r="G161" s="132" t="s">
        <v>68</v>
      </c>
    </row>
    <row r="162" spans="1:7" s="49" customFormat="1" ht="15" customHeight="1">
      <c r="A162" s="127" t="s">
        <v>19</v>
      </c>
      <c r="B162" s="129" t="s">
        <v>157</v>
      </c>
      <c r="C162" s="129" t="s">
        <v>87</v>
      </c>
      <c r="D162" s="131" t="s">
        <v>68</v>
      </c>
      <c r="E162" s="131" t="s">
        <v>68</v>
      </c>
      <c r="F162" s="131" t="s">
        <v>68</v>
      </c>
      <c r="G162" s="132" t="s">
        <v>68</v>
      </c>
    </row>
    <row r="163" spans="1:7" s="49" customFormat="1" ht="15" customHeight="1">
      <c r="A163" s="127" t="s">
        <v>19</v>
      </c>
      <c r="B163" s="129" t="s">
        <v>157</v>
      </c>
      <c r="C163" s="129" t="s">
        <v>88</v>
      </c>
      <c r="D163" s="131">
        <v>693</v>
      </c>
      <c r="E163" s="131">
        <v>693</v>
      </c>
      <c r="F163" s="131">
        <v>416.7</v>
      </c>
      <c r="G163" s="132">
        <v>969.4</v>
      </c>
    </row>
    <row r="164" spans="1:7" s="49" customFormat="1" ht="15" customHeight="1">
      <c r="A164" s="127" t="s">
        <v>19</v>
      </c>
      <c r="B164" s="129" t="s">
        <v>157</v>
      </c>
      <c r="C164" s="129" t="s">
        <v>85</v>
      </c>
      <c r="D164" s="131">
        <v>454.7</v>
      </c>
      <c r="E164" s="131">
        <v>445.1</v>
      </c>
      <c r="F164" s="131">
        <v>286.10000000000002</v>
      </c>
      <c r="G164" s="132">
        <v>604</v>
      </c>
    </row>
    <row r="165" spans="1:7" s="49" customFormat="1" ht="15" customHeight="1">
      <c r="A165" s="127" t="s">
        <v>19</v>
      </c>
      <c r="B165" s="129" t="s">
        <v>158</v>
      </c>
      <c r="C165" s="129" t="s">
        <v>86</v>
      </c>
      <c r="D165" s="131">
        <v>0</v>
      </c>
      <c r="E165" s="131">
        <v>0</v>
      </c>
      <c r="F165" s="131">
        <v>0</v>
      </c>
      <c r="G165" s="132">
        <v>0</v>
      </c>
    </row>
    <row r="166" spans="1:7" s="49" customFormat="1" ht="15" customHeight="1">
      <c r="A166" s="127" t="s">
        <v>19</v>
      </c>
      <c r="B166" s="129" t="s">
        <v>158</v>
      </c>
      <c r="C166" s="129" t="s">
        <v>87</v>
      </c>
      <c r="D166" s="131">
        <v>0</v>
      </c>
      <c r="E166" s="131">
        <v>0</v>
      </c>
      <c r="F166" s="131">
        <v>0</v>
      </c>
      <c r="G166" s="132">
        <v>0</v>
      </c>
    </row>
    <row r="167" spans="1:7" s="49" customFormat="1" ht="15" customHeight="1">
      <c r="A167" s="127" t="s">
        <v>19</v>
      </c>
      <c r="B167" s="129" t="s">
        <v>158</v>
      </c>
      <c r="C167" s="129" t="s">
        <v>88</v>
      </c>
      <c r="D167" s="131">
        <v>715.1</v>
      </c>
      <c r="E167" s="131">
        <v>715.1</v>
      </c>
      <c r="F167" s="131">
        <v>327.7</v>
      </c>
      <c r="G167" s="132">
        <v>1102.4000000000001</v>
      </c>
    </row>
    <row r="168" spans="1:7" s="49" customFormat="1" ht="15" customHeight="1">
      <c r="A168" s="127" t="s">
        <v>19</v>
      </c>
      <c r="B168" s="129" t="s">
        <v>158</v>
      </c>
      <c r="C168" s="129" t="s">
        <v>85</v>
      </c>
      <c r="D168" s="131">
        <v>367.9</v>
      </c>
      <c r="E168" s="131">
        <v>360.2</v>
      </c>
      <c r="F168" s="131">
        <v>165.1</v>
      </c>
      <c r="G168" s="132">
        <v>555.29999999999995</v>
      </c>
    </row>
    <row r="169" spans="1:7" s="49" customFormat="1" ht="15" customHeight="1">
      <c r="A169" s="127" t="s">
        <v>19</v>
      </c>
      <c r="B169" s="129" t="s">
        <v>159</v>
      </c>
      <c r="C169" s="129" t="s">
        <v>86</v>
      </c>
      <c r="D169" s="131" t="s">
        <v>68</v>
      </c>
      <c r="E169" s="131" t="s">
        <v>68</v>
      </c>
      <c r="F169" s="131" t="s">
        <v>68</v>
      </c>
      <c r="G169" s="132" t="s">
        <v>68</v>
      </c>
    </row>
    <row r="170" spans="1:7" s="49" customFormat="1" ht="15" customHeight="1">
      <c r="A170" s="127" t="s">
        <v>19</v>
      </c>
      <c r="B170" s="129" t="s">
        <v>159</v>
      </c>
      <c r="C170" s="129" t="s">
        <v>87</v>
      </c>
      <c r="D170" s="131" t="s">
        <v>68</v>
      </c>
      <c r="E170" s="131" t="s">
        <v>68</v>
      </c>
      <c r="F170" s="131" t="s">
        <v>68</v>
      </c>
      <c r="G170" s="132" t="s">
        <v>68</v>
      </c>
    </row>
    <row r="171" spans="1:7" s="49" customFormat="1" ht="15" customHeight="1">
      <c r="A171" s="127" t="s">
        <v>19</v>
      </c>
      <c r="B171" s="129" t="s">
        <v>159</v>
      </c>
      <c r="C171" s="129" t="s">
        <v>88</v>
      </c>
      <c r="D171" s="131">
        <v>668.7</v>
      </c>
      <c r="E171" s="131">
        <v>668.7</v>
      </c>
      <c r="F171" s="131">
        <v>274.8</v>
      </c>
      <c r="G171" s="132">
        <v>1062.5</v>
      </c>
    </row>
    <row r="172" spans="1:7" s="49" customFormat="1" ht="15" customHeight="1">
      <c r="A172" s="128" t="s">
        <v>19</v>
      </c>
      <c r="B172" s="130" t="s">
        <v>159</v>
      </c>
      <c r="C172" s="130" t="s">
        <v>85</v>
      </c>
      <c r="D172" s="133">
        <v>554.79999999999995</v>
      </c>
      <c r="E172" s="133">
        <v>544.4</v>
      </c>
      <c r="F172" s="133">
        <v>285.89999999999998</v>
      </c>
      <c r="G172" s="134">
        <v>802.8</v>
      </c>
    </row>
    <row r="173" spans="1:7" ht="17.25" customHeight="1">
      <c r="A173" s="41" t="s">
        <v>43</v>
      </c>
    </row>
    <row r="174" spans="1:7" s="186" customFormat="1" ht="12" customHeight="1">
      <c r="A174" s="33" t="s">
        <v>185</v>
      </c>
    </row>
    <row r="175" spans="1:7" s="186" customFormat="1" ht="12" customHeight="1">
      <c r="A175" s="33" t="s">
        <v>96</v>
      </c>
    </row>
    <row r="176" spans="1:7" s="186" customFormat="1" ht="12" customHeight="1">
      <c r="A176" s="29" t="s">
        <v>50</v>
      </c>
    </row>
    <row r="177" spans="1:1" s="186" customFormat="1" ht="12" customHeight="1">
      <c r="A177" s="33" t="s">
        <v>189</v>
      </c>
    </row>
    <row r="178" spans="1:1" s="186" customFormat="1" ht="12" customHeight="1">
      <c r="A178" s="33" t="s">
        <v>49</v>
      </c>
    </row>
  </sheetData>
  <sheetProtection algorithmName="SHA-512" hashValue="QbQs4cMyIVavHbH6JP4QGIYEbQ4qbioTGMeTojs007vgpWwrEd+z3DAwGK66AOMWhZvQPx9Pqa91HMoFge1v2g==" saltValue="4Nie8mNks44ANVaOOTeqww==" spinCount="100000" sheet="1" objects="1" scenarios="1" autoFilter="0"/>
  <mergeCells count="1">
    <mergeCell ref="A2:B2"/>
  </mergeCells>
  <hyperlinks>
    <hyperlink ref="A2" location="'Table of Contents'!A1" display="Back to the Table of Contents" xr:uid="{00000000-0004-0000-0A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355"/>
  <sheetViews>
    <sheetView showGridLines="0" zoomScaleNormal="100" workbookViewId="0">
      <pane ySplit="4" topLeftCell="A5" activePane="bottomLeft" state="frozen"/>
      <selection pane="bottomLeft"/>
    </sheetView>
  </sheetViews>
  <sheetFormatPr baseColWidth="10" defaultColWidth="8.83203125" defaultRowHeight="15"/>
  <cols>
    <col min="1" max="1" width="30.5" customWidth="1"/>
    <col min="2" max="2" width="24.83203125" customWidth="1"/>
    <col min="3" max="3" width="18.5" customWidth="1"/>
    <col min="4" max="4" width="20.5" customWidth="1"/>
    <col min="5" max="5" width="28.5" customWidth="1"/>
    <col min="6" max="6" width="25.5" customWidth="1"/>
    <col min="7" max="7" width="30.5" customWidth="1"/>
    <col min="8" max="9" width="25.5" customWidth="1"/>
  </cols>
  <sheetData>
    <row r="1" spans="1:9" s="107" customFormat="1" ht="15" hidden="1" customHeight="1">
      <c r="A1" s="107" t="s">
        <v>203</v>
      </c>
    </row>
    <row r="2" spans="1:9" s="49" customFormat="1" ht="24" customHeight="1">
      <c r="A2" s="229" t="s">
        <v>37</v>
      </c>
      <c r="B2" s="229"/>
      <c r="C2" s="46"/>
      <c r="D2" s="47"/>
      <c r="E2" s="48"/>
      <c r="F2" s="48"/>
      <c r="G2" s="48"/>
    </row>
    <row r="3" spans="1:9" s="124" customFormat="1" ht="21.75" customHeight="1">
      <c r="A3" s="124" t="s">
        <v>139</v>
      </c>
    </row>
    <row r="4" spans="1:9" ht="30" customHeight="1">
      <c r="A4" s="95" t="s">
        <v>0</v>
      </c>
      <c r="B4" s="96" t="s">
        <v>1</v>
      </c>
      <c r="C4" s="96" t="s">
        <v>2</v>
      </c>
      <c r="D4" s="96" t="s">
        <v>20</v>
      </c>
      <c r="E4" s="99" t="s">
        <v>110</v>
      </c>
      <c r="F4" s="99" t="s">
        <v>3</v>
      </c>
      <c r="G4" s="99" t="s">
        <v>4</v>
      </c>
      <c r="H4" s="99" t="s">
        <v>146</v>
      </c>
      <c r="I4" s="100" t="s">
        <v>147</v>
      </c>
    </row>
    <row r="5" spans="1:9" ht="15" customHeight="1">
      <c r="A5" s="137" t="s">
        <v>7</v>
      </c>
      <c r="B5" s="129" t="s">
        <v>157</v>
      </c>
      <c r="C5" s="129" t="s">
        <v>85</v>
      </c>
      <c r="D5" s="129" t="s">
        <v>21</v>
      </c>
      <c r="E5" s="155">
        <v>1</v>
      </c>
      <c r="F5" s="139">
        <v>152.19999999999999</v>
      </c>
      <c r="G5" s="139">
        <v>155.6</v>
      </c>
      <c r="H5" s="139">
        <v>146.69999999999999</v>
      </c>
      <c r="I5" s="140">
        <v>164.5</v>
      </c>
    </row>
    <row r="6" spans="1:9" ht="15" customHeight="1">
      <c r="A6" s="137" t="s">
        <v>7</v>
      </c>
      <c r="B6" s="129" t="s">
        <v>157</v>
      </c>
      <c r="C6" s="129" t="s">
        <v>85</v>
      </c>
      <c r="D6" s="129" t="s">
        <v>22</v>
      </c>
      <c r="E6" s="155">
        <v>2</v>
      </c>
      <c r="F6" s="139">
        <v>150.9</v>
      </c>
      <c r="G6" s="139">
        <v>155.19999999999999</v>
      </c>
      <c r="H6" s="139">
        <v>146.30000000000001</v>
      </c>
      <c r="I6" s="140">
        <v>164.1</v>
      </c>
    </row>
    <row r="7" spans="1:9" ht="15" customHeight="1">
      <c r="A7" s="137" t="s">
        <v>7</v>
      </c>
      <c r="B7" s="129" t="s">
        <v>157</v>
      </c>
      <c r="C7" s="129" t="s">
        <v>85</v>
      </c>
      <c r="D7" s="129" t="s">
        <v>28</v>
      </c>
      <c r="E7" s="155">
        <v>3</v>
      </c>
      <c r="F7" s="139">
        <v>90.4</v>
      </c>
      <c r="G7" s="139">
        <v>92.6</v>
      </c>
      <c r="H7" s="139">
        <v>85.8</v>
      </c>
      <c r="I7" s="140">
        <v>99.5</v>
      </c>
    </row>
    <row r="8" spans="1:9" ht="15" customHeight="1">
      <c r="A8" s="137" t="s">
        <v>7</v>
      </c>
      <c r="B8" s="129" t="s">
        <v>157</v>
      </c>
      <c r="C8" s="129" t="s">
        <v>85</v>
      </c>
      <c r="D8" s="129" t="s">
        <v>26</v>
      </c>
      <c r="E8" s="155" t="s">
        <v>42</v>
      </c>
      <c r="F8" s="139">
        <v>89.8</v>
      </c>
      <c r="G8" s="139">
        <v>91.8</v>
      </c>
      <c r="H8" s="139">
        <v>85</v>
      </c>
      <c r="I8" s="140">
        <v>98.7</v>
      </c>
    </row>
    <row r="9" spans="1:9" ht="15" customHeight="1">
      <c r="A9" s="137" t="s">
        <v>7</v>
      </c>
      <c r="B9" s="129" t="s">
        <v>157</v>
      </c>
      <c r="C9" s="129" t="s">
        <v>85</v>
      </c>
      <c r="D9" s="129" t="s">
        <v>24</v>
      </c>
      <c r="E9" s="155" t="s">
        <v>42</v>
      </c>
      <c r="F9" s="139">
        <v>49</v>
      </c>
      <c r="G9" s="139">
        <v>50</v>
      </c>
      <c r="H9" s="139">
        <v>44.9</v>
      </c>
      <c r="I9" s="140">
        <v>55</v>
      </c>
    </row>
    <row r="10" spans="1:9" ht="15" customHeight="1">
      <c r="A10" s="137" t="s">
        <v>7</v>
      </c>
      <c r="B10" s="129" t="s">
        <v>157</v>
      </c>
      <c r="C10" s="129" t="s">
        <v>85</v>
      </c>
      <c r="D10" s="129" t="s">
        <v>23</v>
      </c>
      <c r="E10" s="155" t="s">
        <v>42</v>
      </c>
      <c r="F10" s="139">
        <v>42.1</v>
      </c>
      <c r="G10" s="139">
        <v>43</v>
      </c>
      <c r="H10" s="139">
        <v>38.299999999999997</v>
      </c>
      <c r="I10" s="140">
        <v>47.7</v>
      </c>
    </row>
    <row r="11" spans="1:9" ht="15" customHeight="1">
      <c r="A11" s="137" t="s">
        <v>7</v>
      </c>
      <c r="B11" s="129" t="s">
        <v>157</v>
      </c>
      <c r="C11" s="129" t="s">
        <v>85</v>
      </c>
      <c r="D11" s="129" t="s">
        <v>25</v>
      </c>
      <c r="E11" s="155" t="s">
        <v>42</v>
      </c>
      <c r="F11" s="139">
        <v>20.3</v>
      </c>
      <c r="G11" s="139">
        <v>20.9</v>
      </c>
      <c r="H11" s="139">
        <v>17.600000000000001</v>
      </c>
      <c r="I11" s="140">
        <v>24.2</v>
      </c>
    </row>
    <row r="12" spans="1:9" ht="15" customHeight="1">
      <c r="A12" s="137" t="s">
        <v>7</v>
      </c>
      <c r="B12" s="129" t="s">
        <v>157</v>
      </c>
      <c r="C12" s="129" t="s">
        <v>85</v>
      </c>
      <c r="D12" s="129" t="s">
        <v>27</v>
      </c>
      <c r="E12" s="155" t="s">
        <v>42</v>
      </c>
      <c r="F12" s="139">
        <v>5.3</v>
      </c>
      <c r="G12" s="139">
        <v>5.5</v>
      </c>
      <c r="H12" s="139">
        <v>3.8</v>
      </c>
      <c r="I12" s="140">
        <v>7.1</v>
      </c>
    </row>
    <row r="13" spans="1:9" ht="15" customHeight="1">
      <c r="A13" s="137" t="s">
        <v>7</v>
      </c>
      <c r="B13" s="129" t="s">
        <v>157</v>
      </c>
      <c r="C13" s="129" t="s">
        <v>86</v>
      </c>
      <c r="D13" s="129" t="s">
        <v>23</v>
      </c>
      <c r="E13" s="155" t="s">
        <v>42</v>
      </c>
      <c r="F13" s="139" t="s">
        <v>68</v>
      </c>
      <c r="G13" s="139" t="s">
        <v>68</v>
      </c>
      <c r="H13" s="139" t="s">
        <v>68</v>
      </c>
      <c r="I13" s="140" t="s">
        <v>68</v>
      </c>
    </row>
    <row r="14" spans="1:9" ht="15" customHeight="1">
      <c r="A14" s="137" t="s">
        <v>7</v>
      </c>
      <c r="B14" s="129" t="s">
        <v>157</v>
      </c>
      <c r="C14" s="129" t="s">
        <v>86</v>
      </c>
      <c r="D14" s="129" t="s">
        <v>21</v>
      </c>
      <c r="E14" s="155" t="s">
        <v>42</v>
      </c>
      <c r="F14" s="139">
        <v>21.5</v>
      </c>
      <c r="G14" s="139">
        <v>21.5</v>
      </c>
      <c r="H14" s="139">
        <v>15.7</v>
      </c>
      <c r="I14" s="140">
        <v>27.3</v>
      </c>
    </row>
    <row r="15" spans="1:9" ht="15" customHeight="1">
      <c r="A15" s="137" t="s">
        <v>7</v>
      </c>
      <c r="B15" s="129" t="s">
        <v>157</v>
      </c>
      <c r="C15" s="129" t="s">
        <v>86</v>
      </c>
      <c r="D15" s="129" t="s">
        <v>22</v>
      </c>
      <c r="E15" s="155" t="s">
        <v>42</v>
      </c>
      <c r="F15" s="139">
        <v>19.899999999999999</v>
      </c>
      <c r="G15" s="139">
        <v>19.899999999999999</v>
      </c>
      <c r="H15" s="139">
        <v>14.3</v>
      </c>
      <c r="I15" s="140">
        <v>25.5</v>
      </c>
    </row>
    <row r="16" spans="1:9" ht="15" customHeight="1">
      <c r="A16" s="137" t="s">
        <v>7</v>
      </c>
      <c r="B16" s="129" t="s">
        <v>157</v>
      </c>
      <c r="C16" s="129" t="s">
        <v>86</v>
      </c>
      <c r="D16" s="129" t="s">
        <v>26</v>
      </c>
      <c r="E16" s="155" t="s">
        <v>42</v>
      </c>
      <c r="F16" s="139">
        <v>6.9</v>
      </c>
      <c r="G16" s="139">
        <v>6.9</v>
      </c>
      <c r="H16" s="139">
        <v>3.6</v>
      </c>
      <c r="I16" s="140">
        <v>10.199999999999999</v>
      </c>
    </row>
    <row r="17" spans="1:9" ht="15" customHeight="1">
      <c r="A17" s="137" t="s">
        <v>7</v>
      </c>
      <c r="B17" s="129" t="s">
        <v>157</v>
      </c>
      <c r="C17" s="129" t="s">
        <v>86</v>
      </c>
      <c r="D17" s="129" t="s">
        <v>28</v>
      </c>
      <c r="E17" s="155" t="s">
        <v>42</v>
      </c>
      <c r="F17" s="139">
        <v>5.3</v>
      </c>
      <c r="G17" s="139">
        <v>5.3</v>
      </c>
      <c r="H17" s="139">
        <v>2.4</v>
      </c>
      <c r="I17" s="140">
        <v>8.1999999999999993</v>
      </c>
    </row>
    <row r="18" spans="1:9" ht="15" customHeight="1">
      <c r="A18" s="137" t="s">
        <v>7</v>
      </c>
      <c r="B18" s="129" t="s">
        <v>157</v>
      </c>
      <c r="C18" s="129" t="s">
        <v>86</v>
      </c>
      <c r="D18" s="129" t="s">
        <v>24</v>
      </c>
      <c r="E18" s="155" t="s">
        <v>42</v>
      </c>
      <c r="F18" s="139">
        <v>3.7</v>
      </c>
      <c r="G18" s="139">
        <v>3.7</v>
      </c>
      <c r="H18" s="139">
        <v>1.3</v>
      </c>
      <c r="I18" s="140">
        <v>6</v>
      </c>
    </row>
    <row r="19" spans="1:9" ht="15" customHeight="1">
      <c r="A19" s="137" t="s">
        <v>7</v>
      </c>
      <c r="B19" s="129" t="s">
        <v>157</v>
      </c>
      <c r="C19" s="129" t="s">
        <v>86</v>
      </c>
      <c r="D19" s="129" t="s">
        <v>25</v>
      </c>
      <c r="E19" s="155" t="s">
        <v>42</v>
      </c>
      <c r="F19" s="139">
        <v>3.3</v>
      </c>
      <c r="G19" s="139">
        <v>3.3</v>
      </c>
      <c r="H19" s="139">
        <v>1</v>
      </c>
      <c r="I19" s="140">
        <v>5.5</v>
      </c>
    </row>
    <row r="20" spans="1:9" ht="15" customHeight="1">
      <c r="A20" s="137" t="s">
        <v>7</v>
      </c>
      <c r="B20" s="129" t="s">
        <v>157</v>
      </c>
      <c r="C20" s="129" t="s">
        <v>86</v>
      </c>
      <c r="D20" s="129" t="s">
        <v>27</v>
      </c>
      <c r="E20" s="155" t="s">
        <v>42</v>
      </c>
      <c r="F20" s="139">
        <v>2</v>
      </c>
      <c r="G20" s="139">
        <v>2</v>
      </c>
      <c r="H20" s="139">
        <v>0.3</v>
      </c>
      <c r="I20" s="140">
        <v>3.8</v>
      </c>
    </row>
    <row r="21" spans="1:9" ht="15" customHeight="1">
      <c r="A21" s="137" t="s">
        <v>7</v>
      </c>
      <c r="B21" s="129" t="s">
        <v>157</v>
      </c>
      <c r="C21" s="129" t="s">
        <v>87</v>
      </c>
      <c r="D21" s="129" t="s">
        <v>22</v>
      </c>
      <c r="E21" s="155" t="s">
        <v>42</v>
      </c>
      <c r="F21" s="139">
        <v>168.3</v>
      </c>
      <c r="G21" s="139">
        <v>168.3</v>
      </c>
      <c r="H21" s="139">
        <v>147</v>
      </c>
      <c r="I21" s="140">
        <v>189.7</v>
      </c>
    </row>
    <row r="22" spans="1:9" ht="15" customHeight="1">
      <c r="A22" s="137" t="s">
        <v>7</v>
      </c>
      <c r="B22" s="129" t="s">
        <v>157</v>
      </c>
      <c r="C22" s="129" t="s">
        <v>87</v>
      </c>
      <c r="D22" s="129" t="s">
        <v>21</v>
      </c>
      <c r="E22" s="155" t="s">
        <v>42</v>
      </c>
      <c r="F22" s="139">
        <v>109.6</v>
      </c>
      <c r="G22" s="139">
        <v>109.6</v>
      </c>
      <c r="H22" s="139">
        <v>92.4</v>
      </c>
      <c r="I22" s="140">
        <v>126.9</v>
      </c>
    </row>
    <row r="23" spans="1:9" ht="15" customHeight="1">
      <c r="A23" s="137" t="s">
        <v>7</v>
      </c>
      <c r="B23" s="129" t="s">
        <v>157</v>
      </c>
      <c r="C23" s="129" t="s">
        <v>87</v>
      </c>
      <c r="D23" s="129" t="s">
        <v>28</v>
      </c>
      <c r="E23" s="155" t="s">
        <v>42</v>
      </c>
      <c r="F23" s="139">
        <v>61.5</v>
      </c>
      <c r="G23" s="139">
        <v>61.5</v>
      </c>
      <c r="H23" s="139">
        <v>48.6</v>
      </c>
      <c r="I23" s="140">
        <v>74.5</v>
      </c>
    </row>
    <row r="24" spans="1:9" ht="15" customHeight="1">
      <c r="A24" s="137" t="s">
        <v>7</v>
      </c>
      <c r="B24" s="129" t="s">
        <v>157</v>
      </c>
      <c r="C24" s="129" t="s">
        <v>87</v>
      </c>
      <c r="D24" s="129" t="s">
        <v>26</v>
      </c>
      <c r="E24" s="155" t="s">
        <v>42</v>
      </c>
      <c r="F24" s="139">
        <v>55.9</v>
      </c>
      <c r="G24" s="139">
        <v>55.9</v>
      </c>
      <c r="H24" s="139">
        <v>43.6</v>
      </c>
      <c r="I24" s="140">
        <v>68.2</v>
      </c>
    </row>
    <row r="25" spans="1:9" ht="15" customHeight="1">
      <c r="A25" s="137" t="s">
        <v>7</v>
      </c>
      <c r="B25" s="129" t="s">
        <v>157</v>
      </c>
      <c r="C25" s="129" t="s">
        <v>87</v>
      </c>
      <c r="D25" s="129" t="s">
        <v>25</v>
      </c>
      <c r="E25" s="155" t="s">
        <v>42</v>
      </c>
      <c r="F25" s="139">
        <v>21.9</v>
      </c>
      <c r="G25" s="139">
        <v>21.9</v>
      </c>
      <c r="H25" s="139">
        <v>14.2</v>
      </c>
      <c r="I25" s="140">
        <v>29.6</v>
      </c>
    </row>
    <row r="26" spans="1:9" ht="15" customHeight="1">
      <c r="A26" s="137" t="s">
        <v>7</v>
      </c>
      <c r="B26" s="129" t="s">
        <v>157</v>
      </c>
      <c r="C26" s="129" t="s">
        <v>87</v>
      </c>
      <c r="D26" s="129" t="s">
        <v>24</v>
      </c>
      <c r="E26" s="155" t="s">
        <v>42</v>
      </c>
      <c r="F26" s="139">
        <v>21.2</v>
      </c>
      <c r="G26" s="139">
        <v>21.2</v>
      </c>
      <c r="H26" s="139">
        <v>13.6</v>
      </c>
      <c r="I26" s="140">
        <v>28.8</v>
      </c>
    </row>
    <row r="27" spans="1:9" ht="15" customHeight="1">
      <c r="A27" s="137" t="s">
        <v>7</v>
      </c>
      <c r="B27" s="129" t="s">
        <v>157</v>
      </c>
      <c r="C27" s="129" t="s">
        <v>87</v>
      </c>
      <c r="D27" s="129" t="s">
        <v>23</v>
      </c>
      <c r="E27" s="155" t="s">
        <v>42</v>
      </c>
      <c r="F27" s="139">
        <v>17</v>
      </c>
      <c r="G27" s="139">
        <v>17</v>
      </c>
      <c r="H27" s="139">
        <v>10.199999999999999</v>
      </c>
      <c r="I27" s="140">
        <v>23.8</v>
      </c>
    </row>
    <row r="28" spans="1:9" ht="15" customHeight="1">
      <c r="A28" s="137" t="s">
        <v>7</v>
      </c>
      <c r="B28" s="129" t="s">
        <v>157</v>
      </c>
      <c r="C28" s="129" t="s">
        <v>87</v>
      </c>
      <c r="D28" s="129" t="s">
        <v>27</v>
      </c>
      <c r="E28" s="155" t="s">
        <v>42</v>
      </c>
      <c r="F28" s="139">
        <v>6.4</v>
      </c>
      <c r="G28" s="139">
        <v>6.4</v>
      </c>
      <c r="H28" s="139">
        <v>2.2000000000000002</v>
      </c>
      <c r="I28" s="140">
        <v>10.5</v>
      </c>
    </row>
    <row r="29" spans="1:9" ht="15" customHeight="1">
      <c r="A29" s="137" t="s">
        <v>7</v>
      </c>
      <c r="B29" s="129" t="s">
        <v>157</v>
      </c>
      <c r="C29" s="129" t="s">
        <v>88</v>
      </c>
      <c r="D29" s="129" t="s">
        <v>21</v>
      </c>
      <c r="E29" s="155" t="s">
        <v>42</v>
      </c>
      <c r="F29" s="139">
        <v>252.4</v>
      </c>
      <c r="G29" s="139">
        <v>252.4</v>
      </c>
      <c r="H29" s="139">
        <v>236.5</v>
      </c>
      <c r="I29" s="140">
        <v>268.39999999999998</v>
      </c>
    </row>
    <row r="30" spans="1:9" ht="15" customHeight="1">
      <c r="A30" s="137" t="s">
        <v>7</v>
      </c>
      <c r="B30" s="129" t="s">
        <v>157</v>
      </c>
      <c r="C30" s="129" t="s">
        <v>88</v>
      </c>
      <c r="D30" s="129" t="s">
        <v>22</v>
      </c>
      <c r="E30" s="155" t="s">
        <v>42</v>
      </c>
      <c r="F30" s="139">
        <v>229</v>
      </c>
      <c r="G30" s="139">
        <v>229</v>
      </c>
      <c r="H30" s="139">
        <v>213.8</v>
      </c>
      <c r="I30" s="140">
        <v>244.2</v>
      </c>
    </row>
    <row r="31" spans="1:9" ht="15" customHeight="1">
      <c r="A31" s="137" t="s">
        <v>7</v>
      </c>
      <c r="B31" s="129" t="s">
        <v>157</v>
      </c>
      <c r="C31" s="129" t="s">
        <v>88</v>
      </c>
      <c r="D31" s="129" t="s">
        <v>28</v>
      </c>
      <c r="E31" s="155" t="s">
        <v>42</v>
      </c>
      <c r="F31" s="139">
        <v>156.19999999999999</v>
      </c>
      <c r="G31" s="139">
        <v>156.19999999999999</v>
      </c>
      <c r="H31" s="139">
        <v>143.6</v>
      </c>
      <c r="I31" s="140">
        <v>168.7</v>
      </c>
    </row>
    <row r="32" spans="1:9" ht="15" customHeight="1">
      <c r="A32" s="137" t="s">
        <v>7</v>
      </c>
      <c r="B32" s="129" t="s">
        <v>157</v>
      </c>
      <c r="C32" s="129" t="s">
        <v>88</v>
      </c>
      <c r="D32" s="129" t="s">
        <v>26</v>
      </c>
      <c r="E32" s="155" t="s">
        <v>42</v>
      </c>
      <c r="F32" s="139">
        <v>155.9</v>
      </c>
      <c r="G32" s="139">
        <v>155.9</v>
      </c>
      <c r="H32" s="139">
        <v>143.4</v>
      </c>
      <c r="I32" s="140">
        <v>168.5</v>
      </c>
    </row>
    <row r="33" spans="1:9" ht="15" customHeight="1">
      <c r="A33" s="137" t="s">
        <v>7</v>
      </c>
      <c r="B33" s="129" t="s">
        <v>157</v>
      </c>
      <c r="C33" s="129" t="s">
        <v>88</v>
      </c>
      <c r="D33" s="129" t="s">
        <v>24</v>
      </c>
      <c r="E33" s="155" t="s">
        <v>42</v>
      </c>
      <c r="F33" s="139">
        <v>88.6</v>
      </c>
      <c r="G33" s="139">
        <v>88.6</v>
      </c>
      <c r="H33" s="139">
        <v>79.2</v>
      </c>
      <c r="I33" s="140">
        <v>98.1</v>
      </c>
    </row>
    <row r="34" spans="1:9" ht="15" customHeight="1">
      <c r="A34" s="137" t="s">
        <v>7</v>
      </c>
      <c r="B34" s="129" t="s">
        <v>157</v>
      </c>
      <c r="C34" s="129" t="s">
        <v>88</v>
      </c>
      <c r="D34" s="129" t="s">
        <v>23</v>
      </c>
      <c r="E34" s="155" t="s">
        <v>42</v>
      </c>
      <c r="F34" s="139">
        <v>77.599999999999994</v>
      </c>
      <c r="G34" s="139">
        <v>77.599999999999994</v>
      </c>
      <c r="H34" s="139">
        <v>68.7</v>
      </c>
      <c r="I34" s="140">
        <v>86.4</v>
      </c>
    </row>
    <row r="35" spans="1:9" ht="15" customHeight="1">
      <c r="A35" s="137" t="s">
        <v>7</v>
      </c>
      <c r="B35" s="129" t="s">
        <v>157</v>
      </c>
      <c r="C35" s="129" t="s">
        <v>88</v>
      </c>
      <c r="D35" s="129" t="s">
        <v>25</v>
      </c>
      <c r="E35" s="155" t="s">
        <v>42</v>
      </c>
      <c r="F35" s="139">
        <v>30.8</v>
      </c>
      <c r="G35" s="139">
        <v>30.8</v>
      </c>
      <c r="H35" s="139">
        <v>25.2</v>
      </c>
      <c r="I35" s="140">
        <v>36.299999999999997</v>
      </c>
    </row>
    <row r="36" spans="1:9" ht="15" customHeight="1">
      <c r="A36" s="137" t="s">
        <v>7</v>
      </c>
      <c r="B36" s="129" t="s">
        <v>157</v>
      </c>
      <c r="C36" s="129" t="s">
        <v>88</v>
      </c>
      <c r="D36" s="129" t="s">
        <v>27</v>
      </c>
      <c r="E36" s="155" t="s">
        <v>42</v>
      </c>
      <c r="F36" s="139">
        <v>7.1</v>
      </c>
      <c r="G36" s="139">
        <v>7.1</v>
      </c>
      <c r="H36" s="139">
        <v>4.4000000000000004</v>
      </c>
      <c r="I36" s="140">
        <v>9.8000000000000007</v>
      </c>
    </row>
    <row r="37" spans="1:9" ht="15" customHeight="1">
      <c r="A37" s="137" t="s">
        <v>7</v>
      </c>
      <c r="B37" s="129" t="s">
        <v>158</v>
      </c>
      <c r="C37" s="129" t="s">
        <v>85</v>
      </c>
      <c r="D37" s="129" t="s">
        <v>22</v>
      </c>
      <c r="E37" s="155" t="s">
        <v>42</v>
      </c>
      <c r="F37" s="139">
        <v>172.9</v>
      </c>
      <c r="G37" s="139">
        <v>177.6</v>
      </c>
      <c r="H37" s="139">
        <v>164.3</v>
      </c>
      <c r="I37" s="140">
        <v>190.9</v>
      </c>
    </row>
    <row r="38" spans="1:9" ht="15" customHeight="1">
      <c r="A38" s="137" t="s">
        <v>7</v>
      </c>
      <c r="B38" s="129" t="s">
        <v>158</v>
      </c>
      <c r="C38" s="129" t="s">
        <v>85</v>
      </c>
      <c r="D38" s="129" t="s">
        <v>21</v>
      </c>
      <c r="E38" s="155" t="s">
        <v>42</v>
      </c>
      <c r="F38" s="139">
        <v>152.1</v>
      </c>
      <c r="G38" s="139">
        <v>155.19999999999999</v>
      </c>
      <c r="H38" s="139">
        <v>142.80000000000001</v>
      </c>
      <c r="I38" s="140">
        <v>167.6</v>
      </c>
    </row>
    <row r="39" spans="1:9" ht="15" customHeight="1">
      <c r="A39" s="137" t="s">
        <v>7</v>
      </c>
      <c r="B39" s="129" t="s">
        <v>158</v>
      </c>
      <c r="C39" s="129" t="s">
        <v>85</v>
      </c>
      <c r="D39" s="129" t="s">
        <v>28</v>
      </c>
      <c r="E39" s="155" t="s">
        <v>42</v>
      </c>
      <c r="F39" s="139">
        <v>103.9</v>
      </c>
      <c r="G39" s="139">
        <v>106.2</v>
      </c>
      <c r="H39" s="139">
        <v>95.9</v>
      </c>
      <c r="I39" s="140">
        <v>116.5</v>
      </c>
    </row>
    <row r="40" spans="1:9" ht="15" customHeight="1">
      <c r="A40" s="137" t="s">
        <v>7</v>
      </c>
      <c r="B40" s="129" t="s">
        <v>158</v>
      </c>
      <c r="C40" s="129" t="s">
        <v>85</v>
      </c>
      <c r="D40" s="129" t="s">
        <v>26</v>
      </c>
      <c r="E40" s="155" t="s">
        <v>42</v>
      </c>
      <c r="F40" s="139">
        <v>94.8</v>
      </c>
      <c r="G40" s="139">
        <v>96.9</v>
      </c>
      <c r="H40" s="139">
        <v>87.1</v>
      </c>
      <c r="I40" s="140">
        <v>106.7</v>
      </c>
    </row>
    <row r="41" spans="1:9" ht="15" customHeight="1">
      <c r="A41" s="137" t="s">
        <v>7</v>
      </c>
      <c r="B41" s="129" t="s">
        <v>158</v>
      </c>
      <c r="C41" s="129" t="s">
        <v>85</v>
      </c>
      <c r="D41" s="129" t="s">
        <v>23</v>
      </c>
      <c r="E41" s="155" t="s">
        <v>42</v>
      </c>
      <c r="F41" s="139">
        <v>48.2</v>
      </c>
      <c r="G41" s="139">
        <v>49.2</v>
      </c>
      <c r="H41" s="139">
        <v>42.2</v>
      </c>
      <c r="I41" s="140">
        <v>56.2</v>
      </c>
    </row>
    <row r="42" spans="1:9" ht="15" customHeight="1">
      <c r="A42" s="137" t="s">
        <v>7</v>
      </c>
      <c r="B42" s="129" t="s">
        <v>158</v>
      </c>
      <c r="C42" s="129" t="s">
        <v>85</v>
      </c>
      <c r="D42" s="129" t="s">
        <v>24</v>
      </c>
      <c r="E42" s="155" t="s">
        <v>42</v>
      </c>
      <c r="F42" s="139">
        <v>42.8</v>
      </c>
      <c r="G42" s="139">
        <v>43.7</v>
      </c>
      <c r="H42" s="139">
        <v>37.1</v>
      </c>
      <c r="I42" s="140">
        <v>50.3</v>
      </c>
    </row>
    <row r="43" spans="1:9" ht="15" customHeight="1">
      <c r="A43" s="137" t="s">
        <v>7</v>
      </c>
      <c r="B43" s="129" t="s">
        <v>158</v>
      </c>
      <c r="C43" s="129" t="s">
        <v>85</v>
      </c>
      <c r="D43" s="129" t="s">
        <v>25</v>
      </c>
      <c r="E43" s="155" t="s">
        <v>42</v>
      </c>
      <c r="F43" s="139">
        <v>16.2</v>
      </c>
      <c r="G43" s="139">
        <v>16.7</v>
      </c>
      <c r="H43" s="139">
        <v>12.6</v>
      </c>
      <c r="I43" s="140">
        <v>20.8</v>
      </c>
    </row>
    <row r="44" spans="1:9" ht="15" customHeight="1">
      <c r="A44" s="137" t="s">
        <v>7</v>
      </c>
      <c r="B44" s="129" t="s">
        <v>158</v>
      </c>
      <c r="C44" s="129" t="s">
        <v>85</v>
      </c>
      <c r="D44" s="129" t="s">
        <v>27</v>
      </c>
      <c r="E44" s="155" t="s">
        <v>42</v>
      </c>
      <c r="F44" s="139">
        <v>6.1</v>
      </c>
      <c r="G44" s="139">
        <v>6.2</v>
      </c>
      <c r="H44" s="139">
        <v>3.7</v>
      </c>
      <c r="I44" s="140">
        <v>8.6999999999999993</v>
      </c>
    </row>
    <row r="45" spans="1:9" ht="15" customHeight="1">
      <c r="A45" s="137" t="s">
        <v>7</v>
      </c>
      <c r="B45" s="129" t="s">
        <v>158</v>
      </c>
      <c r="C45" s="129" t="s">
        <v>86</v>
      </c>
      <c r="D45" s="129" t="s">
        <v>23</v>
      </c>
      <c r="E45" s="155" t="s">
        <v>42</v>
      </c>
      <c r="F45" s="139" t="s">
        <v>68</v>
      </c>
      <c r="G45" s="139" t="s">
        <v>68</v>
      </c>
      <c r="H45" s="139" t="s">
        <v>68</v>
      </c>
      <c r="I45" s="140" t="s">
        <v>68</v>
      </c>
    </row>
    <row r="46" spans="1:9" ht="15" customHeight="1">
      <c r="A46" s="137" t="s">
        <v>7</v>
      </c>
      <c r="B46" s="129" t="s">
        <v>158</v>
      </c>
      <c r="C46" s="129" t="s">
        <v>86</v>
      </c>
      <c r="D46" s="129" t="s">
        <v>24</v>
      </c>
      <c r="E46" s="155" t="s">
        <v>42</v>
      </c>
      <c r="F46" s="139" t="s">
        <v>68</v>
      </c>
      <c r="G46" s="139" t="s">
        <v>68</v>
      </c>
      <c r="H46" s="139" t="s">
        <v>68</v>
      </c>
      <c r="I46" s="140" t="s">
        <v>68</v>
      </c>
    </row>
    <row r="47" spans="1:9" ht="15" customHeight="1">
      <c r="A47" s="137" t="s">
        <v>7</v>
      </c>
      <c r="B47" s="129" t="s">
        <v>158</v>
      </c>
      <c r="C47" s="129" t="s">
        <v>86</v>
      </c>
      <c r="D47" s="129" t="s">
        <v>25</v>
      </c>
      <c r="E47" s="155" t="s">
        <v>42</v>
      </c>
      <c r="F47" s="139" t="s">
        <v>68</v>
      </c>
      <c r="G47" s="139" t="s">
        <v>68</v>
      </c>
      <c r="H47" s="139" t="s">
        <v>68</v>
      </c>
      <c r="I47" s="140" t="s">
        <v>68</v>
      </c>
    </row>
    <row r="48" spans="1:9" ht="15" customHeight="1">
      <c r="A48" s="137" t="s">
        <v>7</v>
      </c>
      <c r="B48" s="129" t="s">
        <v>158</v>
      </c>
      <c r="C48" s="129" t="s">
        <v>86</v>
      </c>
      <c r="D48" s="129" t="s">
        <v>26</v>
      </c>
      <c r="E48" s="155" t="s">
        <v>42</v>
      </c>
      <c r="F48" s="139" t="s">
        <v>68</v>
      </c>
      <c r="G48" s="139" t="s">
        <v>68</v>
      </c>
      <c r="H48" s="139" t="s">
        <v>68</v>
      </c>
      <c r="I48" s="140" t="s">
        <v>68</v>
      </c>
    </row>
    <row r="49" spans="1:9" ht="15" customHeight="1">
      <c r="A49" s="137" t="s">
        <v>7</v>
      </c>
      <c r="B49" s="129" t="s">
        <v>158</v>
      </c>
      <c r="C49" s="129" t="s">
        <v>86</v>
      </c>
      <c r="D49" s="129" t="s">
        <v>27</v>
      </c>
      <c r="E49" s="155" t="s">
        <v>42</v>
      </c>
      <c r="F49" s="139" t="s">
        <v>68</v>
      </c>
      <c r="G49" s="139" t="s">
        <v>68</v>
      </c>
      <c r="H49" s="139" t="s">
        <v>68</v>
      </c>
      <c r="I49" s="140" t="s">
        <v>68</v>
      </c>
    </row>
    <row r="50" spans="1:9" ht="15" customHeight="1">
      <c r="A50" s="137" t="s">
        <v>7</v>
      </c>
      <c r="B50" s="129" t="s">
        <v>158</v>
      </c>
      <c r="C50" s="129" t="s">
        <v>86</v>
      </c>
      <c r="D50" s="129" t="s">
        <v>21</v>
      </c>
      <c r="E50" s="155" t="s">
        <v>42</v>
      </c>
      <c r="F50" s="139">
        <v>18.3</v>
      </c>
      <c r="G50" s="139">
        <v>18.3</v>
      </c>
      <c r="H50" s="139">
        <v>10.8</v>
      </c>
      <c r="I50" s="140">
        <v>25.7</v>
      </c>
    </row>
    <row r="51" spans="1:9" ht="15" customHeight="1">
      <c r="A51" s="137" t="s">
        <v>7</v>
      </c>
      <c r="B51" s="129" t="s">
        <v>158</v>
      </c>
      <c r="C51" s="129" t="s">
        <v>86</v>
      </c>
      <c r="D51" s="129" t="s">
        <v>22</v>
      </c>
      <c r="E51" s="155" t="s">
        <v>42</v>
      </c>
      <c r="F51" s="139">
        <v>15.9</v>
      </c>
      <c r="G51" s="139">
        <v>15.9</v>
      </c>
      <c r="H51" s="139">
        <v>8.9</v>
      </c>
      <c r="I51" s="140">
        <v>22.8</v>
      </c>
    </row>
    <row r="52" spans="1:9" ht="15" customHeight="1">
      <c r="A52" s="137" t="s">
        <v>7</v>
      </c>
      <c r="B52" s="129" t="s">
        <v>158</v>
      </c>
      <c r="C52" s="129" t="s">
        <v>86</v>
      </c>
      <c r="D52" s="129" t="s">
        <v>28</v>
      </c>
      <c r="E52" s="155" t="s">
        <v>42</v>
      </c>
      <c r="F52" s="139">
        <v>4.8</v>
      </c>
      <c r="G52" s="139">
        <v>4.8</v>
      </c>
      <c r="H52" s="139">
        <v>1</v>
      </c>
      <c r="I52" s="140">
        <v>8.6</v>
      </c>
    </row>
    <row r="53" spans="1:9" ht="15" customHeight="1">
      <c r="A53" s="137" t="s">
        <v>7</v>
      </c>
      <c r="B53" s="129" t="s">
        <v>158</v>
      </c>
      <c r="C53" s="129" t="s">
        <v>87</v>
      </c>
      <c r="D53" s="129" t="s">
        <v>27</v>
      </c>
      <c r="E53" s="155" t="s">
        <v>42</v>
      </c>
      <c r="F53" s="139" t="s">
        <v>68</v>
      </c>
      <c r="G53" s="139" t="s">
        <v>68</v>
      </c>
      <c r="H53" s="139" t="s">
        <v>68</v>
      </c>
      <c r="I53" s="140" t="s">
        <v>68</v>
      </c>
    </row>
    <row r="54" spans="1:9" ht="15" customHeight="1">
      <c r="A54" s="137" t="s">
        <v>7</v>
      </c>
      <c r="B54" s="129" t="s">
        <v>158</v>
      </c>
      <c r="C54" s="129" t="s">
        <v>87</v>
      </c>
      <c r="D54" s="129" t="s">
        <v>22</v>
      </c>
      <c r="E54" s="155" t="s">
        <v>42</v>
      </c>
      <c r="F54" s="139">
        <v>180.3</v>
      </c>
      <c r="G54" s="139">
        <v>180.3</v>
      </c>
      <c r="H54" s="139">
        <v>149.4</v>
      </c>
      <c r="I54" s="140">
        <v>211.1</v>
      </c>
    </row>
    <row r="55" spans="1:9" ht="15" customHeight="1">
      <c r="A55" s="137" t="s">
        <v>7</v>
      </c>
      <c r="B55" s="129" t="s">
        <v>158</v>
      </c>
      <c r="C55" s="129" t="s">
        <v>87</v>
      </c>
      <c r="D55" s="129" t="s">
        <v>21</v>
      </c>
      <c r="E55" s="155" t="s">
        <v>42</v>
      </c>
      <c r="F55" s="139">
        <v>99.1</v>
      </c>
      <c r="G55" s="139">
        <v>99.1</v>
      </c>
      <c r="H55" s="139">
        <v>76.2</v>
      </c>
      <c r="I55" s="140">
        <v>122</v>
      </c>
    </row>
    <row r="56" spans="1:9" ht="15" customHeight="1">
      <c r="A56" s="137" t="s">
        <v>7</v>
      </c>
      <c r="B56" s="129" t="s">
        <v>158</v>
      </c>
      <c r="C56" s="129" t="s">
        <v>87</v>
      </c>
      <c r="D56" s="129" t="s">
        <v>28</v>
      </c>
      <c r="E56" s="155" t="s">
        <v>42</v>
      </c>
      <c r="F56" s="139">
        <v>60.6</v>
      </c>
      <c r="G56" s="139">
        <v>60.6</v>
      </c>
      <c r="H56" s="139">
        <v>42.7</v>
      </c>
      <c r="I56" s="140">
        <v>78.400000000000006</v>
      </c>
    </row>
    <row r="57" spans="1:9" ht="15" customHeight="1">
      <c r="A57" s="137" t="s">
        <v>7</v>
      </c>
      <c r="B57" s="129" t="s">
        <v>158</v>
      </c>
      <c r="C57" s="129" t="s">
        <v>87</v>
      </c>
      <c r="D57" s="129" t="s">
        <v>26</v>
      </c>
      <c r="E57" s="155" t="s">
        <v>42</v>
      </c>
      <c r="F57" s="139">
        <v>53.7</v>
      </c>
      <c r="G57" s="139">
        <v>53.7</v>
      </c>
      <c r="H57" s="139">
        <v>36.799999999999997</v>
      </c>
      <c r="I57" s="140">
        <v>70.5</v>
      </c>
    </row>
    <row r="58" spans="1:9" ht="15" customHeight="1">
      <c r="A58" s="137" t="s">
        <v>7</v>
      </c>
      <c r="B58" s="129" t="s">
        <v>158</v>
      </c>
      <c r="C58" s="129" t="s">
        <v>87</v>
      </c>
      <c r="D58" s="129" t="s">
        <v>23</v>
      </c>
      <c r="E58" s="155" t="s">
        <v>42</v>
      </c>
      <c r="F58" s="139">
        <v>23.4</v>
      </c>
      <c r="G58" s="139">
        <v>23.4</v>
      </c>
      <c r="H58" s="139">
        <v>12.3</v>
      </c>
      <c r="I58" s="140">
        <v>34.5</v>
      </c>
    </row>
    <row r="59" spans="1:9" ht="15" customHeight="1">
      <c r="A59" s="137" t="s">
        <v>7</v>
      </c>
      <c r="B59" s="129" t="s">
        <v>158</v>
      </c>
      <c r="C59" s="129" t="s">
        <v>87</v>
      </c>
      <c r="D59" s="129" t="s">
        <v>24</v>
      </c>
      <c r="E59" s="155" t="s">
        <v>42</v>
      </c>
      <c r="F59" s="139">
        <v>17.899999999999999</v>
      </c>
      <c r="G59" s="139">
        <v>17.899999999999999</v>
      </c>
      <c r="H59" s="139">
        <v>8.1999999999999993</v>
      </c>
      <c r="I59" s="140">
        <v>27.6</v>
      </c>
    </row>
    <row r="60" spans="1:9" ht="15" customHeight="1">
      <c r="A60" s="137" t="s">
        <v>7</v>
      </c>
      <c r="B60" s="129" t="s">
        <v>158</v>
      </c>
      <c r="C60" s="129" t="s">
        <v>87</v>
      </c>
      <c r="D60" s="129" t="s">
        <v>25</v>
      </c>
      <c r="E60" s="155" t="s">
        <v>42</v>
      </c>
      <c r="F60" s="139">
        <v>17.899999999999999</v>
      </c>
      <c r="G60" s="139">
        <v>17.899999999999999</v>
      </c>
      <c r="H60" s="139">
        <v>8.1999999999999993</v>
      </c>
      <c r="I60" s="140">
        <v>27.6</v>
      </c>
    </row>
    <row r="61" spans="1:9" ht="15" customHeight="1">
      <c r="A61" s="137" t="s">
        <v>7</v>
      </c>
      <c r="B61" s="129" t="s">
        <v>158</v>
      </c>
      <c r="C61" s="129" t="s">
        <v>88</v>
      </c>
      <c r="D61" s="129" t="s">
        <v>22</v>
      </c>
      <c r="E61" s="155" t="s">
        <v>42</v>
      </c>
      <c r="F61" s="139">
        <v>271.10000000000002</v>
      </c>
      <c r="G61" s="139">
        <v>271.10000000000002</v>
      </c>
      <c r="H61" s="139">
        <v>248</v>
      </c>
      <c r="I61" s="140">
        <v>294.10000000000002</v>
      </c>
    </row>
    <row r="62" spans="1:9" ht="15" customHeight="1">
      <c r="A62" s="137" t="s">
        <v>7</v>
      </c>
      <c r="B62" s="129" t="s">
        <v>158</v>
      </c>
      <c r="C62" s="129" t="s">
        <v>88</v>
      </c>
      <c r="D62" s="129" t="s">
        <v>21</v>
      </c>
      <c r="E62" s="155" t="s">
        <v>42</v>
      </c>
      <c r="F62" s="139">
        <v>257.8</v>
      </c>
      <c r="G62" s="139">
        <v>257.8</v>
      </c>
      <c r="H62" s="139">
        <v>235.3</v>
      </c>
      <c r="I62" s="140">
        <v>280.2</v>
      </c>
    </row>
    <row r="63" spans="1:9" ht="15" customHeight="1">
      <c r="A63" s="137" t="s">
        <v>7</v>
      </c>
      <c r="B63" s="129" t="s">
        <v>158</v>
      </c>
      <c r="C63" s="129" t="s">
        <v>88</v>
      </c>
      <c r="D63" s="129" t="s">
        <v>28</v>
      </c>
      <c r="E63" s="155" t="s">
        <v>42</v>
      </c>
      <c r="F63" s="139">
        <v>183.8</v>
      </c>
      <c r="G63" s="139">
        <v>183.8</v>
      </c>
      <c r="H63" s="139">
        <v>164.8</v>
      </c>
      <c r="I63" s="140">
        <v>202.7</v>
      </c>
    </row>
    <row r="64" spans="1:9" ht="15" customHeight="1">
      <c r="A64" s="137" t="s">
        <v>7</v>
      </c>
      <c r="B64" s="129" t="s">
        <v>158</v>
      </c>
      <c r="C64" s="129" t="s">
        <v>88</v>
      </c>
      <c r="D64" s="129" t="s">
        <v>26</v>
      </c>
      <c r="E64" s="155" t="s">
        <v>42</v>
      </c>
      <c r="F64" s="139">
        <v>169.5</v>
      </c>
      <c r="G64" s="139">
        <v>169.5</v>
      </c>
      <c r="H64" s="139">
        <v>151.30000000000001</v>
      </c>
      <c r="I64" s="140">
        <v>187.7</v>
      </c>
    </row>
    <row r="65" spans="1:9" ht="15" customHeight="1">
      <c r="A65" s="137" t="s">
        <v>7</v>
      </c>
      <c r="B65" s="129" t="s">
        <v>158</v>
      </c>
      <c r="C65" s="129" t="s">
        <v>88</v>
      </c>
      <c r="D65" s="129" t="s">
        <v>23</v>
      </c>
      <c r="E65" s="155" t="s">
        <v>42</v>
      </c>
      <c r="F65" s="139">
        <v>87.8</v>
      </c>
      <c r="G65" s="139">
        <v>87.8</v>
      </c>
      <c r="H65" s="139">
        <v>74.7</v>
      </c>
      <c r="I65" s="140">
        <v>100.9</v>
      </c>
    </row>
    <row r="66" spans="1:9" ht="15" customHeight="1">
      <c r="A66" s="137" t="s">
        <v>7</v>
      </c>
      <c r="B66" s="129" t="s">
        <v>158</v>
      </c>
      <c r="C66" s="129" t="s">
        <v>88</v>
      </c>
      <c r="D66" s="129" t="s">
        <v>24</v>
      </c>
      <c r="E66" s="155" t="s">
        <v>42</v>
      </c>
      <c r="F66" s="139">
        <v>78.599999999999994</v>
      </c>
      <c r="G66" s="139">
        <v>78.599999999999994</v>
      </c>
      <c r="H66" s="139">
        <v>66.2</v>
      </c>
      <c r="I66" s="140">
        <v>91</v>
      </c>
    </row>
    <row r="67" spans="1:9" ht="15" customHeight="1">
      <c r="A67" s="137" t="s">
        <v>7</v>
      </c>
      <c r="B67" s="129" t="s">
        <v>158</v>
      </c>
      <c r="C67" s="129" t="s">
        <v>88</v>
      </c>
      <c r="D67" s="129" t="s">
        <v>25</v>
      </c>
      <c r="E67" s="155" t="s">
        <v>42</v>
      </c>
      <c r="F67" s="139">
        <v>25</v>
      </c>
      <c r="G67" s="139">
        <v>25</v>
      </c>
      <c r="H67" s="139">
        <v>18</v>
      </c>
      <c r="I67" s="140">
        <v>32</v>
      </c>
    </row>
    <row r="68" spans="1:9" ht="15" customHeight="1">
      <c r="A68" s="137" t="s">
        <v>7</v>
      </c>
      <c r="B68" s="129" t="s">
        <v>158</v>
      </c>
      <c r="C68" s="129" t="s">
        <v>88</v>
      </c>
      <c r="D68" s="129" t="s">
        <v>27</v>
      </c>
      <c r="E68" s="155" t="s">
        <v>42</v>
      </c>
      <c r="F68" s="139">
        <v>9.1999999999999993</v>
      </c>
      <c r="G68" s="139">
        <v>9.1999999999999993</v>
      </c>
      <c r="H68" s="139">
        <v>4.9000000000000004</v>
      </c>
      <c r="I68" s="140">
        <v>13.4</v>
      </c>
    </row>
    <row r="69" spans="1:9" ht="15" customHeight="1">
      <c r="A69" s="137" t="s">
        <v>7</v>
      </c>
      <c r="B69" s="129" t="s">
        <v>159</v>
      </c>
      <c r="C69" s="129" t="s">
        <v>85</v>
      </c>
      <c r="D69" s="129" t="s">
        <v>21</v>
      </c>
      <c r="E69" s="155" t="s">
        <v>42</v>
      </c>
      <c r="F69" s="139">
        <v>152.19999999999999</v>
      </c>
      <c r="G69" s="139">
        <v>156</v>
      </c>
      <c r="H69" s="139">
        <v>143.19999999999999</v>
      </c>
      <c r="I69" s="140">
        <v>168.8</v>
      </c>
    </row>
    <row r="70" spans="1:9" ht="15" customHeight="1">
      <c r="A70" s="137" t="s">
        <v>7</v>
      </c>
      <c r="B70" s="129" t="s">
        <v>159</v>
      </c>
      <c r="C70" s="129" t="s">
        <v>85</v>
      </c>
      <c r="D70" s="129" t="s">
        <v>22</v>
      </c>
      <c r="E70" s="155" t="s">
        <v>42</v>
      </c>
      <c r="F70" s="139">
        <v>127.6</v>
      </c>
      <c r="G70" s="139">
        <v>131.4</v>
      </c>
      <c r="H70" s="139">
        <v>119.6</v>
      </c>
      <c r="I70" s="140">
        <v>143.19999999999999</v>
      </c>
    </row>
    <row r="71" spans="1:9" ht="15" customHeight="1">
      <c r="A71" s="137" t="s">
        <v>7</v>
      </c>
      <c r="B71" s="129" t="s">
        <v>159</v>
      </c>
      <c r="C71" s="129" t="s">
        <v>85</v>
      </c>
      <c r="D71" s="129" t="s">
        <v>26</v>
      </c>
      <c r="E71" s="155" t="s">
        <v>42</v>
      </c>
      <c r="F71" s="139">
        <v>84.4</v>
      </c>
      <c r="G71" s="139">
        <v>86.5</v>
      </c>
      <c r="H71" s="139">
        <v>76.900000000000006</v>
      </c>
      <c r="I71" s="140">
        <v>96</v>
      </c>
    </row>
    <row r="72" spans="1:9" ht="15" customHeight="1">
      <c r="A72" s="137" t="s">
        <v>7</v>
      </c>
      <c r="B72" s="129" t="s">
        <v>159</v>
      </c>
      <c r="C72" s="129" t="s">
        <v>85</v>
      </c>
      <c r="D72" s="129" t="s">
        <v>28</v>
      </c>
      <c r="E72" s="155" t="s">
        <v>42</v>
      </c>
      <c r="F72" s="139">
        <v>76.099999999999994</v>
      </c>
      <c r="G72" s="139">
        <v>78.3</v>
      </c>
      <c r="H72" s="139">
        <v>69.2</v>
      </c>
      <c r="I72" s="140">
        <v>87.4</v>
      </c>
    </row>
    <row r="73" spans="1:9" ht="15" customHeight="1">
      <c r="A73" s="137" t="s">
        <v>7</v>
      </c>
      <c r="B73" s="129" t="s">
        <v>159</v>
      </c>
      <c r="C73" s="129" t="s">
        <v>85</v>
      </c>
      <c r="D73" s="129" t="s">
        <v>24</v>
      </c>
      <c r="E73" s="155" t="s">
        <v>42</v>
      </c>
      <c r="F73" s="139">
        <v>55.5</v>
      </c>
      <c r="G73" s="139">
        <v>56.7</v>
      </c>
      <c r="H73" s="139">
        <v>49</v>
      </c>
      <c r="I73" s="140">
        <v>64.400000000000006</v>
      </c>
    </row>
    <row r="74" spans="1:9" ht="15" customHeight="1">
      <c r="A74" s="137" t="s">
        <v>7</v>
      </c>
      <c r="B74" s="129" t="s">
        <v>159</v>
      </c>
      <c r="C74" s="129" t="s">
        <v>85</v>
      </c>
      <c r="D74" s="129" t="s">
        <v>23</v>
      </c>
      <c r="E74" s="155" t="s">
        <v>42</v>
      </c>
      <c r="F74" s="139">
        <v>35.6</v>
      </c>
      <c r="G74" s="139">
        <v>36.4</v>
      </c>
      <c r="H74" s="139">
        <v>30.2</v>
      </c>
      <c r="I74" s="140">
        <v>42.6</v>
      </c>
    </row>
    <row r="75" spans="1:9" ht="15" customHeight="1">
      <c r="A75" s="137" t="s">
        <v>7</v>
      </c>
      <c r="B75" s="129" t="s">
        <v>159</v>
      </c>
      <c r="C75" s="129" t="s">
        <v>85</v>
      </c>
      <c r="D75" s="129" t="s">
        <v>25</v>
      </c>
      <c r="E75" s="155" t="s">
        <v>42</v>
      </c>
      <c r="F75" s="139">
        <v>24.7</v>
      </c>
      <c r="G75" s="139">
        <v>25.3</v>
      </c>
      <c r="H75" s="139">
        <v>20.2</v>
      </c>
      <c r="I75" s="140">
        <v>30.5</v>
      </c>
    </row>
    <row r="76" spans="1:9" ht="15" customHeight="1">
      <c r="A76" s="137" t="s">
        <v>7</v>
      </c>
      <c r="B76" s="129" t="s">
        <v>159</v>
      </c>
      <c r="C76" s="129" t="s">
        <v>85</v>
      </c>
      <c r="D76" s="129" t="s">
        <v>27</v>
      </c>
      <c r="E76" s="155" t="s">
        <v>42</v>
      </c>
      <c r="F76" s="139">
        <v>4.5999999999999996</v>
      </c>
      <c r="G76" s="139">
        <v>4.7</v>
      </c>
      <c r="H76" s="139">
        <v>2.4</v>
      </c>
      <c r="I76" s="140">
        <v>6.9</v>
      </c>
    </row>
    <row r="77" spans="1:9" ht="15" customHeight="1">
      <c r="A77" s="137" t="s">
        <v>7</v>
      </c>
      <c r="B77" s="129" t="s">
        <v>159</v>
      </c>
      <c r="C77" s="129" t="s">
        <v>86</v>
      </c>
      <c r="D77" s="129" t="s">
        <v>23</v>
      </c>
      <c r="E77" s="155" t="s">
        <v>42</v>
      </c>
      <c r="F77" s="139" t="s">
        <v>68</v>
      </c>
      <c r="G77" s="139" t="s">
        <v>68</v>
      </c>
      <c r="H77" s="139" t="s">
        <v>68</v>
      </c>
      <c r="I77" s="140" t="s">
        <v>68</v>
      </c>
    </row>
    <row r="78" spans="1:9" ht="15" customHeight="1">
      <c r="A78" s="137" t="s">
        <v>7</v>
      </c>
      <c r="B78" s="129" t="s">
        <v>159</v>
      </c>
      <c r="C78" s="129" t="s">
        <v>86</v>
      </c>
      <c r="D78" s="129" t="s">
        <v>27</v>
      </c>
      <c r="E78" s="155" t="s">
        <v>42</v>
      </c>
      <c r="F78" s="139" t="s">
        <v>68</v>
      </c>
      <c r="G78" s="139" t="s">
        <v>68</v>
      </c>
      <c r="H78" s="139" t="s">
        <v>68</v>
      </c>
      <c r="I78" s="140" t="s">
        <v>68</v>
      </c>
    </row>
    <row r="79" spans="1:9" ht="15" customHeight="1">
      <c r="A79" s="137" t="s">
        <v>7</v>
      </c>
      <c r="B79" s="129" t="s">
        <v>159</v>
      </c>
      <c r="C79" s="129" t="s">
        <v>86</v>
      </c>
      <c r="D79" s="129" t="s">
        <v>21</v>
      </c>
      <c r="E79" s="155" t="s">
        <v>42</v>
      </c>
      <c r="F79" s="139">
        <v>25</v>
      </c>
      <c r="G79" s="139">
        <v>25</v>
      </c>
      <c r="H79" s="139">
        <v>16.100000000000001</v>
      </c>
      <c r="I79" s="140">
        <v>34</v>
      </c>
    </row>
    <row r="80" spans="1:9" ht="15" customHeight="1">
      <c r="A80" s="137" t="s">
        <v>7</v>
      </c>
      <c r="B80" s="129" t="s">
        <v>159</v>
      </c>
      <c r="C80" s="129" t="s">
        <v>86</v>
      </c>
      <c r="D80" s="129" t="s">
        <v>22</v>
      </c>
      <c r="E80" s="155" t="s">
        <v>42</v>
      </c>
      <c r="F80" s="139">
        <v>24.2</v>
      </c>
      <c r="G80" s="139">
        <v>24.2</v>
      </c>
      <c r="H80" s="139">
        <v>15.4</v>
      </c>
      <c r="I80" s="140">
        <v>33</v>
      </c>
    </row>
    <row r="81" spans="1:9" ht="15" customHeight="1">
      <c r="A81" s="137" t="s">
        <v>7</v>
      </c>
      <c r="B81" s="129" t="s">
        <v>159</v>
      </c>
      <c r="C81" s="129" t="s">
        <v>86</v>
      </c>
      <c r="D81" s="129" t="s">
        <v>26</v>
      </c>
      <c r="E81" s="155" t="s">
        <v>42</v>
      </c>
      <c r="F81" s="139">
        <v>11.7</v>
      </c>
      <c r="G81" s="139">
        <v>11.7</v>
      </c>
      <c r="H81" s="139">
        <v>5.6</v>
      </c>
      <c r="I81" s="140">
        <v>17.8</v>
      </c>
    </row>
    <row r="82" spans="1:9" ht="15" customHeight="1">
      <c r="A82" s="137" t="s">
        <v>7</v>
      </c>
      <c r="B82" s="129" t="s">
        <v>159</v>
      </c>
      <c r="C82" s="129" t="s">
        <v>86</v>
      </c>
      <c r="D82" s="129" t="s">
        <v>24</v>
      </c>
      <c r="E82" s="155" t="s">
        <v>42</v>
      </c>
      <c r="F82" s="139">
        <v>5.8</v>
      </c>
      <c r="G82" s="139">
        <v>5.8</v>
      </c>
      <c r="H82" s="139">
        <v>1.5</v>
      </c>
      <c r="I82" s="140">
        <v>10.199999999999999</v>
      </c>
    </row>
    <row r="83" spans="1:9" ht="15" customHeight="1">
      <c r="A83" s="137" t="s">
        <v>7</v>
      </c>
      <c r="B83" s="129" t="s">
        <v>159</v>
      </c>
      <c r="C83" s="129" t="s">
        <v>86</v>
      </c>
      <c r="D83" s="129" t="s">
        <v>28</v>
      </c>
      <c r="E83" s="155" t="s">
        <v>42</v>
      </c>
      <c r="F83" s="139">
        <v>5.8</v>
      </c>
      <c r="G83" s="139">
        <v>5.8</v>
      </c>
      <c r="H83" s="139">
        <v>1.5</v>
      </c>
      <c r="I83" s="140">
        <v>10.199999999999999</v>
      </c>
    </row>
    <row r="84" spans="1:9" ht="15" customHeight="1">
      <c r="A84" s="137" t="s">
        <v>7</v>
      </c>
      <c r="B84" s="129" t="s">
        <v>159</v>
      </c>
      <c r="C84" s="129" t="s">
        <v>86</v>
      </c>
      <c r="D84" s="129" t="s">
        <v>25</v>
      </c>
      <c r="E84" s="155" t="s">
        <v>42</v>
      </c>
      <c r="F84" s="139">
        <v>5</v>
      </c>
      <c r="G84" s="139">
        <v>5</v>
      </c>
      <c r="H84" s="139">
        <v>1</v>
      </c>
      <c r="I84" s="140">
        <v>9</v>
      </c>
    </row>
    <row r="85" spans="1:9" ht="15" customHeight="1">
      <c r="A85" s="137" t="s">
        <v>7</v>
      </c>
      <c r="B85" s="129" t="s">
        <v>159</v>
      </c>
      <c r="C85" s="129" t="s">
        <v>87</v>
      </c>
      <c r="D85" s="129" t="s">
        <v>22</v>
      </c>
      <c r="E85" s="155" t="s">
        <v>42</v>
      </c>
      <c r="F85" s="139">
        <v>155.69999999999999</v>
      </c>
      <c r="G85" s="139">
        <v>155.69999999999999</v>
      </c>
      <c r="H85" s="139">
        <v>126.2</v>
      </c>
      <c r="I85" s="140">
        <v>185.2</v>
      </c>
    </row>
    <row r="86" spans="1:9" ht="15" customHeight="1">
      <c r="A86" s="137" t="s">
        <v>7</v>
      </c>
      <c r="B86" s="129" t="s">
        <v>159</v>
      </c>
      <c r="C86" s="129" t="s">
        <v>87</v>
      </c>
      <c r="D86" s="129" t="s">
        <v>21</v>
      </c>
      <c r="E86" s="155" t="s">
        <v>42</v>
      </c>
      <c r="F86" s="139">
        <v>120.8</v>
      </c>
      <c r="G86" s="139">
        <v>120.8</v>
      </c>
      <c r="H86" s="139">
        <v>94.8</v>
      </c>
      <c r="I86" s="140">
        <v>146.80000000000001</v>
      </c>
    </row>
    <row r="87" spans="1:9" ht="15" customHeight="1">
      <c r="A87" s="137" t="s">
        <v>7</v>
      </c>
      <c r="B87" s="129" t="s">
        <v>159</v>
      </c>
      <c r="C87" s="129" t="s">
        <v>87</v>
      </c>
      <c r="D87" s="129" t="s">
        <v>28</v>
      </c>
      <c r="E87" s="155" t="s">
        <v>42</v>
      </c>
      <c r="F87" s="139">
        <v>62.6</v>
      </c>
      <c r="G87" s="139">
        <v>62.6</v>
      </c>
      <c r="H87" s="139">
        <v>43.9</v>
      </c>
      <c r="I87" s="140">
        <v>81.3</v>
      </c>
    </row>
    <row r="88" spans="1:9" ht="15" customHeight="1">
      <c r="A88" s="137" t="s">
        <v>7</v>
      </c>
      <c r="B88" s="129" t="s">
        <v>159</v>
      </c>
      <c r="C88" s="129" t="s">
        <v>87</v>
      </c>
      <c r="D88" s="129" t="s">
        <v>26</v>
      </c>
      <c r="E88" s="155" t="s">
        <v>42</v>
      </c>
      <c r="F88" s="139">
        <v>58.2</v>
      </c>
      <c r="G88" s="139">
        <v>58.2</v>
      </c>
      <c r="H88" s="139">
        <v>40.200000000000003</v>
      </c>
      <c r="I88" s="140">
        <v>76.2</v>
      </c>
    </row>
    <row r="89" spans="1:9" ht="15" customHeight="1">
      <c r="A89" s="137" t="s">
        <v>7</v>
      </c>
      <c r="B89" s="129" t="s">
        <v>159</v>
      </c>
      <c r="C89" s="129" t="s">
        <v>87</v>
      </c>
      <c r="D89" s="129" t="s">
        <v>25</v>
      </c>
      <c r="E89" s="155" t="s">
        <v>42</v>
      </c>
      <c r="F89" s="139">
        <v>26.2</v>
      </c>
      <c r="G89" s="139">
        <v>26.2</v>
      </c>
      <c r="H89" s="139">
        <v>14.1</v>
      </c>
      <c r="I89" s="140">
        <v>38.299999999999997</v>
      </c>
    </row>
    <row r="90" spans="1:9" ht="15" customHeight="1">
      <c r="A90" s="137" t="s">
        <v>7</v>
      </c>
      <c r="B90" s="129" t="s">
        <v>159</v>
      </c>
      <c r="C90" s="129" t="s">
        <v>87</v>
      </c>
      <c r="D90" s="129" t="s">
        <v>24</v>
      </c>
      <c r="E90" s="155" t="s">
        <v>42</v>
      </c>
      <c r="F90" s="139">
        <v>24.7</v>
      </c>
      <c r="G90" s="139">
        <v>24.7</v>
      </c>
      <c r="H90" s="139">
        <v>13</v>
      </c>
      <c r="I90" s="140">
        <v>36.5</v>
      </c>
    </row>
    <row r="91" spans="1:9" ht="15" customHeight="1">
      <c r="A91" s="137" t="s">
        <v>7</v>
      </c>
      <c r="B91" s="129" t="s">
        <v>159</v>
      </c>
      <c r="C91" s="129" t="s">
        <v>87</v>
      </c>
      <c r="D91" s="129" t="s">
        <v>23</v>
      </c>
      <c r="E91" s="155" t="s">
        <v>42</v>
      </c>
      <c r="F91" s="139">
        <v>10.199999999999999</v>
      </c>
      <c r="G91" s="139">
        <v>10.199999999999999</v>
      </c>
      <c r="H91" s="139">
        <v>2.6</v>
      </c>
      <c r="I91" s="140">
        <v>17.7</v>
      </c>
    </row>
    <row r="92" spans="1:9" ht="15" customHeight="1">
      <c r="A92" s="137" t="s">
        <v>7</v>
      </c>
      <c r="B92" s="129" t="s">
        <v>159</v>
      </c>
      <c r="C92" s="129" t="s">
        <v>87</v>
      </c>
      <c r="D92" s="129" t="s">
        <v>27</v>
      </c>
      <c r="E92" s="155" t="s">
        <v>42</v>
      </c>
      <c r="F92" s="139">
        <v>7.3</v>
      </c>
      <c r="G92" s="139">
        <v>7.3</v>
      </c>
      <c r="H92" s="139">
        <v>0.9</v>
      </c>
      <c r="I92" s="140">
        <v>13.7</v>
      </c>
    </row>
    <row r="93" spans="1:9" ht="15" customHeight="1">
      <c r="A93" s="137" t="s">
        <v>7</v>
      </c>
      <c r="B93" s="129" t="s">
        <v>159</v>
      </c>
      <c r="C93" s="129" t="s">
        <v>88</v>
      </c>
      <c r="D93" s="129" t="s">
        <v>21</v>
      </c>
      <c r="E93" s="155" t="s">
        <v>42</v>
      </c>
      <c r="F93" s="139">
        <v>246.7</v>
      </c>
      <c r="G93" s="139">
        <v>246.7</v>
      </c>
      <c r="H93" s="139">
        <v>224.1</v>
      </c>
      <c r="I93" s="140">
        <v>269.39999999999998</v>
      </c>
    </row>
    <row r="94" spans="1:9" ht="15" customHeight="1">
      <c r="A94" s="137" t="s">
        <v>7</v>
      </c>
      <c r="B94" s="129" t="s">
        <v>159</v>
      </c>
      <c r="C94" s="129" t="s">
        <v>88</v>
      </c>
      <c r="D94" s="129" t="s">
        <v>22</v>
      </c>
      <c r="E94" s="155" t="s">
        <v>42</v>
      </c>
      <c r="F94" s="139">
        <v>184.4</v>
      </c>
      <c r="G94" s="139">
        <v>184.4</v>
      </c>
      <c r="H94" s="139">
        <v>164.8</v>
      </c>
      <c r="I94" s="140">
        <v>204</v>
      </c>
    </row>
    <row r="95" spans="1:9" ht="15" customHeight="1">
      <c r="A95" s="137" t="s">
        <v>7</v>
      </c>
      <c r="B95" s="129" t="s">
        <v>159</v>
      </c>
      <c r="C95" s="129" t="s">
        <v>88</v>
      </c>
      <c r="D95" s="129" t="s">
        <v>26</v>
      </c>
      <c r="E95" s="155" t="s">
        <v>42</v>
      </c>
      <c r="F95" s="139">
        <v>141.5</v>
      </c>
      <c r="G95" s="139">
        <v>141.5</v>
      </c>
      <c r="H95" s="139">
        <v>124.4</v>
      </c>
      <c r="I95" s="140">
        <v>158.69999999999999</v>
      </c>
    </row>
    <row r="96" spans="1:9" ht="15" customHeight="1">
      <c r="A96" s="137" t="s">
        <v>7</v>
      </c>
      <c r="B96" s="129" t="s">
        <v>159</v>
      </c>
      <c r="C96" s="129" t="s">
        <v>88</v>
      </c>
      <c r="D96" s="129" t="s">
        <v>28</v>
      </c>
      <c r="E96" s="155" t="s">
        <v>42</v>
      </c>
      <c r="F96" s="139">
        <v>126.9</v>
      </c>
      <c r="G96" s="139">
        <v>126.9</v>
      </c>
      <c r="H96" s="139">
        <v>110.7</v>
      </c>
      <c r="I96" s="140">
        <v>143.1</v>
      </c>
    </row>
    <row r="97" spans="1:9" ht="15" customHeight="1">
      <c r="A97" s="137" t="s">
        <v>7</v>
      </c>
      <c r="B97" s="129" t="s">
        <v>159</v>
      </c>
      <c r="C97" s="129" t="s">
        <v>88</v>
      </c>
      <c r="D97" s="129" t="s">
        <v>24</v>
      </c>
      <c r="E97" s="155" t="s">
        <v>42</v>
      </c>
      <c r="F97" s="139">
        <v>99.2</v>
      </c>
      <c r="G97" s="139">
        <v>99.2</v>
      </c>
      <c r="H97" s="139">
        <v>84.9</v>
      </c>
      <c r="I97" s="140">
        <v>113.6</v>
      </c>
    </row>
    <row r="98" spans="1:9" ht="15" customHeight="1">
      <c r="A98" s="137" t="s">
        <v>7</v>
      </c>
      <c r="B98" s="129" t="s">
        <v>159</v>
      </c>
      <c r="C98" s="129" t="s">
        <v>88</v>
      </c>
      <c r="D98" s="129" t="s">
        <v>23</v>
      </c>
      <c r="E98" s="155" t="s">
        <v>42</v>
      </c>
      <c r="F98" s="139">
        <v>66.7</v>
      </c>
      <c r="G98" s="139">
        <v>66.7</v>
      </c>
      <c r="H98" s="139">
        <v>54.9</v>
      </c>
      <c r="I98" s="140">
        <v>78.5</v>
      </c>
    </row>
    <row r="99" spans="1:9" ht="15" customHeight="1">
      <c r="A99" s="137" t="s">
        <v>7</v>
      </c>
      <c r="B99" s="129" t="s">
        <v>159</v>
      </c>
      <c r="C99" s="129" t="s">
        <v>88</v>
      </c>
      <c r="D99" s="129" t="s">
        <v>25</v>
      </c>
      <c r="E99" s="155" t="s">
        <v>42</v>
      </c>
      <c r="F99" s="139">
        <v>36.9</v>
      </c>
      <c r="G99" s="139">
        <v>36.9</v>
      </c>
      <c r="H99" s="139">
        <v>28.1</v>
      </c>
      <c r="I99" s="140">
        <v>45.6</v>
      </c>
    </row>
    <row r="100" spans="1:9" ht="15" customHeight="1">
      <c r="A100" s="137" t="s">
        <v>7</v>
      </c>
      <c r="B100" s="129" t="s">
        <v>159</v>
      </c>
      <c r="C100" s="129" t="s">
        <v>88</v>
      </c>
      <c r="D100" s="129" t="s">
        <v>27</v>
      </c>
      <c r="E100" s="155" t="s">
        <v>42</v>
      </c>
      <c r="F100" s="139">
        <v>4.9000000000000004</v>
      </c>
      <c r="G100" s="139">
        <v>4.9000000000000004</v>
      </c>
      <c r="H100" s="139">
        <v>1.7</v>
      </c>
      <c r="I100" s="140">
        <v>8.1</v>
      </c>
    </row>
    <row r="101" spans="1:9" ht="15" customHeight="1">
      <c r="A101" s="137" t="s">
        <v>8</v>
      </c>
      <c r="B101" s="129" t="s">
        <v>157</v>
      </c>
      <c r="C101" s="129" t="s">
        <v>85</v>
      </c>
      <c r="D101" s="129" t="s">
        <v>22</v>
      </c>
      <c r="E101" s="155">
        <v>1</v>
      </c>
      <c r="F101" s="139">
        <v>160.30000000000001</v>
      </c>
      <c r="G101" s="139">
        <v>156.5</v>
      </c>
      <c r="H101" s="139">
        <v>148.19999999999999</v>
      </c>
      <c r="I101" s="140">
        <v>164.9</v>
      </c>
    </row>
    <row r="102" spans="1:9" ht="15" customHeight="1">
      <c r="A102" s="137" t="s">
        <v>8</v>
      </c>
      <c r="B102" s="129" t="s">
        <v>157</v>
      </c>
      <c r="C102" s="129" t="s">
        <v>85</v>
      </c>
      <c r="D102" s="129" t="s">
        <v>21</v>
      </c>
      <c r="E102" s="155">
        <v>2</v>
      </c>
      <c r="F102" s="139">
        <v>139.80000000000001</v>
      </c>
      <c r="G102" s="139">
        <v>137</v>
      </c>
      <c r="H102" s="139">
        <v>129.19999999999999</v>
      </c>
      <c r="I102" s="140">
        <v>144.9</v>
      </c>
    </row>
    <row r="103" spans="1:9" ht="15" customHeight="1">
      <c r="A103" s="137" t="s">
        <v>8</v>
      </c>
      <c r="B103" s="129" t="s">
        <v>157</v>
      </c>
      <c r="C103" s="129" t="s">
        <v>85</v>
      </c>
      <c r="D103" s="129" t="s">
        <v>26</v>
      </c>
      <c r="E103" s="155">
        <v>3</v>
      </c>
      <c r="F103" s="139">
        <v>104.1</v>
      </c>
      <c r="G103" s="139">
        <v>100.2</v>
      </c>
      <c r="H103" s="139">
        <v>93.5</v>
      </c>
      <c r="I103" s="140">
        <v>106.8</v>
      </c>
    </row>
    <row r="104" spans="1:9" ht="15" customHeight="1">
      <c r="A104" s="137" t="s">
        <v>8</v>
      </c>
      <c r="B104" s="129" t="s">
        <v>157</v>
      </c>
      <c r="C104" s="129" t="s">
        <v>85</v>
      </c>
      <c r="D104" s="129" t="s">
        <v>28</v>
      </c>
      <c r="E104" s="155" t="s">
        <v>42</v>
      </c>
      <c r="F104" s="139">
        <v>102.5</v>
      </c>
      <c r="G104" s="139">
        <v>99.3</v>
      </c>
      <c r="H104" s="139">
        <v>92.6</v>
      </c>
      <c r="I104" s="140">
        <v>105.9</v>
      </c>
    </row>
    <row r="105" spans="1:9" ht="15" customHeight="1">
      <c r="A105" s="137" t="s">
        <v>8</v>
      </c>
      <c r="B105" s="129" t="s">
        <v>157</v>
      </c>
      <c r="C105" s="129" t="s">
        <v>85</v>
      </c>
      <c r="D105" s="129" t="s">
        <v>24</v>
      </c>
      <c r="E105" s="155" t="s">
        <v>42</v>
      </c>
      <c r="F105" s="139">
        <v>91.4</v>
      </c>
      <c r="G105" s="139">
        <v>87.4</v>
      </c>
      <c r="H105" s="139">
        <v>81.2</v>
      </c>
      <c r="I105" s="140">
        <v>93.6</v>
      </c>
    </row>
    <row r="106" spans="1:9" ht="15" customHeight="1">
      <c r="A106" s="137" t="s">
        <v>8</v>
      </c>
      <c r="B106" s="129" t="s">
        <v>157</v>
      </c>
      <c r="C106" s="129" t="s">
        <v>85</v>
      </c>
      <c r="D106" s="129" t="s">
        <v>23</v>
      </c>
      <c r="E106" s="155" t="s">
        <v>42</v>
      </c>
      <c r="F106" s="139">
        <v>50.3</v>
      </c>
      <c r="G106" s="139">
        <v>48.3</v>
      </c>
      <c r="H106" s="139">
        <v>43.7</v>
      </c>
      <c r="I106" s="140">
        <v>52.9</v>
      </c>
    </row>
    <row r="107" spans="1:9" ht="15" customHeight="1">
      <c r="A107" s="137" t="s">
        <v>8</v>
      </c>
      <c r="B107" s="129" t="s">
        <v>157</v>
      </c>
      <c r="C107" s="129" t="s">
        <v>85</v>
      </c>
      <c r="D107" s="129" t="s">
        <v>25</v>
      </c>
      <c r="E107" s="155" t="s">
        <v>42</v>
      </c>
      <c r="F107" s="139">
        <v>33.9</v>
      </c>
      <c r="G107" s="139">
        <v>33.5</v>
      </c>
      <c r="H107" s="139">
        <v>29.6</v>
      </c>
      <c r="I107" s="140">
        <v>37.4</v>
      </c>
    </row>
    <row r="108" spans="1:9" ht="15" customHeight="1">
      <c r="A108" s="137" t="s">
        <v>8</v>
      </c>
      <c r="B108" s="129" t="s">
        <v>157</v>
      </c>
      <c r="C108" s="129" t="s">
        <v>85</v>
      </c>
      <c r="D108" s="129" t="s">
        <v>27</v>
      </c>
      <c r="E108" s="155" t="s">
        <v>42</v>
      </c>
      <c r="F108" s="139">
        <v>6.3</v>
      </c>
      <c r="G108" s="139">
        <v>6.1</v>
      </c>
      <c r="H108" s="139">
        <v>4.5</v>
      </c>
      <c r="I108" s="140">
        <v>7.8</v>
      </c>
    </row>
    <row r="109" spans="1:9" ht="15" customHeight="1">
      <c r="A109" s="137" t="s">
        <v>8</v>
      </c>
      <c r="B109" s="129" t="s">
        <v>157</v>
      </c>
      <c r="C109" s="129" t="s">
        <v>86</v>
      </c>
      <c r="D109" s="129" t="s">
        <v>23</v>
      </c>
      <c r="E109" s="155" t="s">
        <v>42</v>
      </c>
      <c r="F109" s="139" t="s">
        <v>68</v>
      </c>
      <c r="G109" s="139" t="s">
        <v>68</v>
      </c>
      <c r="H109" s="139" t="s">
        <v>68</v>
      </c>
      <c r="I109" s="140" t="s">
        <v>68</v>
      </c>
    </row>
    <row r="110" spans="1:9" ht="15" customHeight="1">
      <c r="A110" s="137" t="s">
        <v>8</v>
      </c>
      <c r="B110" s="129" t="s">
        <v>157</v>
      </c>
      <c r="C110" s="129" t="s">
        <v>86</v>
      </c>
      <c r="D110" s="129" t="s">
        <v>21</v>
      </c>
      <c r="E110" s="155" t="s">
        <v>42</v>
      </c>
      <c r="F110" s="139">
        <v>31.1</v>
      </c>
      <c r="G110" s="139">
        <v>31.1</v>
      </c>
      <c r="H110" s="139">
        <v>23.9</v>
      </c>
      <c r="I110" s="140">
        <v>38.200000000000003</v>
      </c>
    </row>
    <row r="111" spans="1:9" ht="15" customHeight="1">
      <c r="A111" s="137" t="s">
        <v>8</v>
      </c>
      <c r="B111" s="129" t="s">
        <v>157</v>
      </c>
      <c r="C111" s="129" t="s">
        <v>86</v>
      </c>
      <c r="D111" s="129" t="s">
        <v>22</v>
      </c>
      <c r="E111" s="155" t="s">
        <v>42</v>
      </c>
      <c r="F111" s="139">
        <v>20</v>
      </c>
      <c r="G111" s="139">
        <v>20</v>
      </c>
      <c r="H111" s="139">
        <v>14.3</v>
      </c>
      <c r="I111" s="140">
        <v>25.7</v>
      </c>
    </row>
    <row r="112" spans="1:9" ht="15" customHeight="1">
      <c r="A112" s="137" t="s">
        <v>8</v>
      </c>
      <c r="B112" s="129" t="s">
        <v>157</v>
      </c>
      <c r="C112" s="129" t="s">
        <v>86</v>
      </c>
      <c r="D112" s="129" t="s">
        <v>28</v>
      </c>
      <c r="E112" s="155" t="s">
        <v>42</v>
      </c>
      <c r="F112" s="139">
        <v>11.5</v>
      </c>
      <c r="G112" s="139">
        <v>11.5</v>
      </c>
      <c r="H112" s="139">
        <v>7.2</v>
      </c>
      <c r="I112" s="140">
        <v>15.8</v>
      </c>
    </row>
    <row r="113" spans="1:9" ht="15" customHeight="1">
      <c r="A113" s="137" t="s">
        <v>8</v>
      </c>
      <c r="B113" s="129" t="s">
        <v>157</v>
      </c>
      <c r="C113" s="129" t="s">
        <v>86</v>
      </c>
      <c r="D113" s="129" t="s">
        <v>25</v>
      </c>
      <c r="E113" s="155" t="s">
        <v>42</v>
      </c>
      <c r="F113" s="139">
        <v>9.8000000000000007</v>
      </c>
      <c r="G113" s="139">
        <v>9.8000000000000007</v>
      </c>
      <c r="H113" s="139">
        <v>5.8</v>
      </c>
      <c r="I113" s="140">
        <v>13.8</v>
      </c>
    </row>
    <row r="114" spans="1:9" ht="15" customHeight="1">
      <c r="A114" s="137" t="s">
        <v>8</v>
      </c>
      <c r="B114" s="129" t="s">
        <v>157</v>
      </c>
      <c r="C114" s="129" t="s">
        <v>86</v>
      </c>
      <c r="D114" s="129" t="s">
        <v>24</v>
      </c>
      <c r="E114" s="155" t="s">
        <v>42</v>
      </c>
      <c r="F114" s="139">
        <v>8.1</v>
      </c>
      <c r="G114" s="139">
        <v>8.1</v>
      </c>
      <c r="H114" s="139">
        <v>4.4000000000000004</v>
      </c>
      <c r="I114" s="140">
        <v>11.7</v>
      </c>
    </row>
    <row r="115" spans="1:9" ht="15" customHeight="1">
      <c r="A115" s="137" t="s">
        <v>8</v>
      </c>
      <c r="B115" s="129" t="s">
        <v>157</v>
      </c>
      <c r="C115" s="129" t="s">
        <v>86</v>
      </c>
      <c r="D115" s="129" t="s">
        <v>26</v>
      </c>
      <c r="E115" s="155" t="s">
        <v>42</v>
      </c>
      <c r="F115" s="139">
        <v>7.2</v>
      </c>
      <c r="G115" s="139">
        <v>7.2</v>
      </c>
      <c r="H115" s="139">
        <v>3.8</v>
      </c>
      <c r="I115" s="140">
        <v>10.7</v>
      </c>
    </row>
    <row r="116" spans="1:9" ht="15" customHeight="1">
      <c r="A116" s="137" t="s">
        <v>8</v>
      </c>
      <c r="B116" s="129" t="s">
        <v>157</v>
      </c>
      <c r="C116" s="129" t="s">
        <v>86</v>
      </c>
      <c r="D116" s="129" t="s">
        <v>27</v>
      </c>
      <c r="E116" s="155" t="s">
        <v>42</v>
      </c>
      <c r="F116" s="139">
        <v>0</v>
      </c>
      <c r="G116" s="139">
        <v>0</v>
      </c>
      <c r="H116" s="139">
        <v>0</v>
      </c>
      <c r="I116" s="140">
        <v>0</v>
      </c>
    </row>
    <row r="117" spans="1:9" ht="15" customHeight="1">
      <c r="A117" s="137" t="s">
        <v>8</v>
      </c>
      <c r="B117" s="129" t="s">
        <v>157</v>
      </c>
      <c r="C117" s="129" t="s">
        <v>87</v>
      </c>
      <c r="D117" s="129" t="s">
        <v>22</v>
      </c>
      <c r="E117" s="155" t="s">
        <v>42</v>
      </c>
      <c r="F117" s="139">
        <v>182</v>
      </c>
      <c r="G117" s="139">
        <v>182</v>
      </c>
      <c r="H117" s="139">
        <v>160.69999999999999</v>
      </c>
      <c r="I117" s="140">
        <v>203.3</v>
      </c>
    </row>
    <row r="118" spans="1:9" ht="15" customHeight="1">
      <c r="A118" s="137" t="s">
        <v>8</v>
      </c>
      <c r="B118" s="129" t="s">
        <v>157</v>
      </c>
      <c r="C118" s="129" t="s">
        <v>87</v>
      </c>
      <c r="D118" s="129" t="s">
        <v>21</v>
      </c>
      <c r="E118" s="155" t="s">
        <v>42</v>
      </c>
      <c r="F118" s="139">
        <v>162.4</v>
      </c>
      <c r="G118" s="139">
        <v>162.4</v>
      </c>
      <c r="H118" s="139">
        <v>142.30000000000001</v>
      </c>
      <c r="I118" s="140">
        <v>182.6</v>
      </c>
    </row>
    <row r="119" spans="1:9" ht="15" customHeight="1">
      <c r="A119" s="137" t="s">
        <v>8</v>
      </c>
      <c r="B119" s="129" t="s">
        <v>157</v>
      </c>
      <c r="C119" s="129" t="s">
        <v>87</v>
      </c>
      <c r="D119" s="129" t="s">
        <v>28</v>
      </c>
      <c r="E119" s="155" t="s">
        <v>42</v>
      </c>
      <c r="F119" s="139">
        <v>91.3</v>
      </c>
      <c r="G119" s="139">
        <v>91.3</v>
      </c>
      <c r="H119" s="139">
        <v>76.2</v>
      </c>
      <c r="I119" s="140">
        <v>106.4</v>
      </c>
    </row>
    <row r="120" spans="1:9" ht="15" customHeight="1">
      <c r="A120" s="137" t="s">
        <v>8</v>
      </c>
      <c r="B120" s="129" t="s">
        <v>157</v>
      </c>
      <c r="C120" s="129" t="s">
        <v>87</v>
      </c>
      <c r="D120" s="129" t="s">
        <v>26</v>
      </c>
      <c r="E120" s="155" t="s">
        <v>42</v>
      </c>
      <c r="F120" s="139">
        <v>73.7</v>
      </c>
      <c r="G120" s="139">
        <v>73.7</v>
      </c>
      <c r="H120" s="139">
        <v>60.1</v>
      </c>
      <c r="I120" s="140">
        <v>87.3</v>
      </c>
    </row>
    <row r="121" spans="1:9" ht="15" customHeight="1">
      <c r="A121" s="137" t="s">
        <v>8</v>
      </c>
      <c r="B121" s="129" t="s">
        <v>157</v>
      </c>
      <c r="C121" s="129" t="s">
        <v>87</v>
      </c>
      <c r="D121" s="129" t="s">
        <v>25</v>
      </c>
      <c r="E121" s="155" t="s">
        <v>42</v>
      </c>
      <c r="F121" s="139">
        <v>47.6</v>
      </c>
      <c r="G121" s="139">
        <v>47.6</v>
      </c>
      <c r="H121" s="139">
        <v>36.700000000000003</v>
      </c>
      <c r="I121" s="140">
        <v>58.5</v>
      </c>
    </row>
    <row r="122" spans="1:9" ht="15" customHeight="1">
      <c r="A122" s="137" t="s">
        <v>8</v>
      </c>
      <c r="B122" s="129" t="s">
        <v>157</v>
      </c>
      <c r="C122" s="129" t="s">
        <v>87</v>
      </c>
      <c r="D122" s="129" t="s">
        <v>24</v>
      </c>
      <c r="E122" s="155" t="s">
        <v>42</v>
      </c>
      <c r="F122" s="139">
        <v>46.3</v>
      </c>
      <c r="G122" s="139">
        <v>46.3</v>
      </c>
      <c r="H122" s="139">
        <v>35.5</v>
      </c>
      <c r="I122" s="140">
        <v>57.1</v>
      </c>
    </row>
    <row r="123" spans="1:9" ht="15" customHeight="1">
      <c r="A123" s="137" t="s">
        <v>8</v>
      </c>
      <c r="B123" s="129" t="s">
        <v>157</v>
      </c>
      <c r="C123" s="129" t="s">
        <v>87</v>
      </c>
      <c r="D123" s="129" t="s">
        <v>23</v>
      </c>
      <c r="E123" s="155" t="s">
        <v>42</v>
      </c>
      <c r="F123" s="139">
        <v>33.9</v>
      </c>
      <c r="G123" s="139">
        <v>33.9</v>
      </c>
      <c r="H123" s="139">
        <v>24.7</v>
      </c>
      <c r="I123" s="140">
        <v>43.1</v>
      </c>
    </row>
    <row r="124" spans="1:9" ht="15" customHeight="1">
      <c r="A124" s="137" t="s">
        <v>8</v>
      </c>
      <c r="B124" s="129" t="s">
        <v>157</v>
      </c>
      <c r="C124" s="129" t="s">
        <v>87</v>
      </c>
      <c r="D124" s="129" t="s">
        <v>27</v>
      </c>
      <c r="E124" s="155" t="s">
        <v>42</v>
      </c>
      <c r="F124" s="139">
        <v>6.5</v>
      </c>
      <c r="G124" s="139">
        <v>6.5</v>
      </c>
      <c r="H124" s="139">
        <v>2.5</v>
      </c>
      <c r="I124" s="140">
        <v>10.6</v>
      </c>
    </row>
    <row r="125" spans="1:9" ht="15" customHeight="1">
      <c r="A125" s="137" t="s">
        <v>8</v>
      </c>
      <c r="B125" s="129" t="s">
        <v>157</v>
      </c>
      <c r="C125" s="129" t="s">
        <v>88</v>
      </c>
      <c r="D125" s="129" t="s">
        <v>22</v>
      </c>
      <c r="E125" s="155" t="s">
        <v>42</v>
      </c>
      <c r="F125" s="139">
        <v>226.2</v>
      </c>
      <c r="G125" s="139">
        <v>226.2</v>
      </c>
      <c r="H125" s="139">
        <v>212.3</v>
      </c>
      <c r="I125" s="140">
        <v>240.1</v>
      </c>
    </row>
    <row r="126" spans="1:9" ht="15" customHeight="1">
      <c r="A126" s="137" t="s">
        <v>8</v>
      </c>
      <c r="B126" s="129" t="s">
        <v>157</v>
      </c>
      <c r="C126" s="129" t="s">
        <v>88</v>
      </c>
      <c r="D126" s="129" t="s">
        <v>21</v>
      </c>
      <c r="E126" s="155" t="s">
        <v>42</v>
      </c>
      <c r="F126" s="139">
        <v>188.9</v>
      </c>
      <c r="G126" s="139">
        <v>188.9</v>
      </c>
      <c r="H126" s="139">
        <v>176.2</v>
      </c>
      <c r="I126" s="140">
        <v>201.6</v>
      </c>
    </row>
    <row r="127" spans="1:9" ht="15" customHeight="1">
      <c r="A127" s="137" t="s">
        <v>8</v>
      </c>
      <c r="B127" s="129" t="s">
        <v>157</v>
      </c>
      <c r="C127" s="129" t="s">
        <v>88</v>
      </c>
      <c r="D127" s="129" t="s">
        <v>26</v>
      </c>
      <c r="E127" s="155" t="s">
        <v>42</v>
      </c>
      <c r="F127" s="139">
        <v>165.1</v>
      </c>
      <c r="G127" s="139">
        <v>165.1</v>
      </c>
      <c r="H127" s="139">
        <v>153.19999999999999</v>
      </c>
      <c r="I127" s="140">
        <v>177</v>
      </c>
    </row>
    <row r="128" spans="1:9" ht="15" customHeight="1">
      <c r="A128" s="137" t="s">
        <v>8</v>
      </c>
      <c r="B128" s="129" t="s">
        <v>157</v>
      </c>
      <c r="C128" s="129" t="s">
        <v>88</v>
      </c>
      <c r="D128" s="129" t="s">
        <v>28</v>
      </c>
      <c r="E128" s="155" t="s">
        <v>42</v>
      </c>
      <c r="F128" s="139">
        <v>153.80000000000001</v>
      </c>
      <c r="G128" s="139">
        <v>153.80000000000001</v>
      </c>
      <c r="H128" s="139">
        <v>142.30000000000001</v>
      </c>
      <c r="I128" s="140">
        <v>165.2</v>
      </c>
    </row>
    <row r="129" spans="1:9" ht="15" customHeight="1">
      <c r="A129" s="137" t="s">
        <v>8</v>
      </c>
      <c r="B129" s="129" t="s">
        <v>157</v>
      </c>
      <c r="C129" s="129" t="s">
        <v>88</v>
      </c>
      <c r="D129" s="129" t="s">
        <v>24</v>
      </c>
      <c r="E129" s="155" t="s">
        <v>42</v>
      </c>
      <c r="F129" s="139">
        <v>150.19999999999999</v>
      </c>
      <c r="G129" s="139">
        <v>150.19999999999999</v>
      </c>
      <c r="H129" s="139">
        <v>138.9</v>
      </c>
      <c r="I129" s="140">
        <v>161.5</v>
      </c>
    </row>
    <row r="130" spans="1:9" ht="15" customHeight="1">
      <c r="A130" s="137" t="s">
        <v>8</v>
      </c>
      <c r="B130" s="129" t="s">
        <v>157</v>
      </c>
      <c r="C130" s="129" t="s">
        <v>88</v>
      </c>
      <c r="D130" s="129" t="s">
        <v>23</v>
      </c>
      <c r="E130" s="155" t="s">
        <v>42</v>
      </c>
      <c r="F130" s="139">
        <v>81.5</v>
      </c>
      <c r="G130" s="139">
        <v>81.5</v>
      </c>
      <c r="H130" s="139">
        <v>73.2</v>
      </c>
      <c r="I130" s="140">
        <v>89.9</v>
      </c>
    </row>
    <row r="131" spans="1:9" ht="15" customHeight="1">
      <c r="A131" s="137" t="s">
        <v>8</v>
      </c>
      <c r="B131" s="129" t="s">
        <v>157</v>
      </c>
      <c r="C131" s="129" t="s">
        <v>88</v>
      </c>
      <c r="D131" s="129" t="s">
        <v>25</v>
      </c>
      <c r="E131" s="155" t="s">
        <v>42</v>
      </c>
      <c r="F131" s="139">
        <v>41.8</v>
      </c>
      <c r="G131" s="139">
        <v>41.8</v>
      </c>
      <c r="H131" s="139">
        <v>35.799999999999997</v>
      </c>
      <c r="I131" s="140">
        <v>47.7</v>
      </c>
    </row>
    <row r="132" spans="1:9" ht="15" customHeight="1">
      <c r="A132" s="137" t="s">
        <v>8</v>
      </c>
      <c r="B132" s="129" t="s">
        <v>157</v>
      </c>
      <c r="C132" s="129" t="s">
        <v>88</v>
      </c>
      <c r="D132" s="129" t="s">
        <v>27</v>
      </c>
      <c r="E132" s="155" t="s">
        <v>42</v>
      </c>
      <c r="F132" s="139">
        <v>9.6</v>
      </c>
      <c r="G132" s="139">
        <v>9.6</v>
      </c>
      <c r="H132" s="139">
        <v>6.7</v>
      </c>
      <c r="I132" s="140">
        <v>12.4</v>
      </c>
    </row>
    <row r="133" spans="1:9" ht="15" customHeight="1">
      <c r="A133" s="137" t="s">
        <v>8</v>
      </c>
      <c r="B133" s="129" t="s">
        <v>158</v>
      </c>
      <c r="C133" s="129" t="s">
        <v>85</v>
      </c>
      <c r="D133" s="129" t="s">
        <v>22</v>
      </c>
      <c r="E133" s="155" t="s">
        <v>42</v>
      </c>
      <c r="F133" s="139">
        <v>193.9</v>
      </c>
      <c r="G133" s="139">
        <v>188</v>
      </c>
      <c r="H133" s="139">
        <v>175.3</v>
      </c>
      <c r="I133" s="140">
        <v>200.7</v>
      </c>
    </row>
    <row r="134" spans="1:9" ht="15" customHeight="1">
      <c r="A134" s="137" t="s">
        <v>8</v>
      </c>
      <c r="B134" s="129" t="s">
        <v>158</v>
      </c>
      <c r="C134" s="129" t="s">
        <v>85</v>
      </c>
      <c r="D134" s="129" t="s">
        <v>21</v>
      </c>
      <c r="E134" s="155" t="s">
        <v>42</v>
      </c>
      <c r="F134" s="139">
        <v>125.9</v>
      </c>
      <c r="G134" s="139">
        <v>121.7</v>
      </c>
      <c r="H134" s="139">
        <v>111.5</v>
      </c>
      <c r="I134" s="140">
        <v>131.9</v>
      </c>
    </row>
    <row r="135" spans="1:9" ht="15" customHeight="1">
      <c r="A135" s="137" t="s">
        <v>8</v>
      </c>
      <c r="B135" s="129" t="s">
        <v>158</v>
      </c>
      <c r="C135" s="129" t="s">
        <v>85</v>
      </c>
      <c r="D135" s="129" t="s">
        <v>26</v>
      </c>
      <c r="E135" s="155" t="s">
        <v>42</v>
      </c>
      <c r="F135" s="139">
        <v>111.1</v>
      </c>
      <c r="G135" s="139">
        <v>106.1</v>
      </c>
      <c r="H135" s="139">
        <v>96.6</v>
      </c>
      <c r="I135" s="140">
        <v>115.6</v>
      </c>
    </row>
    <row r="136" spans="1:9" ht="15" customHeight="1">
      <c r="A136" s="137" t="s">
        <v>8</v>
      </c>
      <c r="B136" s="129" t="s">
        <v>158</v>
      </c>
      <c r="C136" s="129" t="s">
        <v>85</v>
      </c>
      <c r="D136" s="129" t="s">
        <v>28</v>
      </c>
      <c r="E136" s="155" t="s">
        <v>42</v>
      </c>
      <c r="F136" s="139">
        <v>105.8</v>
      </c>
      <c r="G136" s="139">
        <v>101.5</v>
      </c>
      <c r="H136" s="139">
        <v>92.2</v>
      </c>
      <c r="I136" s="140">
        <v>110.8</v>
      </c>
    </row>
    <row r="137" spans="1:9" ht="15" customHeight="1">
      <c r="A137" s="137" t="s">
        <v>8</v>
      </c>
      <c r="B137" s="129" t="s">
        <v>158</v>
      </c>
      <c r="C137" s="129" t="s">
        <v>85</v>
      </c>
      <c r="D137" s="129" t="s">
        <v>24</v>
      </c>
      <c r="E137" s="155" t="s">
        <v>42</v>
      </c>
      <c r="F137" s="139">
        <v>85.5</v>
      </c>
      <c r="G137" s="139">
        <v>81</v>
      </c>
      <c r="H137" s="139">
        <v>72.7</v>
      </c>
      <c r="I137" s="140">
        <v>89.2</v>
      </c>
    </row>
    <row r="138" spans="1:9" ht="15" customHeight="1">
      <c r="A138" s="137" t="s">
        <v>8</v>
      </c>
      <c r="B138" s="129" t="s">
        <v>158</v>
      </c>
      <c r="C138" s="129" t="s">
        <v>85</v>
      </c>
      <c r="D138" s="129" t="s">
        <v>23</v>
      </c>
      <c r="E138" s="155" t="s">
        <v>42</v>
      </c>
      <c r="F138" s="139">
        <v>55.3</v>
      </c>
      <c r="G138" s="139">
        <v>52.7</v>
      </c>
      <c r="H138" s="139">
        <v>46</v>
      </c>
      <c r="I138" s="140">
        <v>59.4</v>
      </c>
    </row>
    <row r="139" spans="1:9" ht="15" customHeight="1">
      <c r="A139" s="137" t="s">
        <v>8</v>
      </c>
      <c r="B139" s="129" t="s">
        <v>158</v>
      </c>
      <c r="C139" s="129" t="s">
        <v>85</v>
      </c>
      <c r="D139" s="129" t="s">
        <v>25</v>
      </c>
      <c r="E139" s="155" t="s">
        <v>42</v>
      </c>
      <c r="F139" s="139">
        <v>27.2</v>
      </c>
      <c r="G139" s="139">
        <v>26.9</v>
      </c>
      <c r="H139" s="139">
        <v>22</v>
      </c>
      <c r="I139" s="140">
        <v>31.8</v>
      </c>
    </row>
    <row r="140" spans="1:9" ht="15" customHeight="1">
      <c r="A140" s="137" t="s">
        <v>8</v>
      </c>
      <c r="B140" s="129" t="s">
        <v>158</v>
      </c>
      <c r="C140" s="129" t="s">
        <v>85</v>
      </c>
      <c r="D140" s="129" t="s">
        <v>27</v>
      </c>
      <c r="E140" s="155" t="s">
        <v>42</v>
      </c>
      <c r="F140" s="139">
        <v>8.3000000000000007</v>
      </c>
      <c r="G140" s="139">
        <v>8</v>
      </c>
      <c r="H140" s="139">
        <v>5.4</v>
      </c>
      <c r="I140" s="140">
        <v>10.7</v>
      </c>
    </row>
    <row r="141" spans="1:9" ht="15" customHeight="1">
      <c r="A141" s="137" t="s">
        <v>8</v>
      </c>
      <c r="B141" s="129" t="s">
        <v>158</v>
      </c>
      <c r="C141" s="129" t="s">
        <v>86</v>
      </c>
      <c r="D141" s="129" t="s">
        <v>24</v>
      </c>
      <c r="E141" s="155" t="s">
        <v>42</v>
      </c>
      <c r="F141" s="139" t="s">
        <v>68</v>
      </c>
      <c r="G141" s="139" t="s">
        <v>68</v>
      </c>
      <c r="H141" s="139" t="s">
        <v>68</v>
      </c>
      <c r="I141" s="140" t="s">
        <v>68</v>
      </c>
    </row>
    <row r="142" spans="1:9" ht="15" customHeight="1">
      <c r="A142" s="137" t="s">
        <v>8</v>
      </c>
      <c r="B142" s="129" t="s">
        <v>158</v>
      </c>
      <c r="C142" s="129" t="s">
        <v>86</v>
      </c>
      <c r="D142" s="129" t="s">
        <v>25</v>
      </c>
      <c r="E142" s="155" t="s">
        <v>42</v>
      </c>
      <c r="F142" s="139" t="s">
        <v>68</v>
      </c>
      <c r="G142" s="139" t="s">
        <v>68</v>
      </c>
      <c r="H142" s="139" t="s">
        <v>68</v>
      </c>
      <c r="I142" s="140" t="s">
        <v>68</v>
      </c>
    </row>
    <row r="143" spans="1:9" ht="15" customHeight="1">
      <c r="A143" s="137" t="s">
        <v>8</v>
      </c>
      <c r="B143" s="129" t="s">
        <v>158</v>
      </c>
      <c r="C143" s="129" t="s">
        <v>86</v>
      </c>
      <c r="D143" s="129" t="s">
        <v>26</v>
      </c>
      <c r="E143" s="155" t="s">
        <v>42</v>
      </c>
      <c r="F143" s="139" t="s">
        <v>68</v>
      </c>
      <c r="G143" s="139" t="s">
        <v>68</v>
      </c>
      <c r="H143" s="139" t="s">
        <v>68</v>
      </c>
      <c r="I143" s="140" t="s">
        <v>68</v>
      </c>
    </row>
    <row r="144" spans="1:9" ht="15" customHeight="1">
      <c r="A144" s="137" t="s">
        <v>8</v>
      </c>
      <c r="B144" s="129" t="s">
        <v>158</v>
      </c>
      <c r="C144" s="129" t="s">
        <v>86</v>
      </c>
      <c r="D144" s="129" t="s">
        <v>22</v>
      </c>
      <c r="E144" s="155" t="s">
        <v>42</v>
      </c>
      <c r="F144" s="139">
        <v>17.3</v>
      </c>
      <c r="G144" s="139">
        <v>17.3</v>
      </c>
      <c r="H144" s="139">
        <v>9.9</v>
      </c>
      <c r="I144" s="140">
        <v>24.7</v>
      </c>
    </row>
    <row r="145" spans="1:9" ht="15" customHeight="1">
      <c r="A145" s="137" t="s">
        <v>8</v>
      </c>
      <c r="B145" s="129" t="s">
        <v>158</v>
      </c>
      <c r="C145" s="129" t="s">
        <v>86</v>
      </c>
      <c r="D145" s="129" t="s">
        <v>21</v>
      </c>
      <c r="E145" s="155" t="s">
        <v>42</v>
      </c>
      <c r="F145" s="139">
        <v>15.7</v>
      </c>
      <c r="G145" s="139">
        <v>15.7</v>
      </c>
      <c r="H145" s="139">
        <v>8.6</v>
      </c>
      <c r="I145" s="140">
        <v>22.7</v>
      </c>
    </row>
    <row r="146" spans="1:9" ht="15" customHeight="1">
      <c r="A146" s="137" t="s">
        <v>8</v>
      </c>
      <c r="B146" s="129" t="s">
        <v>158</v>
      </c>
      <c r="C146" s="129" t="s">
        <v>86</v>
      </c>
      <c r="D146" s="129" t="s">
        <v>28</v>
      </c>
      <c r="E146" s="155" t="s">
        <v>42</v>
      </c>
      <c r="F146" s="139">
        <v>5.8</v>
      </c>
      <c r="G146" s="139">
        <v>5.8</v>
      </c>
      <c r="H146" s="139">
        <v>1.5</v>
      </c>
      <c r="I146" s="140">
        <v>10</v>
      </c>
    </row>
    <row r="147" spans="1:9" ht="15" customHeight="1">
      <c r="A147" s="137" t="s">
        <v>8</v>
      </c>
      <c r="B147" s="129" t="s">
        <v>158</v>
      </c>
      <c r="C147" s="129" t="s">
        <v>86</v>
      </c>
      <c r="D147" s="129" t="s">
        <v>23</v>
      </c>
      <c r="E147" s="155" t="s">
        <v>42</v>
      </c>
      <c r="F147" s="139">
        <v>0</v>
      </c>
      <c r="G147" s="139">
        <v>0</v>
      </c>
      <c r="H147" s="139">
        <v>0</v>
      </c>
      <c r="I147" s="140">
        <v>0</v>
      </c>
    </row>
    <row r="148" spans="1:9" ht="15" customHeight="1">
      <c r="A148" s="137" t="s">
        <v>8</v>
      </c>
      <c r="B148" s="129" t="s">
        <v>158</v>
      </c>
      <c r="C148" s="129" t="s">
        <v>86</v>
      </c>
      <c r="D148" s="129" t="s">
        <v>27</v>
      </c>
      <c r="E148" s="155" t="s">
        <v>42</v>
      </c>
      <c r="F148" s="139">
        <v>0</v>
      </c>
      <c r="G148" s="139">
        <v>0</v>
      </c>
      <c r="H148" s="139">
        <v>0</v>
      </c>
      <c r="I148" s="140">
        <v>0</v>
      </c>
    </row>
    <row r="149" spans="1:9" ht="15" customHeight="1">
      <c r="A149" s="137" t="s">
        <v>8</v>
      </c>
      <c r="B149" s="129" t="s">
        <v>158</v>
      </c>
      <c r="C149" s="129" t="s">
        <v>87</v>
      </c>
      <c r="D149" s="129" t="s">
        <v>22</v>
      </c>
      <c r="E149" s="155" t="s">
        <v>42</v>
      </c>
      <c r="F149" s="139">
        <v>195.9</v>
      </c>
      <c r="G149" s="139">
        <v>195.9</v>
      </c>
      <c r="H149" s="139">
        <v>165</v>
      </c>
      <c r="I149" s="140">
        <v>226.8</v>
      </c>
    </row>
    <row r="150" spans="1:9" ht="15" customHeight="1">
      <c r="A150" s="137" t="s">
        <v>8</v>
      </c>
      <c r="B150" s="129" t="s">
        <v>158</v>
      </c>
      <c r="C150" s="129" t="s">
        <v>87</v>
      </c>
      <c r="D150" s="129" t="s">
        <v>21</v>
      </c>
      <c r="E150" s="155" t="s">
        <v>42</v>
      </c>
      <c r="F150" s="139">
        <v>110.7</v>
      </c>
      <c r="G150" s="139">
        <v>110.7</v>
      </c>
      <c r="H150" s="139">
        <v>87.4</v>
      </c>
      <c r="I150" s="140">
        <v>133.9</v>
      </c>
    </row>
    <row r="151" spans="1:9" ht="15" customHeight="1">
      <c r="A151" s="137" t="s">
        <v>8</v>
      </c>
      <c r="B151" s="129" t="s">
        <v>158</v>
      </c>
      <c r="C151" s="129" t="s">
        <v>87</v>
      </c>
      <c r="D151" s="129" t="s">
        <v>28</v>
      </c>
      <c r="E151" s="155" t="s">
        <v>42</v>
      </c>
      <c r="F151" s="139">
        <v>75</v>
      </c>
      <c r="G151" s="139">
        <v>75</v>
      </c>
      <c r="H151" s="139">
        <v>55.9</v>
      </c>
      <c r="I151" s="140">
        <v>94.2</v>
      </c>
    </row>
    <row r="152" spans="1:9" ht="15" customHeight="1">
      <c r="A152" s="137" t="s">
        <v>8</v>
      </c>
      <c r="B152" s="129" t="s">
        <v>158</v>
      </c>
      <c r="C152" s="129" t="s">
        <v>87</v>
      </c>
      <c r="D152" s="129" t="s">
        <v>26</v>
      </c>
      <c r="E152" s="155" t="s">
        <v>42</v>
      </c>
      <c r="F152" s="139">
        <v>70</v>
      </c>
      <c r="G152" s="139">
        <v>70</v>
      </c>
      <c r="H152" s="139">
        <v>51.5</v>
      </c>
      <c r="I152" s="140">
        <v>88.4</v>
      </c>
    </row>
    <row r="153" spans="1:9" ht="15" customHeight="1">
      <c r="A153" s="137" t="s">
        <v>8</v>
      </c>
      <c r="B153" s="129" t="s">
        <v>158</v>
      </c>
      <c r="C153" s="129" t="s">
        <v>87</v>
      </c>
      <c r="D153" s="129" t="s">
        <v>25</v>
      </c>
      <c r="E153" s="155" t="s">
        <v>42</v>
      </c>
      <c r="F153" s="139">
        <v>43.2</v>
      </c>
      <c r="G153" s="139">
        <v>43.2</v>
      </c>
      <c r="H153" s="139">
        <v>28.7</v>
      </c>
      <c r="I153" s="140">
        <v>57.8</v>
      </c>
    </row>
    <row r="154" spans="1:9" ht="15" customHeight="1">
      <c r="A154" s="137" t="s">
        <v>8</v>
      </c>
      <c r="B154" s="129" t="s">
        <v>158</v>
      </c>
      <c r="C154" s="129" t="s">
        <v>87</v>
      </c>
      <c r="D154" s="129" t="s">
        <v>23</v>
      </c>
      <c r="E154" s="155" t="s">
        <v>42</v>
      </c>
      <c r="F154" s="139">
        <v>31.8</v>
      </c>
      <c r="G154" s="139">
        <v>31.8</v>
      </c>
      <c r="H154" s="139">
        <v>19.3</v>
      </c>
      <c r="I154" s="140">
        <v>44.3</v>
      </c>
    </row>
    <row r="155" spans="1:9" ht="15" customHeight="1">
      <c r="A155" s="137" t="s">
        <v>8</v>
      </c>
      <c r="B155" s="129" t="s">
        <v>158</v>
      </c>
      <c r="C155" s="129" t="s">
        <v>87</v>
      </c>
      <c r="D155" s="129" t="s">
        <v>24</v>
      </c>
      <c r="E155" s="155" t="s">
        <v>42</v>
      </c>
      <c r="F155" s="139">
        <v>30.5</v>
      </c>
      <c r="G155" s="139">
        <v>30.5</v>
      </c>
      <c r="H155" s="139">
        <v>18.3</v>
      </c>
      <c r="I155" s="140">
        <v>42.7</v>
      </c>
    </row>
    <row r="156" spans="1:9" ht="15" customHeight="1">
      <c r="A156" s="137" t="s">
        <v>8</v>
      </c>
      <c r="B156" s="129" t="s">
        <v>158</v>
      </c>
      <c r="C156" s="129" t="s">
        <v>87</v>
      </c>
      <c r="D156" s="129" t="s">
        <v>27</v>
      </c>
      <c r="E156" s="155" t="s">
        <v>42</v>
      </c>
      <c r="F156" s="139">
        <v>8.9</v>
      </c>
      <c r="G156" s="139">
        <v>8.9</v>
      </c>
      <c r="H156" s="139">
        <v>2.2999999999999998</v>
      </c>
      <c r="I156" s="140">
        <v>15.5</v>
      </c>
    </row>
    <row r="157" spans="1:9" ht="15" customHeight="1">
      <c r="A157" s="137" t="s">
        <v>8</v>
      </c>
      <c r="B157" s="129" t="s">
        <v>158</v>
      </c>
      <c r="C157" s="129" t="s">
        <v>88</v>
      </c>
      <c r="D157" s="129" t="s">
        <v>22</v>
      </c>
      <c r="E157" s="155" t="s">
        <v>42</v>
      </c>
      <c r="F157" s="139">
        <v>284.7</v>
      </c>
      <c r="G157" s="139">
        <v>284.7</v>
      </c>
      <c r="H157" s="139">
        <v>263.10000000000002</v>
      </c>
      <c r="I157" s="140">
        <v>306.3</v>
      </c>
    </row>
    <row r="158" spans="1:9" ht="15" customHeight="1">
      <c r="A158" s="137" t="s">
        <v>8</v>
      </c>
      <c r="B158" s="129" t="s">
        <v>158</v>
      </c>
      <c r="C158" s="129" t="s">
        <v>88</v>
      </c>
      <c r="D158" s="129" t="s">
        <v>21</v>
      </c>
      <c r="E158" s="155" t="s">
        <v>42</v>
      </c>
      <c r="F158" s="139">
        <v>188.1</v>
      </c>
      <c r="G158" s="139">
        <v>188.1</v>
      </c>
      <c r="H158" s="139">
        <v>170.5</v>
      </c>
      <c r="I158" s="140">
        <v>205.7</v>
      </c>
    </row>
    <row r="159" spans="1:9" ht="15" customHeight="1">
      <c r="A159" s="137" t="s">
        <v>8</v>
      </c>
      <c r="B159" s="129" t="s">
        <v>158</v>
      </c>
      <c r="C159" s="129" t="s">
        <v>88</v>
      </c>
      <c r="D159" s="129" t="s">
        <v>26</v>
      </c>
      <c r="E159" s="155" t="s">
        <v>42</v>
      </c>
      <c r="F159" s="139">
        <v>181.7</v>
      </c>
      <c r="G159" s="139">
        <v>181.7</v>
      </c>
      <c r="H159" s="139">
        <v>164.4</v>
      </c>
      <c r="I159" s="140">
        <v>198.9</v>
      </c>
    </row>
    <row r="160" spans="1:9" ht="15" customHeight="1">
      <c r="A160" s="137" t="s">
        <v>8</v>
      </c>
      <c r="B160" s="129" t="s">
        <v>158</v>
      </c>
      <c r="C160" s="129" t="s">
        <v>88</v>
      </c>
      <c r="D160" s="129" t="s">
        <v>28</v>
      </c>
      <c r="E160" s="155" t="s">
        <v>42</v>
      </c>
      <c r="F160" s="139">
        <v>168</v>
      </c>
      <c r="G160" s="139">
        <v>168</v>
      </c>
      <c r="H160" s="139">
        <v>151.4</v>
      </c>
      <c r="I160" s="140">
        <v>184.6</v>
      </c>
    </row>
    <row r="161" spans="1:9" ht="15" customHeight="1">
      <c r="A161" s="137" t="s">
        <v>8</v>
      </c>
      <c r="B161" s="129" t="s">
        <v>158</v>
      </c>
      <c r="C161" s="129" t="s">
        <v>88</v>
      </c>
      <c r="D161" s="129" t="s">
        <v>24</v>
      </c>
      <c r="E161" s="155" t="s">
        <v>42</v>
      </c>
      <c r="F161" s="139">
        <v>147.1</v>
      </c>
      <c r="G161" s="139">
        <v>147.1</v>
      </c>
      <c r="H161" s="139">
        <v>131.5</v>
      </c>
      <c r="I161" s="140">
        <v>162.6</v>
      </c>
    </row>
    <row r="162" spans="1:9" ht="15" customHeight="1">
      <c r="A162" s="137" t="s">
        <v>8</v>
      </c>
      <c r="B162" s="129" t="s">
        <v>158</v>
      </c>
      <c r="C162" s="129" t="s">
        <v>88</v>
      </c>
      <c r="D162" s="129" t="s">
        <v>23</v>
      </c>
      <c r="E162" s="155" t="s">
        <v>42</v>
      </c>
      <c r="F162" s="139">
        <v>91.9</v>
      </c>
      <c r="G162" s="139">
        <v>91.9</v>
      </c>
      <c r="H162" s="139">
        <v>79.599999999999994</v>
      </c>
      <c r="I162" s="140">
        <v>104.2</v>
      </c>
    </row>
    <row r="163" spans="1:9" ht="15" customHeight="1">
      <c r="A163" s="137" t="s">
        <v>8</v>
      </c>
      <c r="B163" s="129" t="s">
        <v>158</v>
      </c>
      <c r="C163" s="129" t="s">
        <v>88</v>
      </c>
      <c r="D163" s="129" t="s">
        <v>25</v>
      </c>
      <c r="E163" s="155" t="s">
        <v>42</v>
      </c>
      <c r="F163" s="139">
        <v>34.6</v>
      </c>
      <c r="G163" s="139">
        <v>34.6</v>
      </c>
      <c r="H163" s="139">
        <v>27.1</v>
      </c>
      <c r="I163" s="140">
        <v>42.2</v>
      </c>
    </row>
    <row r="164" spans="1:9" ht="15" customHeight="1">
      <c r="A164" s="137" t="s">
        <v>8</v>
      </c>
      <c r="B164" s="129" t="s">
        <v>158</v>
      </c>
      <c r="C164" s="129" t="s">
        <v>88</v>
      </c>
      <c r="D164" s="129" t="s">
        <v>27</v>
      </c>
      <c r="E164" s="155" t="s">
        <v>42</v>
      </c>
      <c r="F164" s="139">
        <v>12.4</v>
      </c>
      <c r="G164" s="139">
        <v>12.4</v>
      </c>
      <c r="H164" s="139">
        <v>7.9</v>
      </c>
      <c r="I164" s="140">
        <v>16.899999999999999</v>
      </c>
    </row>
    <row r="165" spans="1:9" ht="15" customHeight="1">
      <c r="A165" s="137" t="s">
        <v>8</v>
      </c>
      <c r="B165" s="129" t="s">
        <v>159</v>
      </c>
      <c r="C165" s="129" t="s">
        <v>85</v>
      </c>
      <c r="D165" s="129" t="s">
        <v>21</v>
      </c>
      <c r="E165" s="155" t="s">
        <v>42</v>
      </c>
      <c r="F165" s="139">
        <v>154.69999999999999</v>
      </c>
      <c r="G165" s="139">
        <v>153.30000000000001</v>
      </c>
      <c r="H165" s="139">
        <v>141.30000000000001</v>
      </c>
      <c r="I165" s="140">
        <v>165.3</v>
      </c>
    </row>
    <row r="166" spans="1:9" ht="15" customHeight="1">
      <c r="A166" s="137" t="s">
        <v>8</v>
      </c>
      <c r="B166" s="129" t="s">
        <v>159</v>
      </c>
      <c r="C166" s="129" t="s">
        <v>85</v>
      </c>
      <c r="D166" s="129" t="s">
        <v>22</v>
      </c>
      <c r="E166" s="155" t="s">
        <v>42</v>
      </c>
      <c r="F166" s="139">
        <v>124.3</v>
      </c>
      <c r="G166" s="139">
        <v>122.5</v>
      </c>
      <c r="H166" s="139">
        <v>111.8</v>
      </c>
      <c r="I166" s="140">
        <v>133.30000000000001</v>
      </c>
    </row>
    <row r="167" spans="1:9" ht="15" customHeight="1">
      <c r="A167" s="137" t="s">
        <v>8</v>
      </c>
      <c r="B167" s="129" t="s">
        <v>159</v>
      </c>
      <c r="C167" s="129" t="s">
        <v>85</v>
      </c>
      <c r="D167" s="129" t="s">
        <v>28</v>
      </c>
      <c r="E167" s="155" t="s">
        <v>42</v>
      </c>
      <c r="F167" s="139">
        <v>98.9</v>
      </c>
      <c r="G167" s="139">
        <v>96.7</v>
      </c>
      <c r="H167" s="139">
        <v>87.3</v>
      </c>
      <c r="I167" s="140">
        <v>106.2</v>
      </c>
    </row>
    <row r="168" spans="1:9" ht="15" customHeight="1">
      <c r="A168" s="137" t="s">
        <v>8</v>
      </c>
      <c r="B168" s="129" t="s">
        <v>159</v>
      </c>
      <c r="C168" s="129" t="s">
        <v>85</v>
      </c>
      <c r="D168" s="129" t="s">
        <v>24</v>
      </c>
      <c r="E168" s="155" t="s">
        <v>42</v>
      </c>
      <c r="F168" s="139">
        <v>97.6</v>
      </c>
      <c r="G168" s="139">
        <v>94.2</v>
      </c>
      <c r="H168" s="139">
        <v>84.9</v>
      </c>
      <c r="I168" s="140">
        <v>103.5</v>
      </c>
    </row>
    <row r="169" spans="1:9" ht="15" customHeight="1">
      <c r="A169" s="137" t="s">
        <v>8</v>
      </c>
      <c r="B169" s="129" t="s">
        <v>159</v>
      </c>
      <c r="C169" s="129" t="s">
        <v>85</v>
      </c>
      <c r="D169" s="129" t="s">
        <v>26</v>
      </c>
      <c r="E169" s="155" t="s">
        <v>42</v>
      </c>
      <c r="F169" s="139">
        <v>96.6</v>
      </c>
      <c r="G169" s="139">
        <v>93.7</v>
      </c>
      <c r="H169" s="139">
        <v>84.4</v>
      </c>
      <c r="I169" s="140">
        <v>103</v>
      </c>
    </row>
    <row r="170" spans="1:9" ht="15" customHeight="1">
      <c r="A170" s="137" t="s">
        <v>8</v>
      </c>
      <c r="B170" s="129" t="s">
        <v>159</v>
      </c>
      <c r="C170" s="129" t="s">
        <v>85</v>
      </c>
      <c r="D170" s="129" t="s">
        <v>23</v>
      </c>
      <c r="E170" s="155" t="s">
        <v>42</v>
      </c>
      <c r="F170" s="139">
        <v>45</v>
      </c>
      <c r="G170" s="139">
        <v>43.5</v>
      </c>
      <c r="H170" s="139">
        <v>37.200000000000003</v>
      </c>
      <c r="I170" s="140">
        <v>49.8</v>
      </c>
    </row>
    <row r="171" spans="1:9" ht="15" customHeight="1">
      <c r="A171" s="137" t="s">
        <v>8</v>
      </c>
      <c r="B171" s="129" t="s">
        <v>159</v>
      </c>
      <c r="C171" s="129" t="s">
        <v>85</v>
      </c>
      <c r="D171" s="129" t="s">
        <v>25</v>
      </c>
      <c r="E171" s="155" t="s">
        <v>42</v>
      </c>
      <c r="F171" s="139">
        <v>41</v>
      </c>
      <c r="G171" s="139">
        <v>40.700000000000003</v>
      </c>
      <c r="H171" s="139">
        <v>34.5</v>
      </c>
      <c r="I171" s="140">
        <v>46.8</v>
      </c>
    </row>
    <row r="172" spans="1:9" ht="15" customHeight="1">
      <c r="A172" s="137" t="s">
        <v>8</v>
      </c>
      <c r="B172" s="129" t="s">
        <v>159</v>
      </c>
      <c r="C172" s="129" t="s">
        <v>85</v>
      </c>
      <c r="D172" s="129" t="s">
        <v>27</v>
      </c>
      <c r="E172" s="155" t="s">
        <v>42</v>
      </c>
      <c r="F172" s="139">
        <v>4.2</v>
      </c>
      <c r="G172" s="139">
        <v>4.0999999999999996</v>
      </c>
      <c r="H172" s="139">
        <v>2.1</v>
      </c>
      <c r="I172" s="140">
        <v>6</v>
      </c>
    </row>
    <row r="173" spans="1:9" ht="15" customHeight="1">
      <c r="A173" s="137" t="s">
        <v>8</v>
      </c>
      <c r="B173" s="129" t="s">
        <v>159</v>
      </c>
      <c r="C173" s="129" t="s">
        <v>86</v>
      </c>
      <c r="D173" s="129" t="s">
        <v>23</v>
      </c>
      <c r="E173" s="155" t="s">
        <v>42</v>
      </c>
      <c r="F173" s="139" t="s">
        <v>68</v>
      </c>
      <c r="G173" s="139" t="s">
        <v>68</v>
      </c>
      <c r="H173" s="139" t="s">
        <v>68</v>
      </c>
      <c r="I173" s="140" t="s">
        <v>68</v>
      </c>
    </row>
    <row r="174" spans="1:9" ht="15" customHeight="1">
      <c r="A174" s="137" t="s">
        <v>8</v>
      </c>
      <c r="B174" s="129" t="s">
        <v>159</v>
      </c>
      <c r="C174" s="129" t="s">
        <v>86</v>
      </c>
      <c r="D174" s="129" t="s">
        <v>21</v>
      </c>
      <c r="E174" s="155" t="s">
        <v>42</v>
      </c>
      <c r="F174" s="139">
        <v>47.4</v>
      </c>
      <c r="G174" s="139">
        <v>47.4</v>
      </c>
      <c r="H174" s="139">
        <v>34.799999999999997</v>
      </c>
      <c r="I174" s="140">
        <v>60.1</v>
      </c>
    </row>
    <row r="175" spans="1:9" ht="15" customHeight="1">
      <c r="A175" s="137" t="s">
        <v>8</v>
      </c>
      <c r="B175" s="129" t="s">
        <v>159</v>
      </c>
      <c r="C175" s="129" t="s">
        <v>86</v>
      </c>
      <c r="D175" s="129" t="s">
        <v>22</v>
      </c>
      <c r="E175" s="155" t="s">
        <v>42</v>
      </c>
      <c r="F175" s="139">
        <v>22.8</v>
      </c>
      <c r="G175" s="139">
        <v>22.8</v>
      </c>
      <c r="H175" s="139">
        <v>14.1</v>
      </c>
      <c r="I175" s="140">
        <v>31.6</v>
      </c>
    </row>
    <row r="176" spans="1:9" ht="15" customHeight="1">
      <c r="A176" s="137" t="s">
        <v>8</v>
      </c>
      <c r="B176" s="129" t="s">
        <v>159</v>
      </c>
      <c r="C176" s="129" t="s">
        <v>86</v>
      </c>
      <c r="D176" s="129" t="s">
        <v>25</v>
      </c>
      <c r="E176" s="155" t="s">
        <v>42</v>
      </c>
      <c r="F176" s="139">
        <v>17.600000000000001</v>
      </c>
      <c r="G176" s="139">
        <v>17.600000000000001</v>
      </c>
      <c r="H176" s="139">
        <v>9.9</v>
      </c>
      <c r="I176" s="140">
        <v>25.3</v>
      </c>
    </row>
    <row r="177" spans="1:9" ht="15" customHeight="1">
      <c r="A177" s="137" t="s">
        <v>8</v>
      </c>
      <c r="B177" s="129" t="s">
        <v>159</v>
      </c>
      <c r="C177" s="129" t="s">
        <v>86</v>
      </c>
      <c r="D177" s="129" t="s">
        <v>28</v>
      </c>
      <c r="E177" s="155" t="s">
        <v>42</v>
      </c>
      <c r="F177" s="139">
        <v>17.600000000000001</v>
      </c>
      <c r="G177" s="139">
        <v>17.600000000000001</v>
      </c>
      <c r="H177" s="139">
        <v>9.9</v>
      </c>
      <c r="I177" s="140">
        <v>25.3</v>
      </c>
    </row>
    <row r="178" spans="1:9" ht="15" customHeight="1">
      <c r="A178" s="137" t="s">
        <v>8</v>
      </c>
      <c r="B178" s="129" t="s">
        <v>159</v>
      </c>
      <c r="C178" s="129" t="s">
        <v>86</v>
      </c>
      <c r="D178" s="129" t="s">
        <v>24</v>
      </c>
      <c r="E178" s="155" t="s">
        <v>42</v>
      </c>
      <c r="F178" s="139">
        <v>14.1</v>
      </c>
      <c r="G178" s="139">
        <v>14.1</v>
      </c>
      <c r="H178" s="139">
        <v>7.2</v>
      </c>
      <c r="I178" s="140">
        <v>20.9</v>
      </c>
    </row>
    <row r="179" spans="1:9" ht="15" customHeight="1">
      <c r="A179" s="137" t="s">
        <v>8</v>
      </c>
      <c r="B179" s="129" t="s">
        <v>159</v>
      </c>
      <c r="C179" s="129" t="s">
        <v>86</v>
      </c>
      <c r="D179" s="129" t="s">
        <v>26</v>
      </c>
      <c r="E179" s="155" t="s">
        <v>42</v>
      </c>
      <c r="F179" s="139">
        <v>13.2</v>
      </c>
      <c r="G179" s="139">
        <v>13.2</v>
      </c>
      <c r="H179" s="139">
        <v>6.5</v>
      </c>
      <c r="I179" s="140">
        <v>19.899999999999999</v>
      </c>
    </row>
    <row r="180" spans="1:9" ht="15" customHeight="1">
      <c r="A180" s="137" t="s">
        <v>8</v>
      </c>
      <c r="B180" s="129" t="s">
        <v>159</v>
      </c>
      <c r="C180" s="129" t="s">
        <v>86</v>
      </c>
      <c r="D180" s="129" t="s">
        <v>27</v>
      </c>
      <c r="E180" s="155" t="s">
        <v>42</v>
      </c>
      <c r="F180" s="139">
        <v>0</v>
      </c>
      <c r="G180" s="139">
        <v>0</v>
      </c>
      <c r="H180" s="139">
        <v>0</v>
      </c>
      <c r="I180" s="140">
        <v>0</v>
      </c>
    </row>
    <row r="181" spans="1:9" ht="15" customHeight="1">
      <c r="A181" s="137" t="s">
        <v>8</v>
      </c>
      <c r="B181" s="129" t="s">
        <v>159</v>
      </c>
      <c r="C181" s="129" t="s">
        <v>87</v>
      </c>
      <c r="D181" s="129" t="s">
        <v>27</v>
      </c>
      <c r="E181" s="155" t="s">
        <v>42</v>
      </c>
      <c r="F181" s="139" t="s">
        <v>68</v>
      </c>
      <c r="G181" s="139" t="s">
        <v>68</v>
      </c>
      <c r="H181" s="139" t="s">
        <v>68</v>
      </c>
      <c r="I181" s="140" t="s">
        <v>68</v>
      </c>
    </row>
    <row r="182" spans="1:9" ht="15" customHeight="1">
      <c r="A182" s="137" t="s">
        <v>8</v>
      </c>
      <c r="B182" s="129" t="s">
        <v>159</v>
      </c>
      <c r="C182" s="129" t="s">
        <v>87</v>
      </c>
      <c r="D182" s="129" t="s">
        <v>21</v>
      </c>
      <c r="E182" s="155" t="s">
        <v>42</v>
      </c>
      <c r="F182" s="139">
        <v>216.9</v>
      </c>
      <c r="G182" s="139">
        <v>216.9</v>
      </c>
      <c r="H182" s="139">
        <v>183.6</v>
      </c>
      <c r="I182" s="140">
        <v>250.3</v>
      </c>
    </row>
    <row r="183" spans="1:9" ht="15" customHeight="1">
      <c r="A183" s="137" t="s">
        <v>8</v>
      </c>
      <c r="B183" s="129" t="s">
        <v>159</v>
      </c>
      <c r="C183" s="129" t="s">
        <v>87</v>
      </c>
      <c r="D183" s="129" t="s">
        <v>22</v>
      </c>
      <c r="E183" s="155" t="s">
        <v>42</v>
      </c>
      <c r="F183" s="139">
        <v>167.4</v>
      </c>
      <c r="G183" s="139">
        <v>167.4</v>
      </c>
      <c r="H183" s="139">
        <v>138.1</v>
      </c>
      <c r="I183" s="140">
        <v>196.7</v>
      </c>
    </row>
    <row r="184" spans="1:9" ht="15" customHeight="1">
      <c r="A184" s="137" t="s">
        <v>8</v>
      </c>
      <c r="B184" s="129" t="s">
        <v>159</v>
      </c>
      <c r="C184" s="129" t="s">
        <v>87</v>
      </c>
      <c r="D184" s="129" t="s">
        <v>28</v>
      </c>
      <c r="E184" s="155" t="s">
        <v>42</v>
      </c>
      <c r="F184" s="139">
        <v>108.5</v>
      </c>
      <c r="G184" s="139">
        <v>108.5</v>
      </c>
      <c r="H184" s="139">
        <v>84.9</v>
      </c>
      <c r="I184" s="140">
        <v>132.1</v>
      </c>
    </row>
    <row r="185" spans="1:9" ht="15" customHeight="1">
      <c r="A185" s="137" t="s">
        <v>8</v>
      </c>
      <c r="B185" s="129" t="s">
        <v>159</v>
      </c>
      <c r="C185" s="129" t="s">
        <v>87</v>
      </c>
      <c r="D185" s="129" t="s">
        <v>26</v>
      </c>
      <c r="E185" s="155" t="s">
        <v>42</v>
      </c>
      <c r="F185" s="139">
        <v>77.7</v>
      </c>
      <c r="G185" s="139">
        <v>77.7</v>
      </c>
      <c r="H185" s="139">
        <v>57.7</v>
      </c>
      <c r="I185" s="140">
        <v>97.7</v>
      </c>
    </row>
    <row r="186" spans="1:9" ht="15" customHeight="1">
      <c r="A186" s="137" t="s">
        <v>8</v>
      </c>
      <c r="B186" s="129" t="s">
        <v>159</v>
      </c>
      <c r="C186" s="129" t="s">
        <v>87</v>
      </c>
      <c r="D186" s="129" t="s">
        <v>24</v>
      </c>
      <c r="E186" s="155" t="s">
        <v>42</v>
      </c>
      <c r="F186" s="139">
        <v>62.9</v>
      </c>
      <c r="G186" s="139">
        <v>62.9</v>
      </c>
      <c r="H186" s="139">
        <v>45</v>
      </c>
      <c r="I186" s="140">
        <v>80.900000000000006</v>
      </c>
    </row>
    <row r="187" spans="1:9" ht="15" customHeight="1">
      <c r="A187" s="137" t="s">
        <v>8</v>
      </c>
      <c r="B187" s="129" t="s">
        <v>159</v>
      </c>
      <c r="C187" s="129" t="s">
        <v>87</v>
      </c>
      <c r="D187" s="129" t="s">
        <v>25</v>
      </c>
      <c r="E187" s="155" t="s">
        <v>42</v>
      </c>
      <c r="F187" s="139">
        <v>52.2</v>
      </c>
      <c r="G187" s="139">
        <v>52.2</v>
      </c>
      <c r="H187" s="139">
        <v>35.799999999999997</v>
      </c>
      <c r="I187" s="140">
        <v>68.599999999999994</v>
      </c>
    </row>
    <row r="188" spans="1:9" ht="15" customHeight="1">
      <c r="A188" s="137" t="s">
        <v>8</v>
      </c>
      <c r="B188" s="129" t="s">
        <v>159</v>
      </c>
      <c r="C188" s="129" t="s">
        <v>87</v>
      </c>
      <c r="D188" s="129" t="s">
        <v>23</v>
      </c>
      <c r="E188" s="155" t="s">
        <v>42</v>
      </c>
      <c r="F188" s="139">
        <v>36.200000000000003</v>
      </c>
      <c r="G188" s="139">
        <v>36.200000000000003</v>
      </c>
      <c r="H188" s="139">
        <v>22.5</v>
      </c>
      <c r="I188" s="140">
        <v>49.8</v>
      </c>
    </row>
    <row r="189" spans="1:9" ht="15" customHeight="1">
      <c r="A189" s="137" t="s">
        <v>8</v>
      </c>
      <c r="B189" s="129" t="s">
        <v>159</v>
      </c>
      <c r="C189" s="129" t="s">
        <v>88</v>
      </c>
      <c r="D189" s="129" t="s">
        <v>21</v>
      </c>
      <c r="E189" s="155" t="s">
        <v>42</v>
      </c>
      <c r="F189" s="139">
        <v>189.7</v>
      </c>
      <c r="G189" s="139">
        <v>189.7</v>
      </c>
      <c r="H189" s="139">
        <v>171.4</v>
      </c>
      <c r="I189" s="140">
        <v>208.1</v>
      </c>
    </row>
    <row r="190" spans="1:9" ht="15" customHeight="1">
      <c r="A190" s="137" t="s">
        <v>8</v>
      </c>
      <c r="B190" s="129" t="s">
        <v>159</v>
      </c>
      <c r="C190" s="129" t="s">
        <v>88</v>
      </c>
      <c r="D190" s="129" t="s">
        <v>22</v>
      </c>
      <c r="E190" s="155" t="s">
        <v>42</v>
      </c>
      <c r="F190" s="139">
        <v>162.9</v>
      </c>
      <c r="G190" s="139">
        <v>162.9</v>
      </c>
      <c r="H190" s="139">
        <v>145.9</v>
      </c>
      <c r="I190" s="140">
        <v>179.9</v>
      </c>
    </row>
    <row r="191" spans="1:9" ht="15" customHeight="1">
      <c r="A191" s="137" t="s">
        <v>8</v>
      </c>
      <c r="B191" s="129" t="s">
        <v>159</v>
      </c>
      <c r="C191" s="129" t="s">
        <v>88</v>
      </c>
      <c r="D191" s="129" t="s">
        <v>24</v>
      </c>
      <c r="E191" s="155" t="s">
        <v>42</v>
      </c>
      <c r="F191" s="139">
        <v>153.6</v>
      </c>
      <c r="G191" s="139">
        <v>153.6</v>
      </c>
      <c r="H191" s="139">
        <v>137.1</v>
      </c>
      <c r="I191" s="140">
        <v>170.1</v>
      </c>
    </row>
    <row r="192" spans="1:9" ht="15" customHeight="1">
      <c r="A192" s="137" t="s">
        <v>8</v>
      </c>
      <c r="B192" s="129" t="s">
        <v>159</v>
      </c>
      <c r="C192" s="129" t="s">
        <v>88</v>
      </c>
      <c r="D192" s="129" t="s">
        <v>26</v>
      </c>
      <c r="E192" s="155" t="s">
        <v>42</v>
      </c>
      <c r="F192" s="139">
        <v>147.19999999999999</v>
      </c>
      <c r="G192" s="139">
        <v>147.19999999999999</v>
      </c>
      <c r="H192" s="139">
        <v>131</v>
      </c>
      <c r="I192" s="140">
        <v>163.30000000000001</v>
      </c>
    </row>
    <row r="193" spans="1:9" ht="15" customHeight="1">
      <c r="A193" s="137" t="s">
        <v>8</v>
      </c>
      <c r="B193" s="129" t="s">
        <v>159</v>
      </c>
      <c r="C193" s="129" t="s">
        <v>88</v>
      </c>
      <c r="D193" s="129" t="s">
        <v>28</v>
      </c>
      <c r="E193" s="155" t="s">
        <v>42</v>
      </c>
      <c r="F193" s="139">
        <v>138.4</v>
      </c>
      <c r="G193" s="139">
        <v>138.4</v>
      </c>
      <c r="H193" s="139">
        <v>122.7</v>
      </c>
      <c r="I193" s="140">
        <v>154</v>
      </c>
    </row>
    <row r="194" spans="1:9" ht="15" customHeight="1">
      <c r="A194" s="137" t="s">
        <v>8</v>
      </c>
      <c r="B194" s="129" t="s">
        <v>159</v>
      </c>
      <c r="C194" s="129" t="s">
        <v>88</v>
      </c>
      <c r="D194" s="129" t="s">
        <v>23</v>
      </c>
      <c r="E194" s="155" t="s">
        <v>42</v>
      </c>
      <c r="F194" s="139">
        <v>70.3</v>
      </c>
      <c r="G194" s="139">
        <v>70.3</v>
      </c>
      <c r="H194" s="139">
        <v>59.2</v>
      </c>
      <c r="I194" s="140">
        <v>81.5</v>
      </c>
    </row>
    <row r="195" spans="1:9" ht="15" customHeight="1">
      <c r="A195" s="137" t="s">
        <v>8</v>
      </c>
      <c r="B195" s="129" t="s">
        <v>159</v>
      </c>
      <c r="C195" s="129" t="s">
        <v>88</v>
      </c>
      <c r="D195" s="129" t="s">
        <v>25</v>
      </c>
      <c r="E195" s="155" t="s">
        <v>42</v>
      </c>
      <c r="F195" s="139">
        <v>49.5</v>
      </c>
      <c r="G195" s="139">
        <v>49.5</v>
      </c>
      <c r="H195" s="139">
        <v>40.1</v>
      </c>
      <c r="I195" s="140">
        <v>58.9</v>
      </c>
    </row>
    <row r="196" spans="1:9" ht="15" customHeight="1">
      <c r="A196" s="137" t="s">
        <v>8</v>
      </c>
      <c r="B196" s="129" t="s">
        <v>159</v>
      </c>
      <c r="C196" s="129" t="s">
        <v>88</v>
      </c>
      <c r="D196" s="129" t="s">
        <v>27</v>
      </c>
      <c r="E196" s="155" t="s">
        <v>42</v>
      </c>
      <c r="F196" s="139">
        <v>6.5</v>
      </c>
      <c r="G196" s="139">
        <v>6.5</v>
      </c>
      <c r="H196" s="139">
        <v>3.1</v>
      </c>
      <c r="I196" s="140">
        <v>9.9</v>
      </c>
    </row>
    <row r="197" spans="1:9" ht="15" customHeight="1">
      <c r="A197" s="137" t="s">
        <v>9</v>
      </c>
      <c r="B197" s="129" t="s">
        <v>157</v>
      </c>
      <c r="C197" s="129" t="s">
        <v>85</v>
      </c>
      <c r="D197" s="129" t="s">
        <v>22</v>
      </c>
      <c r="E197" s="155">
        <v>1</v>
      </c>
      <c r="F197" s="139">
        <v>140.80000000000001</v>
      </c>
      <c r="G197" s="139">
        <v>141.19999999999999</v>
      </c>
      <c r="H197" s="139">
        <v>138.30000000000001</v>
      </c>
      <c r="I197" s="140">
        <v>144.1</v>
      </c>
    </row>
    <row r="198" spans="1:9" ht="15" customHeight="1">
      <c r="A198" s="137" t="s">
        <v>9</v>
      </c>
      <c r="B198" s="129" t="s">
        <v>157</v>
      </c>
      <c r="C198" s="129" t="s">
        <v>85</v>
      </c>
      <c r="D198" s="129" t="s">
        <v>28</v>
      </c>
      <c r="E198" s="155">
        <v>2</v>
      </c>
      <c r="F198" s="139">
        <v>98</v>
      </c>
      <c r="G198" s="139">
        <v>97.2</v>
      </c>
      <c r="H198" s="139">
        <v>94.8</v>
      </c>
      <c r="I198" s="140">
        <v>99.6</v>
      </c>
    </row>
    <row r="199" spans="1:9" ht="15" customHeight="1">
      <c r="A199" s="137" t="s">
        <v>9</v>
      </c>
      <c r="B199" s="129" t="s">
        <v>157</v>
      </c>
      <c r="C199" s="129" t="s">
        <v>85</v>
      </c>
      <c r="D199" s="129" t="s">
        <v>21</v>
      </c>
      <c r="E199" s="155">
        <v>3</v>
      </c>
      <c r="F199" s="139">
        <v>95.3</v>
      </c>
      <c r="G199" s="139">
        <v>94.8</v>
      </c>
      <c r="H199" s="139">
        <v>92.4</v>
      </c>
      <c r="I199" s="140">
        <v>97.1</v>
      </c>
    </row>
    <row r="200" spans="1:9" ht="15" customHeight="1">
      <c r="A200" s="137" t="s">
        <v>9</v>
      </c>
      <c r="B200" s="129" t="s">
        <v>157</v>
      </c>
      <c r="C200" s="129" t="s">
        <v>85</v>
      </c>
      <c r="D200" s="129" t="s">
        <v>26</v>
      </c>
      <c r="E200" s="155" t="s">
        <v>42</v>
      </c>
      <c r="F200" s="139">
        <v>60.2</v>
      </c>
      <c r="G200" s="139">
        <v>59.6</v>
      </c>
      <c r="H200" s="139">
        <v>57.7</v>
      </c>
      <c r="I200" s="140">
        <v>61.5</v>
      </c>
    </row>
    <row r="201" spans="1:9" ht="15" customHeight="1">
      <c r="A201" s="137" t="s">
        <v>9</v>
      </c>
      <c r="B201" s="129" t="s">
        <v>157</v>
      </c>
      <c r="C201" s="129" t="s">
        <v>85</v>
      </c>
      <c r="D201" s="129" t="s">
        <v>23</v>
      </c>
      <c r="E201" s="155" t="s">
        <v>42</v>
      </c>
      <c r="F201" s="139">
        <v>36.799999999999997</v>
      </c>
      <c r="G201" s="139">
        <v>36.200000000000003</v>
      </c>
      <c r="H201" s="139">
        <v>34.700000000000003</v>
      </c>
      <c r="I201" s="140">
        <v>37.6</v>
      </c>
    </row>
    <row r="202" spans="1:9" ht="15" customHeight="1">
      <c r="A202" s="137" t="s">
        <v>9</v>
      </c>
      <c r="B202" s="129" t="s">
        <v>157</v>
      </c>
      <c r="C202" s="129" t="s">
        <v>85</v>
      </c>
      <c r="D202" s="129" t="s">
        <v>24</v>
      </c>
      <c r="E202" s="155" t="s">
        <v>42</v>
      </c>
      <c r="F202" s="139">
        <v>36.299999999999997</v>
      </c>
      <c r="G202" s="139">
        <v>35.799999999999997</v>
      </c>
      <c r="H202" s="139">
        <v>34.299999999999997</v>
      </c>
      <c r="I202" s="140">
        <v>37.200000000000003</v>
      </c>
    </row>
    <row r="203" spans="1:9" ht="15" customHeight="1">
      <c r="A203" s="137" t="s">
        <v>9</v>
      </c>
      <c r="B203" s="129" t="s">
        <v>157</v>
      </c>
      <c r="C203" s="129" t="s">
        <v>85</v>
      </c>
      <c r="D203" s="129" t="s">
        <v>25</v>
      </c>
      <c r="E203" s="155" t="s">
        <v>42</v>
      </c>
      <c r="F203" s="139">
        <v>26.5</v>
      </c>
      <c r="G203" s="139">
        <v>26.6</v>
      </c>
      <c r="H203" s="139">
        <v>25.3</v>
      </c>
      <c r="I203" s="140">
        <v>27.8</v>
      </c>
    </row>
    <row r="204" spans="1:9" ht="15" customHeight="1">
      <c r="A204" s="137" t="s">
        <v>9</v>
      </c>
      <c r="B204" s="129" t="s">
        <v>157</v>
      </c>
      <c r="C204" s="129" t="s">
        <v>85</v>
      </c>
      <c r="D204" s="129" t="s">
        <v>27</v>
      </c>
      <c r="E204" s="155" t="s">
        <v>42</v>
      </c>
      <c r="F204" s="139">
        <v>4.4000000000000004</v>
      </c>
      <c r="G204" s="139">
        <v>4.4000000000000004</v>
      </c>
      <c r="H204" s="139">
        <v>3.9</v>
      </c>
      <c r="I204" s="140">
        <v>5</v>
      </c>
    </row>
    <row r="205" spans="1:9" ht="15" customHeight="1">
      <c r="A205" s="137" t="s">
        <v>9</v>
      </c>
      <c r="B205" s="129" t="s">
        <v>157</v>
      </c>
      <c r="C205" s="129" t="s">
        <v>86</v>
      </c>
      <c r="D205" s="129" t="s">
        <v>22</v>
      </c>
      <c r="E205" s="155" t="s">
        <v>42</v>
      </c>
      <c r="F205" s="139">
        <v>23.8</v>
      </c>
      <c r="G205" s="139">
        <v>23.8</v>
      </c>
      <c r="H205" s="139">
        <v>21.7</v>
      </c>
      <c r="I205" s="140">
        <v>26</v>
      </c>
    </row>
    <row r="206" spans="1:9" ht="15" customHeight="1">
      <c r="A206" s="137" t="s">
        <v>9</v>
      </c>
      <c r="B206" s="129" t="s">
        <v>157</v>
      </c>
      <c r="C206" s="129" t="s">
        <v>86</v>
      </c>
      <c r="D206" s="129" t="s">
        <v>21</v>
      </c>
      <c r="E206" s="155" t="s">
        <v>42</v>
      </c>
      <c r="F206" s="139">
        <v>17.5</v>
      </c>
      <c r="G206" s="139">
        <v>17.5</v>
      </c>
      <c r="H206" s="139">
        <v>15.6</v>
      </c>
      <c r="I206" s="140">
        <v>19.399999999999999</v>
      </c>
    </row>
    <row r="207" spans="1:9" ht="15" customHeight="1">
      <c r="A207" s="137" t="s">
        <v>9</v>
      </c>
      <c r="B207" s="129" t="s">
        <v>157</v>
      </c>
      <c r="C207" s="129" t="s">
        <v>86</v>
      </c>
      <c r="D207" s="129" t="s">
        <v>28</v>
      </c>
      <c r="E207" s="155" t="s">
        <v>42</v>
      </c>
      <c r="F207" s="139">
        <v>7.8</v>
      </c>
      <c r="G207" s="139">
        <v>7.8</v>
      </c>
      <c r="H207" s="139">
        <v>6.5</v>
      </c>
      <c r="I207" s="140">
        <v>9</v>
      </c>
    </row>
    <row r="208" spans="1:9" ht="15" customHeight="1">
      <c r="A208" s="137" t="s">
        <v>9</v>
      </c>
      <c r="B208" s="129" t="s">
        <v>157</v>
      </c>
      <c r="C208" s="129" t="s">
        <v>86</v>
      </c>
      <c r="D208" s="129" t="s">
        <v>25</v>
      </c>
      <c r="E208" s="155" t="s">
        <v>42</v>
      </c>
      <c r="F208" s="139">
        <v>6.7</v>
      </c>
      <c r="G208" s="139">
        <v>6.7</v>
      </c>
      <c r="H208" s="139">
        <v>5.6</v>
      </c>
      <c r="I208" s="140">
        <v>7.9</v>
      </c>
    </row>
    <row r="209" spans="1:9" ht="15" customHeight="1">
      <c r="A209" s="137" t="s">
        <v>9</v>
      </c>
      <c r="B209" s="129" t="s">
        <v>157</v>
      </c>
      <c r="C209" s="129" t="s">
        <v>86</v>
      </c>
      <c r="D209" s="129" t="s">
        <v>26</v>
      </c>
      <c r="E209" s="155" t="s">
        <v>42</v>
      </c>
      <c r="F209" s="139">
        <v>5.3</v>
      </c>
      <c r="G209" s="139">
        <v>5.3</v>
      </c>
      <c r="H209" s="139">
        <v>4.2</v>
      </c>
      <c r="I209" s="140">
        <v>6.3</v>
      </c>
    </row>
    <row r="210" spans="1:9" ht="15" customHeight="1">
      <c r="A210" s="137" t="s">
        <v>9</v>
      </c>
      <c r="B210" s="129" t="s">
        <v>157</v>
      </c>
      <c r="C210" s="129" t="s">
        <v>86</v>
      </c>
      <c r="D210" s="129" t="s">
        <v>24</v>
      </c>
      <c r="E210" s="155" t="s">
        <v>42</v>
      </c>
      <c r="F210" s="139">
        <v>3.3</v>
      </c>
      <c r="G210" s="139">
        <v>3.3</v>
      </c>
      <c r="H210" s="139">
        <v>2.5</v>
      </c>
      <c r="I210" s="140">
        <v>4.0999999999999996</v>
      </c>
    </row>
    <row r="211" spans="1:9" ht="15" customHeight="1">
      <c r="A211" s="137" t="s">
        <v>9</v>
      </c>
      <c r="B211" s="129" t="s">
        <v>157</v>
      </c>
      <c r="C211" s="129" t="s">
        <v>86</v>
      </c>
      <c r="D211" s="129" t="s">
        <v>23</v>
      </c>
      <c r="E211" s="155" t="s">
        <v>42</v>
      </c>
      <c r="F211" s="139">
        <v>1.2</v>
      </c>
      <c r="G211" s="139">
        <v>1.2</v>
      </c>
      <c r="H211" s="139">
        <v>0.7</v>
      </c>
      <c r="I211" s="140">
        <v>1.7</v>
      </c>
    </row>
    <row r="212" spans="1:9" ht="15" customHeight="1">
      <c r="A212" s="137" t="s">
        <v>9</v>
      </c>
      <c r="B212" s="129" t="s">
        <v>157</v>
      </c>
      <c r="C212" s="129" t="s">
        <v>86</v>
      </c>
      <c r="D212" s="129" t="s">
        <v>27</v>
      </c>
      <c r="E212" s="155" t="s">
        <v>42</v>
      </c>
      <c r="F212" s="139">
        <v>1</v>
      </c>
      <c r="G212" s="139">
        <v>1</v>
      </c>
      <c r="H212" s="139">
        <v>0.5</v>
      </c>
      <c r="I212" s="140">
        <v>1.4</v>
      </c>
    </row>
    <row r="213" spans="1:9" ht="15" customHeight="1">
      <c r="A213" s="137" t="s">
        <v>9</v>
      </c>
      <c r="B213" s="129" t="s">
        <v>157</v>
      </c>
      <c r="C213" s="129" t="s">
        <v>87</v>
      </c>
      <c r="D213" s="129" t="s">
        <v>22</v>
      </c>
      <c r="E213" s="155" t="s">
        <v>42</v>
      </c>
      <c r="F213" s="139">
        <v>184.7</v>
      </c>
      <c r="G213" s="139">
        <v>184.7</v>
      </c>
      <c r="H213" s="139">
        <v>176.9</v>
      </c>
      <c r="I213" s="140">
        <v>192.4</v>
      </c>
    </row>
    <row r="214" spans="1:9" ht="15" customHeight="1">
      <c r="A214" s="137" t="s">
        <v>9</v>
      </c>
      <c r="B214" s="129" t="s">
        <v>157</v>
      </c>
      <c r="C214" s="129" t="s">
        <v>87</v>
      </c>
      <c r="D214" s="129" t="s">
        <v>21</v>
      </c>
      <c r="E214" s="155" t="s">
        <v>42</v>
      </c>
      <c r="F214" s="139">
        <v>93.3</v>
      </c>
      <c r="G214" s="139">
        <v>93.3</v>
      </c>
      <c r="H214" s="139">
        <v>87.8</v>
      </c>
      <c r="I214" s="140">
        <v>98.8</v>
      </c>
    </row>
    <row r="215" spans="1:9" ht="15" customHeight="1">
      <c r="A215" s="137" t="s">
        <v>9</v>
      </c>
      <c r="B215" s="129" t="s">
        <v>157</v>
      </c>
      <c r="C215" s="129" t="s">
        <v>87</v>
      </c>
      <c r="D215" s="129" t="s">
        <v>28</v>
      </c>
      <c r="E215" s="155" t="s">
        <v>42</v>
      </c>
      <c r="F215" s="139">
        <v>87</v>
      </c>
      <c r="G215" s="139">
        <v>87</v>
      </c>
      <c r="H215" s="139">
        <v>81.599999999999994</v>
      </c>
      <c r="I215" s="140">
        <v>92.3</v>
      </c>
    </row>
    <row r="216" spans="1:9" ht="15" customHeight="1">
      <c r="A216" s="137" t="s">
        <v>9</v>
      </c>
      <c r="B216" s="129" t="s">
        <v>157</v>
      </c>
      <c r="C216" s="129" t="s">
        <v>87</v>
      </c>
      <c r="D216" s="129" t="s">
        <v>26</v>
      </c>
      <c r="E216" s="155" t="s">
        <v>42</v>
      </c>
      <c r="F216" s="139">
        <v>46.5</v>
      </c>
      <c r="G216" s="139">
        <v>46.5</v>
      </c>
      <c r="H216" s="139">
        <v>42.6</v>
      </c>
      <c r="I216" s="140">
        <v>50.4</v>
      </c>
    </row>
    <row r="217" spans="1:9" ht="15" customHeight="1">
      <c r="A217" s="137" t="s">
        <v>9</v>
      </c>
      <c r="B217" s="129" t="s">
        <v>157</v>
      </c>
      <c r="C217" s="129" t="s">
        <v>87</v>
      </c>
      <c r="D217" s="129" t="s">
        <v>25</v>
      </c>
      <c r="E217" s="155" t="s">
        <v>42</v>
      </c>
      <c r="F217" s="139">
        <v>35.5</v>
      </c>
      <c r="G217" s="139">
        <v>35.5</v>
      </c>
      <c r="H217" s="139">
        <v>32.1</v>
      </c>
      <c r="I217" s="140">
        <v>38.9</v>
      </c>
    </row>
    <row r="218" spans="1:9" ht="15" customHeight="1">
      <c r="A218" s="137" t="s">
        <v>9</v>
      </c>
      <c r="B218" s="129" t="s">
        <v>157</v>
      </c>
      <c r="C218" s="129" t="s">
        <v>87</v>
      </c>
      <c r="D218" s="129" t="s">
        <v>24</v>
      </c>
      <c r="E218" s="155" t="s">
        <v>42</v>
      </c>
      <c r="F218" s="139">
        <v>22.8</v>
      </c>
      <c r="G218" s="139">
        <v>22.8</v>
      </c>
      <c r="H218" s="139">
        <v>20.100000000000001</v>
      </c>
      <c r="I218" s="140">
        <v>25.5</v>
      </c>
    </row>
    <row r="219" spans="1:9" ht="15" customHeight="1">
      <c r="A219" s="137" t="s">
        <v>9</v>
      </c>
      <c r="B219" s="129" t="s">
        <v>157</v>
      </c>
      <c r="C219" s="129" t="s">
        <v>87</v>
      </c>
      <c r="D219" s="129" t="s">
        <v>23</v>
      </c>
      <c r="E219" s="155" t="s">
        <v>42</v>
      </c>
      <c r="F219" s="139">
        <v>21.9</v>
      </c>
      <c r="G219" s="139">
        <v>21.9</v>
      </c>
      <c r="H219" s="139">
        <v>19.3</v>
      </c>
      <c r="I219" s="140">
        <v>24.6</v>
      </c>
    </row>
    <row r="220" spans="1:9" ht="15" customHeight="1">
      <c r="A220" s="137" t="s">
        <v>9</v>
      </c>
      <c r="B220" s="129" t="s">
        <v>157</v>
      </c>
      <c r="C220" s="129" t="s">
        <v>87</v>
      </c>
      <c r="D220" s="129" t="s">
        <v>27</v>
      </c>
      <c r="E220" s="155" t="s">
        <v>42</v>
      </c>
      <c r="F220" s="139">
        <v>5.5</v>
      </c>
      <c r="G220" s="139">
        <v>5.5</v>
      </c>
      <c r="H220" s="139">
        <v>4.2</v>
      </c>
      <c r="I220" s="140">
        <v>6.8</v>
      </c>
    </row>
    <row r="221" spans="1:9" ht="15" customHeight="1">
      <c r="A221" s="137" t="s">
        <v>9</v>
      </c>
      <c r="B221" s="129" t="s">
        <v>157</v>
      </c>
      <c r="C221" s="129" t="s">
        <v>88</v>
      </c>
      <c r="D221" s="129" t="s">
        <v>22</v>
      </c>
      <c r="E221" s="155" t="s">
        <v>42</v>
      </c>
      <c r="F221" s="139">
        <v>192.4</v>
      </c>
      <c r="G221" s="139">
        <v>192.4</v>
      </c>
      <c r="H221" s="139">
        <v>187.7</v>
      </c>
      <c r="I221" s="140">
        <v>197.1</v>
      </c>
    </row>
    <row r="222" spans="1:9" ht="15" customHeight="1">
      <c r="A222" s="137" t="s">
        <v>9</v>
      </c>
      <c r="B222" s="129" t="s">
        <v>157</v>
      </c>
      <c r="C222" s="129" t="s">
        <v>88</v>
      </c>
      <c r="D222" s="129" t="s">
        <v>28</v>
      </c>
      <c r="E222" s="155" t="s">
        <v>42</v>
      </c>
      <c r="F222" s="139">
        <v>153.6</v>
      </c>
      <c r="G222" s="139">
        <v>153.6</v>
      </c>
      <c r="H222" s="139">
        <v>149.4</v>
      </c>
      <c r="I222" s="140">
        <v>157.80000000000001</v>
      </c>
    </row>
    <row r="223" spans="1:9" ht="15" customHeight="1">
      <c r="A223" s="137" t="s">
        <v>9</v>
      </c>
      <c r="B223" s="129" t="s">
        <v>157</v>
      </c>
      <c r="C223" s="129" t="s">
        <v>88</v>
      </c>
      <c r="D223" s="129" t="s">
        <v>21</v>
      </c>
      <c r="E223" s="155" t="s">
        <v>42</v>
      </c>
      <c r="F223" s="139">
        <v>140.5</v>
      </c>
      <c r="G223" s="139">
        <v>140.5</v>
      </c>
      <c r="H223" s="139">
        <v>136.5</v>
      </c>
      <c r="I223" s="140">
        <v>144.5</v>
      </c>
    </row>
    <row r="224" spans="1:9" ht="15" customHeight="1">
      <c r="A224" s="137" t="s">
        <v>9</v>
      </c>
      <c r="B224" s="129" t="s">
        <v>157</v>
      </c>
      <c r="C224" s="129" t="s">
        <v>88</v>
      </c>
      <c r="D224" s="129" t="s">
        <v>26</v>
      </c>
      <c r="E224" s="155" t="s">
        <v>42</v>
      </c>
      <c r="F224" s="139">
        <v>96.6</v>
      </c>
      <c r="G224" s="139">
        <v>96.6</v>
      </c>
      <c r="H224" s="139">
        <v>93.3</v>
      </c>
      <c r="I224" s="140">
        <v>99.9</v>
      </c>
    </row>
    <row r="225" spans="1:9" ht="15" customHeight="1">
      <c r="A225" s="137" t="s">
        <v>9</v>
      </c>
      <c r="B225" s="129" t="s">
        <v>157</v>
      </c>
      <c r="C225" s="129" t="s">
        <v>88</v>
      </c>
      <c r="D225" s="129" t="s">
        <v>23</v>
      </c>
      <c r="E225" s="155" t="s">
        <v>42</v>
      </c>
      <c r="F225" s="139">
        <v>62.4</v>
      </c>
      <c r="G225" s="139">
        <v>62.4</v>
      </c>
      <c r="H225" s="139">
        <v>59.7</v>
      </c>
      <c r="I225" s="140">
        <v>65</v>
      </c>
    </row>
    <row r="226" spans="1:9" ht="15" customHeight="1">
      <c r="A226" s="137" t="s">
        <v>9</v>
      </c>
      <c r="B226" s="129" t="s">
        <v>157</v>
      </c>
      <c r="C226" s="129" t="s">
        <v>88</v>
      </c>
      <c r="D226" s="129" t="s">
        <v>24</v>
      </c>
      <c r="E226" s="155" t="s">
        <v>42</v>
      </c>
      <c r="F226" s="139">
        <v>60</v>
      </c>
      <c r="G226" s="139">
        <v>60</v>
      </c>
      <c r="H226" s="139">
        <v>57.4</v>
      </c>
      <c r="I226" s="140">
        <v>62.6</v>
      </c>
    </row>
    <row r="227" spans="1:9" ht="15" customHeight="1">
      <c r="A227" s="137" t="s">
        <v>9</v>
      </c>
      <c r="B227" s="129" t="s">
        <v>157</v>
      </c>
      <c r="C227" s="129" t="s">
        <v>88</v>
      </c>
      <c r="D227" s="129" t="s">
        <v>25</v>
      </c>
      <c r="E227" s="155" t="s">
        <v>42</v>
      </c>
      <c r="F227" s="139">
        <v>34.6</v>
      </c>
      <c r="G227" s="139">
        <v>34.6</v>
      </c>
      <c r="H227" s="139">
        <v>32.6</v>
      </c>
      <c r="I227" s="140">
        <v>36.6</v>
      </c>
    </row>
    <row r="228" spans="1:9" ht="15" customHeight="1">
      <c r="A228" s="137" t="s">
        <v>9</v>
      </c>
      <c r="B228" s="129" t="s">
        <v>157</v>
      </c>
      <c r="C228" s="129" t="s">
        <v>88</v>
      </c>
      <c r="D228" s="129" t="s">
        <v>27</v>
      </c>
      <c r="E228" s="155" t="s">
        <v>42</v>
      </c>
      <c r="F228" s="139">
        <v>6</v>
      </c>
      <c r="G228" s="139">
        <v>6</v>
      </c>
      <c r="H228" s="139">
        <v>5.2</v>
      </c>
      <c r="I228" s="140">
        <v>6.9</v>
      </c>
    </row>
    <row r="229" spans="1:9" ht="15" customHeight="1">
      <c r="A229" s="137" t="s">
        <v>9</v>
      </c>
      <c r="B229" s="129" t="s">
        <v>158</v>
      </c>
      <c r="C229" s="129" t="s">
        <v>85</v>
      </c>
      <c r="D229" s="129" t="s">
        <v>22</v>
      </c>
      <c r="E229" s="155" t="s">
        <v>42</v>
      </c>
      <c r="F229" s="139">
        <v>161.69999999999999</v>
      </c>
      <c r="G229" s="139">
        <v>160.9</v>
      </c>
      <c r="H229" s="139">
        <v>156.6</v>
      </c>
      <c r="I229" s="140">
        <v>165.2</v>
      </c>
    </row>
    <row r="230" spans="1:9" ht="15" customHeight="1">
      <c r="A230" s="137" t="s">
        <v>9</v>
      </c>
      <c r="B230" s="129" t="s">
        <v>158</v>
      </c>
      <c r="C230" s="129" t="s">
        <v>85</v>
      </c>
      <c r="D230" s="129" t="s">
        <v>28</v>
      </c>
      <c r="E230" s="155" t="s">
        <v>42</v>
      </c>
      <c r="F230" s="139">
        <v>112.5</v>
      </c>
      <c r="G230" s="139">
        <v>110.9</v>
      </c>
      <c r="H230" s="139">
        <v>107.3</v>
      </c>
      <c r="I230" s="140">
        <v>114.5</v>
      </c>
    </row>
    <row r="231" spans="1:9" ht="15" customHeight="1">
      <c r="A231" s="137" t="s">
        <v>9</v>
      </c>
      <c r="B231" s="129" t="s">
        <v>158</v>
      </c>
      <c r="C231" s="129" t="s">
        <v>85</v>
      </c>
      <c r="D231" s="129" t="s">
        <v>21</v>
      </c>
      <c r="E231" s="155" t="s">
        <v>42</v>
      </c>
      <c r="F231" s="139">
        <v>90.9</v>
      </c>
      <c r="G231" s="139">
        <v>89.7</v>
      </c>
      <c r="H231" s="139">
        <v>86.5</v>
      </c>
      <c r="I231" s="140">
        <v>92.9</v>
      </c>
    </row>
    <row r="232" spans="1:9" ht="15" customHeight="1">
      <c r="A232" s="137" t="s">
        <v>9</v>
      </c>
      <c r="B232" s="129" t="s">
        <v>158</v>
      </c>
      <c r="C232" s="129" t="s">
        <v>85</v>
      </c>
      <c r="D232" s="129" t="s">
        <v>26</v>
      </c>
      <c r="E232" s="155" t="s">
        <v>42</v>
      </c>
      <c r="F232" s="139">
        <v>64.400000000000006</v>
      </c>
      <c r="G232" s="139">
        <v>63.3</v>
      </c>
      <c r="H232" s="139">
        <v>60.6</v>
      </c>
      <c r="I232" s="140">
        <v>66</v>
      </c>
    </row>
    <row r="233" spans="1:9" ht="15" customHeight="1">
      <c r="A233" s="137" t="s">
        <v>9</v>
      </c>
      <c r="B233" s="129" t="s">
        <v>158</v>
      </c>
      <c r="C233" s="129" t="s">
        <v>85</v>
      </c>
      <c r="D233" s="129" t="s">
        <v>23</v>
      </c>
      <c r="E233" s="155" t="s">
        <v>42</v>
      </c>
      <c r="F233" s="139">
        <v>39.4</v>
      </c>
      <c r="G233" s="139">
        <v>38.6</v>
      </c>
      <c r="H233" s="139">
        <v>36.5</v>
      </c>
      <c r="I233" s="140">
        <v>40.700000000000003</v>
      </c>
    </row>
    <row r="234" spans="1:9" ht="15" customHeight="1">
      <c r="A234" s="137" t="s">
        <v>9</v>
      </c>
      <c r="B234" s="129" t="s">
        <v>158</v>
      </c>
      <c r="C234" s="129" t="s">
        <v>85</v>
      </c>
      <c r="D234" s="129" t="s">
        <v>24</v>
      </c>
      <c r="E234" s="155" t="s">
        <v>42</v>
      </c>
      <c r="F234" s="139">
        <v>32.299999999999997</v>
      </c>
      <c r="G234" s="139">
        <v>31.7</v>
      </c>
      <c r="H234" s="139">
        <v>29.8</v>
      </c>
      <c r="I234" s="140">
        <v>33.6</v>
      </c>
    </row>
    <row r="235" spans="1:9" ht="15" customHeight="1">
      <c r="A235" s="137" t="s">
        <v>9</v>
      </c>
      <c r="B235" s="129" t="s">
        <v>158</v>
      </c>
      <c r="C235" s="129" t="s">
        <v>85</v>
      </c>
      <c r="D235" s="129" t="s">
        <v>25</v>
      </c>
      <c r="E235" s="155" t="s">
        <v>42</v>
      </c>
      <c r="F235" s="139">
        <v>21.1</v>
      </c>
      <c r="G235" s="139">
        <v>21.2</v>
      </c>
      <c r="H235" s="139">
        <v>19.600000000000001</v>
      </c>
      <c r="I235" s="140">
        <v>22.7</v>
      </c>
    </row>
    <row r="236" spans="1:9" ht="15" customHeight="1">
      <c r="A236" s="137" t="s">
        <v>9</v>
      </c>
      <c r="B236" s="129" t="s">
        <v>158</v>
      </c>
      <c r="C236" s="129" t="s">
        <v>85</v>
      </c>
      <c r="D236" s="129" t="s">
        <v>27</v>
      </c>
      <c r="E236" s="155" t="s">
        <v>42</v>
      </c>
      <c r="F236" s="139">
        <v>5.7</v>
      </c>
      <c r="G236" s="139">
        <v>5.7</v>
      </c>
      <c r="H236" s="139">
        <v>4.9000000000000004</v>
      </c>
      <c r="I236" s="140">
        <v>6.5</v>
      </c>
    </row>
    <row r="237" spans="1:9" ht="15" customHeight="1">
      <c r="A237" s="137" t="s">
        <v>9</v>
      </c>
      <c r="B237" s="129" t="s">
        <v>158</v>
      </c>
      <c r="C237" s="129" t="s">
        <v>86</v>
      </c>
      <c r="D237" s="129" t="s">
        <v>23</v>
      </c>
      <c r="E237" s="155" t="s">
        <v>42</v>
      </c>
      <c r="F237" s="139" t="s">
        <v>68</v>
      </c>
      <c r="G237" s="139" t="s">
        <v>68</v>
      </c>
      <c r="H237" s="139" t="s">
        <v>68</v>
      </c>
      <c r="I237" s="140" t="s">
        <v>68</v>
      </c>
    </row>
    <row r="238" spans="1:9" ht="15" customHeight="1">
      <c r="A238" s="137" t="s">
        <v>9</v>
      </c>
      <c r="B238" s="129" t="s">
        <v>158</v>
      </c>
      <c r="C238" s="129" t="s">
        <v>86</v>
      </c>
      <c r="D238" s="129" t="s">
        <v>22</v>
      </c>
      <c r="E238" s="155" t="s">
        <v>42</v>
      </c>
      <c r="F238" s="139">
        <v>16</v>
      </c>
      <c r="G238" s="139">
        <v>16</v>
      </c>
      <c r="H238" s="139">
        <v>13.5</v>
      </c>
      <c r="I238" s="140">
        <v>18.5</v>
      </c>
    </row>
    <row r="239" spans="1:9" ht="15" customHeight="1">
      <c r="A239" s="137" t="s">
        <v>9</v>
      </c>
      <c r="B239" s="129" t="s">
        <v>158</v>
      </c>
      <c r="C239" s="129" t="s">
        <v>86</v>
      </c>
      <c r="D239" s="129" t="s">
        <v>21</v>
      </c>
      <c r="E239" s="155" t="s">
        <v>42</v>
      </c>
      <c r="F239" s="139">
        <v>12.9</v>
      </c>
      <c r="G239" s="139">
        <v>12.9</v>
      </c>
      <c r="H239" s="139">
        <v>10.7</v>
      </c>
      <c r="I239" s="140">
        <v>15.1</v>
      </c>
    </row>
    <row r="240" spans="1:9" ht="15" customHeight="1">
      <c r="A240" s="137" t="s">
        <v>9</v>
      </c>
      <c r="B240" s="129" t="s">
        <v>158</v>
      </c>
      <c r="C240" s="129" t="s">
        <v>86</v>
      </c>
      <c r="D240" s="129" t="s">
        <v>28</v>
      </c>
      <c r="E240" s="155" t="s">
        <v>42</v>
      </c>
      <c r="F240" s="139">
        <v>5.8</v>
      </c>
      <c r="G240" s="139">
        <v>5.8</v>
      </c>
      <c r="H240" s="139">
        <v>4.3</v>
      </c>
      <c r="I240" s="140">
        <v>7.3</v>
      </c>
    </row>
    <row r="241" spans="1:9" ht="15" customHeight="1">
      <c r="A241" s="137" t="s">
        <v>9</v>
      </c>
      <c r="B241" s="129" t="s">
        <v>158</v>
      </c>
      <c r="C241" s="129" t="s">
        <v>86</v>
      </c>
      <c r="D241" s="129" t="s">
        <v>25</v>
      </c>
      <c r="E241" s="155" t="s">
        <v>42</v>
      </c>
      <c r="F241" s="139">
        <v>2.9</v>
      </c>
      <c r="G241" s="139">
        <v>2.9</v>
      </c>
      <c r="H241" s="139">
        <v>1.9</v>
      </c>
      <c r="I241" s="140">
        <v>4</v>
      </c>
    </row>
    <row r="242" spans="1:9" ht="15" customHeight="1">
      <c r="A242" s="137" t="s">
        <v>9</v>
      </c>
      <c r="B242" s="129" t="s">
        <v>158</v>
      </c>
      <c r="C242" s="129" t="s">
        <v>86</v>
      </c>
      <c r="D242" s="129" t="s">
        <v>26</v>
      </c>
      <c r="E242" s="155" t="s">
        <v>42</v>
      </c>
      <c r="F242" s="139">
        <v>2.4</v>
      </c>
      <c r="G242" s="139">
        <v>2.4</v>
      </c>
      <c r="H242" s="139">
        <v>1.5</v>
      </c>
      <c r="I242" s="140">
        <v>3.4</v>
      </c>
    </row>
    <row r="243" spans="1:9" ht="15" customHeight="1">
      <c r="A243" s="137" t="s">
        <v>9</v>
      </c>
      <c r="B243" s="129" t="s">
        <v>158</v>
      </c>
      <c r="C243" s="129" t="s">
        <v>86</v>
      </c>
      <c r="D243" s="129" t="s">
        <v>24</v>
      </c>
      <c r="E243" s="155" t="s">
        <v>42</v>
      </c>
      <c r="F243" s="139">
        <v>1.7</v>
      </c>
      <c r="G243" s="139">
        <v>1.7</v>
      </c>
      <c r="H243" s="139">
        <v>0.9</v>
      </c>
      <c r="I243" s="140">
        <v>2.5</v>
      </c>
    </row>
    <row r="244" spans="1:9" ht="15" customHeight="1">
      <c r="A244" s="137" t="s">
        <v>9</v>
      </c>
      <c r="B244" s="129" t="s">
        <v>158</v>
      </c>
      <c r="C244" s="129" t="s">
        <v>86</v>
      </c>
      <c r="D244" s="129" t="s">
        <v>27</v>
      </c>
      <c r="E244" s="155" t="s">
        <v>42</v>
      </c>
      <c r="F244" s="139">
        <v>0.8</v>
      </c>
      <c r="G244" s="139">
        <v>0.8</v>
      </c>
      <c r="H244" s="139">
        <v>0.2</v>
      </c>
      <c r="I244" s="140">
        <v>1.4</v>
      </c>
    </row>
    <row r="245" spans="1:9" ht="15" customHeight="1">
      <c r="A245" s="137" t="s">
        <v>9</v>
      </c>
      <c r="B245" s="129" t="s">
        <v>158</v>
      </c>
      <c r="C245" s="129" t="s">
        <v>87</v>
      </c>
      <c r="D245" s="129" t="s">
        <v>22</v>
      </c>
      <c r="E245" s="155" t="s">
        <v>42</v>
      </c>
      <c r="F245" s="139">
        <v>173.3</v>
      </c>
      <c r="G245" s="139">
        <v>173.3</v>
      </c>
      <c r="H245" s="139">
        <v>162.9</v>
      </c>
      <c r="I245" s="140">
        <v>183.8</v>
      </c>
    </row>
    <row r="246" spans="1:9" ht="15" customHeight="1">
      <c r="A246" s="137" t="s">
        <v>9</v>
      </c>
      <c r="B246" s="129" t="s">
        <v>158</v>
      </c>
      <c r="C246" s="129" t="s">
        <v>87</v>
      </c>
      <c r="D246" s="129" t="s">
        <v>28</v>
      </c>
      <c r="E246" s="155" t="s">
        <v>42</v>
      </c>
      <c r="F246" s="139">
        <v>80.5</v>
      </c>
      <c r="G246" s="139">
        <v>80.5</v>
      </c>
      <c r="H246" s="139">
        <v>73.400000000000006</v>
      </c>
      <c r="I246" s="140">
        <v>87.6</v>
      </c>
    </row>
    <row r="247" spans="1:9" ht="15" customHeight="1">
      <c r="A247" s="137" t="s">
        <v>9</v>
      </c>
      <c r="B247" s="129" t="s">
        <v>158</v>
      </c>
      <c r="C247" s="129" t="s">
        <v>87</v>
      </c>
      <c r="D247" s="129" t="s">
        <v>21</v>
      </c>
      <c r="E247" s="155" t="s">
        <v>42</v>
      </c>
      <c r="F247" s="139">
        <v>63.9</v>
      </c>
      <c r="G247" s="139">
        <v>63.9</v>
      </c>
      <c r="H247" s="139">
        <v>57.5</v>
      </c>
      <c r="I247" s="140">
        <v>70.2</v>
      </c>
    </row>
    <row r="248" spans="1:9" ht="15" customHeight="1">
      <c r="A248" s="137" t="s">
        <v>9</v>
      </c>
      <c r="B248" s="129" t="s">
        <v>158</v>
      </c>
      <c r="C248" s="129" t="s">
        <v>87</v>
      </c>
      <c r="D248" s="129" t="s">
        <v>26</v>
      </c>
      <c r="E248" s="155" t="s">
        <v>42</v>
      </c>
      <c r="F248" s="139">
        <v>37.700000000000003</v>
      </c>
      <c r="G248" s="139">
        <v>37.700000000000003</v>
      </c>
      <c r="H248" s="139">
        <v>32.799999999999997</v>
      </c>
      <c r="I248" s="140">
        <v>42.6</v>
      </c>
    </row>
    <row r="249" spans="1:9" ht="15" customHeight="1">
      <c r="A249" s="137" t="s">
        <v>9</v>
      </c>
      <c r="B249" s="129" t="s">
        <v>158</v>
      </c>
      <c r="C249" s="129" t="s">
        <v>87</v>
      </c>
      <c r="D249" s="129" t="s">
        <v>25</v>
      </c>
      <c r="E249" s="155" t="s">
        <v>42</v>
      </c>
      <c r="F249" s="139">
        <v>27.5</v>
      </c>
      <c r="G249" s="139">
        <v>27.5</v>
      </c>
      <c r="H249" s="139">
        <v>23.3</v>
      </c>
      <c r="I249" s="140">
        <v>31.7</v>
      </c>
    </row>
    <row r="250" spans="1:9" ht="15" customHeight="1">
      <c r="A250" s="137" t="s">
        <v>9</v>
      </c>
      <c r="B250" s="129" t="s">
        <v>158</v>
      </c>
      <c r="C250" s="129" t="s">
        <v>87</v>
      </c>
      <c r="D250" s="129" t="s">
        <v>23</v>
      </c>
      <c r="E250" s="155" t="s">
        <v>42</v>
      </c>
      <c r="F250" s="139">
        <v>19.8</v>
      </c>
      <c r="G250" s="139">
        <v>19.8</v>
      </c>
      <c r="H250" s="139">
        <v>16.2</v>
      </c>
      <c r="I250" s="140">
        <v>23.3</v>
      </c>
    </row>
    <row r="251" spans="1:9" ht="15" customHeight="1">
      <c r="A251" s="137" t="s">
        <v>9</v>
      </c>
      <c r="B251" s="129" t="s">
        <v>158</v>
      </c>
      <c r="C251" s="129" t="s">
        <v>87</v>
      </c>
      <c r="D251" s="129" t="s">
        <v>24</v>
      </c>
      <c r="E251" s="155" t="s">
        <v>42</v>
      </c>
      <c r="F251" s="139">
        <v>16.8</v>
      </c>
      <c r="G251" s="139">
        <v>16.8</v>
      </c>
      <c r="H251" s="139">
        <v>13.5</v>
      </c>
      <c r="I251" s="140">
        <v>20</v>
      </c>
    </row>
    <row r="252" spans="1:9" ht="15" customHeight="1">
      <c r="A252" s="137" t="s">
        <v>9</v>
      </c>
      <c r="B252" s="129" t="s">
        <v>158</v>
      </c>
      <c r="C252" s="129" t="s">
        <v>87</v>
      </c>
      <c r="D252" s="129" t="s">
        <v>27</v>
      </c>
      <c r="E252" s="155" t="s">
        <v>42</v>
      </c>
      <c r="F252" s="139">
        <v>7.1</v>
      </c>
      <c r="G252" s="139">
        <v>7.1</v>
      </c>
      <c r="H252" s="139">
        <v>5</v>
      </c>
      <c r="I252" s="140">
        <v>9.1999999999999993</v>
      </c>
    </row>
    <row r="253" spans="1:9" ht="15" customHeight="1">
      <c r="A253" s="137" t="s">
        <v>9</v>
      </c>
      <c r="B253" s="129" t="s">
        <v>158</v>
      </c>
      <c r="C253" s="129" t="s">
        <v>88</v>
      </c>
      <c r="D253" s="129" t="s">
        <v>22</v>
      </c>
      <c r="E253" s="155" t="s">
        <v>42</v>
      </c>
      <c r="F253" s="139">
        <v>240.7</v>
      </c>
      <c r="G253" s="139">
        <v>240.7</v>
      </c>
      <c r="H253" s="139">
        <v>233.4</v>
      </c>
      <c r="I253" s="140">
        <v>248</v>
      </c>
    </row>
    <row r="254" spans="1:9" ht="15" customHeight="1">
      <c r="A254" s="137" t="s">
        <v>9</v>
      </c>
      <c r="B254" s="129" t="s">
        <v>158</v>
      </c>
      <c r="C254" s="129" t="s">
        <v>88</v>
      </c>
      <c r="D254" s="129" t="s">
        <v>28</v>
      </c>
      <c r="E254" s="155" t="s">
        <v>42</v>
      </c>
      <c r="F254" s="139">
        <v>184.6</v>
      </c>
      <c r="G254" s="139">
        <v>184.6</v>
      </c>
      <c r="H254" s="139">
        <v>178.2</v>
      </c>
      <c r="I254" s="140">
        <v>191</v>
      </c>
    </row>
    <row r="255" spans="1:9" ht="15" customHeight="1">
      <c r="A255" s="137" t="s">
        <v>9</v>
      </c>
      <c r="B255" s="129" t="s">
        <v>158</v>
      </c>
      <c r="C255" s="129" t="s">
        <v>88</v>
      </c>
      <c r="D255" s="129" t="s">
        <v>21</v>
      </c>
      <c r="E255" s="155" t="s">
        <v>42</v>
      </c>
      <c r="F255" s="139">
        <v>144.9</v>
      </c>
      <c r="G255" s="139">
        <v>144.9</v>
      </c>
      <c r="H255" s="139">
        <v>139.19999999999999</v>
      </c>
      <c r="I255" s="140">
        <v>150.6</v>
      </c>
    </row>
    <row r="256" spans="1:9" ht="15" customHeight="1">
      <c r="A256" s="137" t="s">
        <v>9</v>
      </c>
      <c r="B256" s="129" t="s">
        <v>158</v>
      </c>
      <c r="C256" s="129" t="s">
        <v>88</v>
      </c>
      <c r="D256" s="129" t="s">
        <v>26</v>
      </c>
      <c r="E256" s="155" t="s">
        <v>42</v>
      </c>
      <c r="F256" s="139">
        <v>109.1</v>
      </c>
      <c r="G256" s="139">
        <v>109.1</v>
      </c>
      <c r="H256" s="139">
        <v>104.2</v>
      </c>
      <c r="I256" s="140">
        <v>114</v>
      </c>
    </row>
    <row r="257" spans="1:9" ht="15" customHeight="1">
      <c r="A257" s="137" t="s">
        <v>9</v>
      </c>
      <c r="B257" s="129" t="s">
        <v>158</v>
      </c>
      <c r="C257" s="129" t="s">
        <v>88</v>
      </c>
      <c r="D257" s="129" t="s">
        <v>23</v>
      </c>
      <c r="E257" s="155" t="s">
        <v>42</v>
      </c>
      <c r="F257" s="139">
        <v>68.5</v>
      </c>
      <c r="G257" s="139">
        <v>68.5</v>
      </c>
      <c r="H257" s="139">
        <v>64.599999999999994</v>
      </c>
      <c r="I257" s="140">
        <v>72.400000000000006</v>
      </c>
    </row>
    <row r="258" spans="1:9" ht="15" customHeight="1">
      <c r="A258" s="137" t="s">
        <v>9</v>
      </c>
      <c r="B258" s="129" t="s">
        <v>158</v>
      </c>
      <c r="C258" s="129" t="s">
        <v>88</v>
      </c>
      <c r="D258" s="129" t="s">
        <v>24</v>
      </c>
      <c r="E258" s="155" t="s">
        <v>42</v>
      </c>
      <c r="F258" s="139">
        <v>55.1</v>
      </c>
      <c r="G258" s="139">
        <v>55.1</v>
      </c>
      <c r="H258" s="139">
        <v>51.6</v>
      </c>
      <c r="I258" s="140">
        <v>58.6</v>
      </c>
    </row>
    <row r="259" spans="1:9" ht="15" customHeight="1">
      <c r="A259" s="137" t="s">
        <v>9</v>
      </c>
      <c r="B259" s="129" t="s">
        <v>158</v>
      </c>
      <c r="C259" s="129" t="s">
        <v>88</v>
      </c>
      <c r="D259" s="129" t="s">
        <v>25</v>
      </c>
      <c r="E259" s="155" t="s">
        <v>42</v>
      </c>
      <c r="F259" s="139">
        <v>29.3</v>
      </c>
      <c r="G259" s="139">
        <v>29.3</v>
      </c>
      <c r="H259" s="139">
        <v>26.7</v>
      </c>
      <c r="I259" s="140">
        <v>31.9</v>
      </c>
    </row>
    <row r="260" spans="1:9" ht="15" customHeight="1">
      <c r="A260" s="137" t="s">
        <v>9</v>
      </c>
      <c r="B260" s="129" t="s">
        <v>158</v>
      </c>
      <c r="C260" s="129" t="s">
        <v>88</v>
      </c>
      <c r="D260" s="129" t="s">
        <v>27</v>
      </c>
      <c r="E260" s="155" t="s">
        <v>42</v>
      </c>
      <c r="F260" s="139">
        <v>8</v>
      </c>
      <c r="G260" s="139">
        <v>8</v>
      </c>
      <c r="H260" s="139">
        <v>6.7</v>
      </c>
      <c r="I260" s="140">
        <v>9.3000000000000007</v>
      </c>
    </row>
    <row r="261" spans="1:9" ht="15" customHeight="1">
      <c r="A261" s="137" t="s">
        <v>9</v>
      </c>
      <c r="B261" s="129" t="s">
        <v>159</v>
      </c>
      <c r="C261" s="129" t="s">
        <v>85</v>
      </c>
      <c r="D261" s="129" t="s">
        <v>22</v>
      </c>
      <c r="E261" s="155" t="s">
        <v>42</v>
      </c>
      <c r="F261" s="139">
        <v>118.8</v>
      </c>
      <c r="G261" s="139">
        <v>120.2</v>
      </c>
      <c r="H261" s="139">
        <v>116.4</v>
      </c>
      <c r="I261" s="140">
        <v>124.1</v>
      </c>
    </row>
    <row r="262" spans="1:9" ht="15" customHeight="1">
      <c r="A262" s="137" t="s">
        <v>9</v>
      </c>
      <c r="B262" s="129" t="s">
        <v>159</v>
      </c>
      <c r="C262" s="129" t="s">
        <v>85</v>
      </c>
      <c r="D262" s="129" t="s">
        <v>21</v>
      </c>
      <c r="E262" s="155" t="s">
        <v>42</v>
      </c>
      <c r="F262" s="139">
        <v>99.9</v>
      </c>
      <c r="G262" s="139">
        <v>100.1</v>
      </c>
      <c r="H262" s="139">
        <v>96.6</v>
      </c>
      <c r="I262" s="140">
        <v>103.6</v>
      </c>
    </row>
    <row r="263" spans="1:9" ht="15" customHeight="1">
      <c r="A263" s="137" t="s">
        <v>9</v>
      </c>
      <c r="B263" s="129" t="s">
        <v>159</v>
      </c>
      <c r="C263" s="129" t="s">
        <v>85</v>
      </c>
      <c r="D263" s="129" t="s">
        <v>28</v>
      </c>
      <c r="E263" s="155" t="s">
        <v>42</v>
      </c>
      <c r="F263" s="139">
        <v>82.6</v>
      </c>
      <c r="G263" s="139">
        <v>82.6</v>
      </c>
      <c r="H263" s="139">
        <v>79.400000000000006</v>
      </c>
      <c r="I263" s="140">
        <v>85.8</v>
      </c>
    </row>
    <row r="264" spans="1:9" ht="15" customHeight="1">
      <c r="A264" s="137" t="s">
        <v>9</v>
      </c>
      <c r="B264" s="129" t="s">
        <v>159</v>
      </c>
      <c r="C264" s="129" t="s">
        <v>85</v>
      </c>
      <c r="D264" s="129" t="s">
        <v>26</v>
      </c>
      <c r="E264" s="155" t="s">
        <v>42</v>
      </c>
      <c r="F264" s="139">
        <v>55.9</v>
      </c>
      <c r="G264" s="139">
        <v>55.7</v>
      </c>
      <c r="H264" s="139">
        <v>53</v>
      </c>
      <c r="I264" s="140">
        <v>58.3</v>
      </c>
    </row>
    <row r="265" spans="1:9" ht="15" customHeight="1">
      <c r="A265" s="137" t="s">
        <v>9</v>
      </c>
      <c r="B265" s="129" t="s">
        <v>159</v>
      </c>
      <c r="C265" s="129" t="s">
        <v>85</v>
      </c>
      <c r="D265" s="129" t="s">
        <v>24</v>
      </c>
      <c r="E265" s="155" t="s">
        <v>42</v>
      </c>
      <c r="F265" s="139">
        <v>40.6</v>
      </c>
      <c r="G265" s="139">
        <v>40.1</v>
      </c>
      <c r="H265" s="139">
        <v>37.9</v>
      </c>
      <c r="I265" s="140">
        <v>42.4</v>
      </c>
    </row>
    <row r="266" spans="1:9" ht="15" customHeight="1">
      <c r="A266" s="137" t="s">
        <v>9</v>
      </c>
      <c r="B266" s="129" t="s">
        <v>159</v>
      </c>
      <c r="C266" s="129" t="s">
        <v>85</v>
      </c>
      <c r="D266" s="129" t="s">
        <v>23</v>
      </c>
      <c r="E266" s="155" t="s">
        <v>42</v>
      </c>
      <c r="F266" s="139">
        <v>34</v>
      </c>
      <c r="G266" s="139">
        <v>33.6</v>
      </c>
      <c r="H266" s="139">
        <v>31.6</v>
      </c>
      <c r="I266" s="140">
        <v>35.6</v>
      </c>
    </row>
    <row r="267" spans="1:9" ht="15" customHeight="1">
      <c r="A267" s="137" t="s">
        <v>9</v>
      </c>
      <c r="B267" s="129" t="s">
        <v>159</v>
      </c>
      <c r="C267" s="129" t="s">
        <v>85</v>
      </c>
      <c r="D267" s="129" t="s">
        <v>25</v>
      </c>
      <c r="E267" s="155" t="s">
        <v>42</v>
      </c>
      <c r="F267" s="139">
        <v>32.1</v>
      </c>
      <c r="G267" s="139">
        <v>32.299999999999997</v>
      </c>
      <c r="H267" s="139">
        <v>30.3</v>
      </c>
      <c r="I267" s="140">
        <v>34.200000000000003</v>
      </c>
    </row>
    <row r="268" spans="1:9" ht="15" customHeight="1">
      <c r="A268" s="137" t="s">
        <v>9</v>
      </c>
      <c r="B268" s="129" t="s">
        <v>159</v>
      </c>
      <c r="C268" s="129" t="s">
        <v>85</v>
      </c>
      <c r="D268" s="129" t="s">
        <v>27</v>
      </c>
      <c r="E268" s="155" t="s">
        <v>42</v>
      </c>
      <c r="F268" s="139">
        <v>3.1</v>
      </c>
      <c r="G268" s="139">
        <v>3.1</v>
      </c>
      <c r="H268" s="139">
        <v>2.5</v>
      </c>
      <c r="I268" s="140">
        <v>3.7</v>
      </c>
    </row>
    <row r="269" spans="1:9" ht="15" customHeight="1">
      <c r="A269" s="137" t="s">
        <v>9</v>
      </c>
      <c r="B269" s="129" t="s">
        <v>159</v>
      </c>
      <c r="C269" s="129" t="s">
        <v>86</v>
      </c>
      <c r="D269" s="129" t="s">
        <v>22</v>
      </c>
      <c r="E269" s="155" t="s">
        <v>42</v>
      </c>
      <c r="F269" s="139">
        <v>32.1</v>
      </c>
      <c r="G269" s="139">
        <v>32.1</v>
      </c>
      <c r="H269" s="139">
        <v>28.4</v>
      </c>
      <c r="I269" s="140">
        <v>35.700000000000003</v>
      </c>
    </row>
    <row r="270" spans="1:9" ht="15" customHeight="1">
      <c r="A270" s="137" t="s">
        <v>9</v>
      </c>
      <c r="B270" s="129" t="s">
        <v>159</v>
      </c>
      <c r="C270" s="129" t="s">
        <v>86</v>
      </c>
      <c r="D270" s="129" t="s">
        <v>21</v>
      </c>
      <c r="E270" s="155" t="s">
        <v>42</v>
      </c>
      <c r="F270" s="139">
        <v>22.3</v>
      </c>
      <c r="G270" s="139">
        <v>22.3</v>
      </c>
      <c r="H270" s="139">
        <v>19.3</v>
      </c>
      <c r="I270" s="140">
        <v>25.4</v>
      </c>
    </row>
    <row r="271" spans="1:9" ht="15" customHeight="1">
      <c r="A271" s="137" t="s">
        <v>9</v>
      </c>
      <c r="B271" s="129" t="s">
        <v>159</v>
      </c>
      <c r="C271" s="129" t="s">
        <v>86</v>
      </c>
      <c r="D271" s="129" t="s">
        <v>25</v>
      </c>
      <c r="E271" s="155" t="s">
        <v>42</v>
      </c>
      <c r="F271" s="139">
        <v>10.7</v>
      </c>
      <c r="G271" s="139">
        <v>10.7</v>
      </c>
      <c r="H271" s="139">
        <v>8.6</v>
      </c>
      <c r="I271" s="140">
        <v>12.8</v>
      </c>
    </row>
    <row r="272" spans="1:9" ht="15" customHeight="1">
      <c r="A272" s="137" t="s">
        <v>9</v>
      </c>
      <c r="B272" s="129" t="s">
        <v>159</v>
      </c>
      <c r="C272" s="129" t="s">
        <v>86</v>
      </c>
      <c r="D272" s="129" t="s">
        <v>28</v>
      </c>
      <c r="E272" s="155" t="s">
        <v>42</v>
      </c>
      <c r="F272" s="139">
        <v>9.8000000000000007</v>
      </c>
      <c r="G272" s="139">
        <v>9.8000000000000007</v>
      </c>
      <c r="H272" s="139">
        <v>7.8</v>
      </c>
      <c r="I272" s="140">
        <v>11.8</v>
      </c>
    </row>
    <row r="273" spans="1:9" ht="15" customHeight="1">
      <c r="A273" s="137" t="s">
        <v>9</v>
      </c>
      <c r="B273" s="129" t="s">
        <v>159</v>
      </c>
      <c r="C273" s="129" t="s">
        <v>86</v>
      </c>
      <c r="D273" s="129" t="s">
        <v>26</v>
      </c>
      <c r="E273" s="155" t="s">
        <v>42</v>
      </c>
      <c r="F273" s="139">
        <v>8.1999999999999993</v>
      </c>
      <c r="G273" s="139">
        <v>8.1999999999999993</v>
      </c>
      <c r="H273" s="139">
        <v>6.4</v>
      </c>
      <c r="I273" s="140">
        <v>10.1</v>
      </c>
    </row>
    <row r="274" spans="1:9" ht="15" customHeight="1">
      <c r="A274" s="137" t="s">
        <v>9</v>
      </c>
      <c r="B274" s="129" t="s">
        <v>159</v>
      </c>
      <c r="C274" s="129" t="s">
        <v>86</v>
      </c>
      <c r="D274" s="129" t="s">
        <v>24</v>
      </c>
      <c r="E274" s="155" t="s">
        <v>42</v>
      </c>
      <c r="F274" s="139">
        <v>4.9000000000000004</v>
      </c>
      <c r="G274" s="139">
        <v>4.9000000000000004</v>
      </c>
      <c r="H274" s="139">
        <v>3.5</v>
      </c>
      <c r="I274" s="140">
        <v>6.3</v>
      </c>
    </row>
    <row r="275" spans="1:9" ht="15" customHeight="1">
      <c r="A275" s="137" t="s">
        <v>9</v>
      </c>
      <c r="B275" s="129" t="s">
        <v>159</v>
      </c>
      <c r="C275" s="129" t="s">
        <v>86</v>
      </c>
      <c r="D275" s="129" t="s">
        <v>23</v>
      </c>
      <c r="E275" s="155" t="s">
        <v>42</v>
      </c>
      <c r="F275" s="139">
        <v>2</v>
      </c>
      <c r="G275" s="139">
        <v>2</v>
      </c>
      <c r="H275" s="139">
        <v>1.1000000000000001</v>
      </c>
      <c r="I275" s="140">
        <v>2.9</v>
      </c>
    </row>
    <row r="276" spans="1:9" ht="15" customHeight="1">
      <c r="A276" s="137" t="s">
        <v>9</v>
      </c>
      <c r="B276" s="129" t="s">
        <v>159</v>
      </c>
      <c r="C276" s="129" t="s">
        <v>86</v>
      </c>
      <c r="D276" s="129" t="s">
        <v>27</v>
      </c>
      <c r="E276" s="155" t="s">
        <v>42</v>
      </c>
      <c r="F276" s="139">
        <v>1.2</v>
      </c>
      <c r="G276" s="139">
        <v>1.2</v>
      </c>
      <c r="H276" s="139">
        <v>0.5</v>
      </c>
      <c r="I276" s="140">
        <v>1.9</v>
      </c>
    </row>
    <row r="277" spans="1:9" ht="15" customHeight="1">
      <c r="A277" s="137" t="s">
        <v>9</v>
      </c>
      <c r="B277" s="129" t="s">
        <v>159</v>
      </c>
      <c r="C277" s="129" t="s">
        <v>87</v>
      </c>
      <c r="D277" s="129" t="s">
        <v>22</v>
      </c>
      <c r="E277" s="155" t="s">
        <v>42</v>
      </c>
      <c r="F277" s="139">
        <v>196.7</v>
      </c>
      <c r="G277" s="139">
        <v>196.7</v>
      </c>
      <c r="H277" s="139">
        <v>185.2</v>
      </c>
      <c r="I277" s="140">
        <v>208.1</v>
      </c>
    </row>
    <row r="278" spans="1:9" ht="15" customHeight="1">
      <c r="A278" s="137" t="s">
        <v>9</v>
      </c>
      <c r="B278" s="129" t="s">
        <v>159</v>
      </c>
      <c r="C278" s="129" t="s">
        <v>87</v>
      </c>
      <c r="D278" s="129" t="s">
        <v>21</v>
      </c>
      <c r="E278" s="155" t="s">
        <v>42</v>
      </c>
      <c r="F278" s="139">
        <v>124.5</v>
      </c>
      <c r="G278" s="139">
        <v>124.5</v>
      </c>
      <c r="H278" s="139">
        <v>115.4</v>
      </c>
      <c r="I278" s="140">
        <v>133.6</v>
      </c>
    </row>
    <row r="279" spans="1:9" ht="15" customHeight="1">
      <c r="A279" s="137" t="s">
        <v>9</v>
      </c>
      <c r="B279" s="129" t="s">
        <v>159</v>
      </c>
      <c r="C279" s="129" t="s">
        <v>87</v>
      </c>
      <c r="D279" s="129" t="s">
        <v>28</v>
      </c>
      <c r="E279" s="155" t="s">
        <v>42</v>
      </c>
      <c r="F279" s="139">
        <v>93.8</v>
      </c>
      <c r="G279" s="139">
        <v>93.8</v>
      </c>
      <c r="H279" s="139">
        <v>85.9</v>
      </c>
      <c r="I279" s="140">
        <v>101.7</v>
      </c>
    </row>
    <row r="280" spans="1:9" ht="15" customHeight="1">
      <c r="A280" s="137" t="s">
        <v>9</v>
      </c>
      <c r="B280" s="129" t="s">
        <v>159</v>
      </c>
      <c r="C280" s="129" t="s">
        <v>87</v>
      </c>
      <c r="D280" s="129" t="s">
        <v>26</v>
      </c>
      <c r="E280" s="155" t="s">
        <v>42</v>
      </c>
      <c r="F280" s="139">
        <v>55.8</v>
      </c>
      <c r="G280" s="139">
        <v>55.8</v>
      </c>
      <c r="H280" s="139">
        <v>49.7</v>
      </c>
      <c r="I280" s="140">
        <v>61.9</v>
      </c>
    </row>
    <row r="281" spans="1:9" ht="15" customHeight="1">
      <c r="A281" s="137" t="s">
        <v>9</v>
      </c>
      <c r="B281" s="129" t="s">
        <v>159</v>
      </c>
      <c r="C281" s="129" t="s">
        <v>87</v>
      </c>
      <c r="D281" s="129" t="s">
        <v>25</v>
      </c>
      <c r="E281" s="155" t="s">
        <v>42</v>
      </c>
      <c r="F281" s="139">
        <v>43.9</v>
      </c>
      <c r="G281" s="139">
        <v>43.9</v>
      </c>
      <c r="H281" s="139">
        <v>38.5</v>
      </c>
      <c r="I281" s="140">
        <v>49.4</v>
      </c>
    </row>
    <row r="282" spans="1:9" ht="15" customHeight="1">
      <c r="A282" s="137" t="s">
        <v>9</v>
      </c>
      <c r="B282" s="129" t="s">
        <v>159</v>
      </c>
      <c r="C282" s="129" t="s">
        <v>87</v>
      </c>
      <c r="D282" s="129" t="s">
        <v>24</v>
      </c>
      <c r="E282" s="155" t="s">
        <v>42</v>
      </c>
      <c r="F282" s="139">
        <v>29.1</v>
      </c>
      <c r="G282" s="139">
        <v>29.1</v>
      </c>
      <c r="H282" s="139">
        <v>24.7</v>
      </c>
      <c r="I282" s="140">
        <v>33.5</v>
      </c>
    </row>
    <row r="283" spans="1:9" ht="15" customHeight="1">
      <c r="A283" s="137" t="s">
        <v>9</v>
      </c>
      <c r="B283" s="129" t="s">
        <v>159</v>
      </c>
      <c r="C283" s="129" t="s">
        <v>87</v>
      </c>
      <c r="D283" s="129" t="s">
        <v>23</v>
      </c>
      <c r="E283" s="155" t="s">
        <v>42</v>
      </c>
      <c r="F283" s="139">
        <v>24.2</v>
      </c>
      <c r="G283" s="139">
        <v>24.2</v>
      </c>
      <c r="H283" s="139">
        <v>20.2</v>
      </c>
      <c r="I283" s="140">
        <v>28.3</v>
      </c>
    </row>
    <row r="284" spans="1:9" ht="15" customHeight="1">
      <c r="A284" s="137" t="s">
        <v>9</v>
      </c>
      <c r="B284" s="129" t="s">
        <v>159</v>
      </c>
      <c r="C284" s="129" t="s">
        <v>87</v>
      </c>
      <c r="D284" s="129" t="s">
        <v>27</v>
      </c>
      <c r="E284" s="155" t="s">
        <v>42</v>
      </c>
      <c r="F284" s="139">
        <v>3.8</v>
      </c>
      <c r="G284" s="139">
        <v>3.8</v>
      </c>
      <c r="H284" s="139">
        <v>2.2000000000000002</v>
      </c>
      <c r="I284" s="140">
        <v>5.4</v>
      </c>
    </row>
    <row r="285" spans="1:9" ht="15" customHeight="1">
      <c r="A285" s="137" t="s">
        <v>9</v>
      </c>
      <c r="B285" s="129" t="s">
        <v>159</v>
      </c>
      <c r="C285" s="129" t="s">
        <v>88</v>
      </c>
      <c r="D285" s="129" t="s">
        <v>22</v>
      </c>
      <c r="E285" s="155" t="s">
        <v>42</v>
      </c>
      <c r="F285" s="139">
        <v>141.19999999999999</v>
      </c>
      <c r="G285" s="139">
        <v>141.19999999999999</v>
      </c>
      <c r="H285" s="139">
        <v>135.4</v>
      </c>
      <c r="I285" s="140">
        <v>146.9</v>
      </c>
    </row>
    <row r="286" spans="1:9" ht="15" customHeight="1">
      <c r="A286" s="137" t="s">
        <v>9</v>
      </c>
      <c r="B286" s="129" t="s">
        <v>159</v>
      </c>
      <c r="C286" s="129" t="s">
        <v>88</v>
      </c>
      <c r="D286" s="129" t="s">
        <v>21</v>
      </c>
      <c r="E286" s="155" t="s">
        <v>42</v>
      </c>
      <c r="F286" s="139">
        <v>135.9</v>
      </c>
      <c r="G286" s="139">
        <v>135.9</v>
      </c>
      <c r="H286" s="139">
        <v>130.19999999999999</v>
      </c>
      <c r="I286" s="140">
        <v>141.5</v>
      </c>
    </row>
    <row r="287" spans="1:9" ht="15" customHeight="1">
      <c r="A287" s="137" t="s">
        <v>9</v>
      </c>
      <c r="B287" s="129" t="s">
        <v>159</v>
      </c>
      <c r="C287" s="129" t="s">
        <v>88</v>
      </c>
      <c r="D287" s="129" t="s">
        <v>28</v>
      </c>
      <c r="E287" s="155" t="s">
        <v>42</v>
      </c>
      <c r="F287" s="139">
        <v>120.6</v>
      </c>
      <c r="G287" s="139">
        <v>120.6</v>
      </c>
      <c r="H287" s="139">
        <v>115.3</v>
      </c>
      <c r="I287" s="140">
        <v>126</v>
      </c>
    </row>
    <row r="288" spans="1:9" ht="15" customHeight="1">
      <c r="A288" s="137" t="s">
        <v>9</v>
      </c>
      <c r="B288" s="129" t="s">
        <v>159</v>
      </c>
      <c r="C288" s="129" t="s">
        <v>88</v>
      </c>
      <c r="D288" s="129" t="s">
        <v>26</v>
      </c>
      <c r="E288" s="155" t="s">
        <v>42</v>
      </c>
      <c r="F288" s="139">
        <v>83.3</v>
      </c>
      <c r="G288" s="139">
        <v>83.3</v>
      </c>
      <c r="H288" s="139">
        <v>78.900000000000006</v>
      </c>
      <c r="I288" s="140">
        <v>87.8</v>
      </c>
    </row>
    <row r="289" spans="1:9" ht="15" customHeight="1">
      <c r="A289" s="137" t="s">
        <v>9</v>
      </c>
      <c r="B289" s="129" t="s">
        <v>159</v>
      </c>
      <c r="C289" s="129" t="s">
        <v>88</v>
      </c>
      <c r="D289" s="129" t="s">
        <v>24</v>
      </c>
      <c r="E289" s="155" t="s">
        <v>42</v>
      </c>
      <c r="F289" s="139">
        <v>65.2</v>
      </c>
      <c r="G289" s="139">
        <v>65.2</v>
      </c>
      <c r="H289" s="139">
        <v>61.2</v>
      </c>
      <c r="I289" s="140">
        <v>69.099999999999994</v>
      </c>
    </row>
    <row r="290" spans="1:9" ht="15" customHeight="1">
      <c r="A290" s="137" t="s">
        <v>9</v>
      </c>
      <c r="B290" s="129" t="s">
        <v>159</v>
      </c>
      <c r="C290" s="129" t="s">
        <v>88</v>
      </c>
      <c r="D290" s="129" t="s">
        <v>23</v>
      </c>
      <c r="E290" s="155" t="s">
        <v>42</v>
      </c>
      <c r="F290" s="139">
        <v>55.8</v>
      </c>
      <c r="G290" s="139">
        <v>55.8</v>
      </c>
      <c r="H290" s="139">
        <v>52.2</v>
      </c>
      <c r="I290" s="140">
        <v>59.4</v>
      </c>
    </row>
    <row r="291" spans="1:9" ht="15" customHeight="1">
      <c r="A291" s="137" t="s">
        <v>9</v>
      </c>
      <c r="B291" s="129" t="s">
        <v>159</v>
      </c>
      <c r="C291" s="129" t="s">
        <v>88</v>
      </c>
      <c r="D291" s="129" t="s">
        <v>25</v>
      </c>
      <c r="E291" s="155" t="s">
        <v>42</v>
      </c>
      <c r="F291" s="139">
        <v>40.200000000000003</v>
      </c>
      <c r="G291" s="139">
        <v>40.200000000000003</v>
      </c>
      <c r="H291" s="139">
        <v>37.1</v>
      </c>
      <c r="I291" s="140">
        <v>43.3</v>
      </c>
    </row>
    <row r="292" spans="1:9" ht="15" customHeight="1">
      <c r="A292" s="137" t="s">
        <v>9</v>
      </c>
      <c r="B292" s="129" t="s">
        <v>159</v>
      </c>
      <c r="C292" s="129" t="s">
        <v>88</v>
      </c>
      <c r="D292" s="129" t="s">
        <v>27</v>
      </c>
      <c r="E292" s="155" t="s">
        <v>42</v>
      </c>
      <c r="F292" s="139">
        <v>3.9</v>
      </c>
      <c r="G292" s="139">
        <v>3.9</v>
      </c>
      <c r="H292" s="139">
        <v>3</v>
      </c>
      <c r="I292" s="140">
        <v>4.9000000000000004</v>
      </c>
    </row>
    <row r="293" spans="1:9" ht="15" customHeight="1">
      <c r="A293" s="137" t="s">
        <v>10</v>
      </c>
      <c r="B293" s="129" t="s">
        <v>157</v>
      </c>
      <c r="C293" s="129" t="s">
        <v>85</v>
      </c>
      <c r="D293" s="129" t="s">
        <v>22</v>
      </c>
      <c r="E293" s="155">
        <v>1</v>
      </c>
      <c r="F293" s="139">
        <v>91.7</v>
      </c>
      <c r="G293" s="139">
        <v>92.6</v>
      </c>
      <c r="H293" s="139">
        <v>80.900000000000006</v>
      </c>
      <c r="I293" s="140">
        <v>104.2</v>
      </c>
    </row>
    <row r="294" spans="1:9" ht="15" customHeight="1">
      <c r="A294" s="137" t="s">
        <v>10</v>
      </c>
      <c r="B294" s="129" t="s">
        <v>157</v>
      </c>
      <c r="C294" s="129" t="s">
        <v>85</v>
      </c>
      <c r="D294" s="129" t="s">
        <v>21</v>
      </c>
      <c r="E294" s="155">
        <v>2</v>
      </c>
      <c r="F294" s="139">
        <v>86.4</v>
      </c>
      <c r="G294" s="139">
        <v>86.8</v>
      </c>
      <c r="H294" s="139">
        <v>75.5</v>
      </c>
      <c r="I294" s="140">
        <v>98</v>
      </c>
    </row>
    <row r="295" spans="1:9" ht="15" customHeight="1">
      <c r="A295" s="137" t="s">
        <v>10</v>
      </c>
      <c r="B295" s="129" t="s">
        <v>157</v>
      </c>
      <c r="C295" s="129" t="s">
        <v>85</v>
      </c>
      <c r="D295" s="129" t="s">
        <v>28</v>
      </c>
      <c r="E295" s="155">
        <v>3</v>
      </c>
      <c r="F295" s="139">
        <v>74.3</v>
      </c>
      <c r="G295" s="139">
        <v>74.7</v>
      </c>
      <c r="H295" s="139">
        <v>64.3</v>
      </c>
      <c r="I295" s="140">
        <v>85.2</v>
      </c>
    </row>
    <row r="296" spans="1:9" ht="15" customHeight="1">
      <c r="A296" s="137" t="s">
        <v>10</v>
      </c>
      <c r="B296" s="129" t="s">
        <v>157</v>
      </c>
      <c r="C296" s="129" t="s">
        <v>85</v>
      </c>
      <c r="D296" s="129" t="s">
        <v>26</v>
      </c>
      <c r="E296" s="155" t="s">
        <v>42</v>
      </c>
      <c r="F296" s="139">
        <v>51.9</v>
      </c>
      <c r="G296" s="139">
        <v>52.1</v>
      </c>
      <c r="H296" s="139">
        <v>43.4</v>
      </c>
      <c r="I296" s="140">
        <v>60.8</v>
      </c>
    </row>
    <row r="297" spans="1:9" ht="15" customHeight="1">
      <c r="A297" s="137" t="s">
        <v>10</v>
      </c>
      <c r="B297" s="129" t="s">
        <v>157</v>
      </c>
      <c r="C297" s="129" t="s">
        <v>85</v>
      </c>
      <c r="D297" s="129" t="s">
        <v>23</v>
      </c>
      <c r="E297" s="155" t="s">
        <v>42</v>
      </c>
      <c r="F297" s="139">
        <v>32.200000000000003</v>
      </c>
      <c r="G297" s="139">
        <v>32.299999999999997</v>
      </c>
      <c r="H297" s="139">
        <v>25.5</v>
      </c>
      <c r="I297" s="140">
        <v>39.200000000000003</v>
      </c>
    </row>
    <row r="298" spans="1:9" ht="15" customHeight="1">
      <c r="A298" s="137" t="s">
        <v>10</v>
      </c>
      <c r="B298" s="129" t="s">
        <v>157</v>
      </c>
      <c r="C298" s="129" t="s">
        <v>85</v>
      </c>
      <c r="D298" s="129" t="s">
        <v>25</v>
      </c>
      <c r="E298" s="155" t="s">
        <v>42</v>
      </c>
      <c r="F298" s="139">
        <v>23.9</v>
      </c>
      <c r="G298" s="139">
        <v>24</v>
      </c>
      <c r="H298" s="139">
        <v>18.100000000000001</v>
      </c>
      <c r="I298" s="140">
        <v>29.9</v>
      </c>
    </row>
    <row r="299" spans="1:9" ht="15" customHeight="1">
      <c r="A299" s="137" t="s">
        <v>10</v>
      </c>
      <c r="B299" s="129" t="s">
        <v>157</v>
      </c>
      <c r="C299" s="129" t="s">
        <v>85</v>
      </c>
      <c r="D299" s="129" t="s">
        <v>24</v>
      </c>
      <c r="E299" s="155" t="s">
        <v>42</v>
      </c>
      <c r="F299" s="139">
        <v>22.7</v>
      </c>
      <c r="G299" s="139">
        <v>22.9</v>
      </c>
      <c r="H299" s="139">
        <v>17.100000000000001</v>
      </c>
      <c r="I299" s="140">
        <v>28.7</v>
      </c>
    </row>
    <row r="300" spans="1:9" ht="15" customHeight="1">
      <c r="A300" s="137" t="s">
        <v>10</v>
      </c>
      <c r="B300" s="129" t="s">
        <v>157</v>
      </c>
      <c r="C300" s="129" t="s">
        <v>85</v>
      </c>
      <c r="D300" s="129" t="s">
        <v>27</v>
      </c>
      <c r="E300" s="155" t="s">
        <v>42</v>
      </c>
      <c r="F300" s="139">
        <v>4.2</v>
      </c>
      <c r="G300" s="139">
        <v>4.2</v>
      </c>
      <c r="H300" s="139">
        <v>1.7</v>
      </c>
      <c r="I300" s="140">
        <v>6.6</v>
      </c>
    </row>
    <row r="301" spans="1:9" ht="15" customHeight="1">
      <c r="A301" s="137" t="s">
        <v>10</v>
      </c>
      <c r="B301" s="129" t="s">
        <v>157</v>
      </c>
      <c r="C301" s="129" t="s">
        <v>86</v>
      </c>
      <c r="D301" s="129" t="s">
        <v>26</v>
      </c>
      <c r="E301" s="155" t="s">
        <v>42</v>
      </c>
      <c r="F301" s="139" t="s">
        <v>68</v>
      </c>
      <c r="G301" s="139" t="s">
        <v>68</v>
      </c>
      <c r="H301" s="139" t="s">
        <v>68</v>
      </c>
      <c r="I301" s="140" t="s">
        <v>68</v>
      </c>
    </row>
    <row r="302" spans="1:9" ht="15" customHeight="1">
      <c r="A302" s="137" t="s">
        <v>10</v>
      </c>
      <c r="B302" s="129" t="s">
        <v>157</v>
      </c>
      <c r="C302" s="129" t="s">
        <v>86</v>
      </c>
      <c r="D302" s="129" t="s">
        <v>28</v>
      </c>
      <c r="E302" s="155" t="s">
        <v>42</v>
      </c>
      <c r="F302" s="139" t="s">
        <v>68</v>
      </c>
      <c r="G302" s="139" t="s">
        <v>68</v>
      </c>
      <c r="H302" s="139" t="s">
        <v>68</v>
      </c>
      <c r="I302" s="140" t="s">
        <v>68</v>
      </c>
    </row>
    <row r="303" spans="1:9" ht="15" customHeight="1">
      <c r="A303" s="137" t="s">
        <v>10</v>
      </c>
      <c r="B303" s="129" t="s">
        <v>157</v>
      </c>
      <c r="C303" s="129" t="s">
        <v>86</v>
      </c>
      <c r="D303" s="129" t="s">
        <v>22</v>
      </c>
      <c r="E303" s="155" t="s">
        <v>42</v>
      </c>
      <c r="F303" s="139">
        <v>17.399999999999999</v>
      </c>
      <c r="G303" s="139">
        <v>17.399999999999999</v>
      </c>
      <c r="H303" s="139">
        <v>8.3000000000000007</v>
      </c>
      <c r="I303" s="140">
        <v>26.5</v>
      </c>
    </row>
    <row r="304" spans="1:9" ht="15" customHeight="1">
      <c r="A304" s="137" t="s">
        <v>10</v>
      </c>
      <c r="B304" s="129" t="s">
        <v>157</v>
      </c>
      <c r="C304" s="129" t="s">
        <v>86</v>
      </c>
      <c r="D304" s="129" t="s">
        <v>21</v>
      </c>
      <c r="E304" s="155" t="s">
        <v>42</v>
      </c>
      <c r="F304" s="139">
        <v>16.100000000000001</v>
      </c>
      <c r="G304" s="139">
        <v>16.100000000000001</v>
      </c>
      <c r="H304" s="139">
        <v>7.4</v>
      </c>
      <c r="I304" s="140">
        <v>24.9</v>
      </c>
    </row>
    <row r="305" spans="1:9" ht="15" customHeight="1">
      <c r="A305" s="137" t="s">
        <v>10</v>
      </c>
      <c r="B305" s="129" t="s">
        <v>157</v>
      </c>
      <c r="C305" s="129" t="s">
        <v>86</v>
      </c>
      <c r="D305" s="129" t="s">
        <v>25</v>
      </c>
      <c r="E305" s="155" t="s">
        <v>42</v>
      </c>
      <c r="F305" s="139">
        <v>7.4</v>
      </c>
      <c r="G305" s="139">
        <v>7.4</v>
      </c>
      <c r="H305" s="139">
        <v>1.5</v>
      </c>
      <c r="I305" s="140">
        <v>13.4</v>
      </c>
    </row>
    <row r="306" spans="1:9" ht="15" customHeight="1">
      <c r="A306" s="137" t="s">
        <v>10</v>
      </c>
      <c r="B306" s="129" t="s">
        <v>157</v>
      </c>
      <c r="C306" s="129" t="s">
        <v>86</v>
      </c>
      <c r="D306" s="129" t="s">
        <v>23</v>
      </c>
      <c r="E306" s="155" t="s">
        <v>42</v>
      </c>
      <c r="F306" s="139">
        <v>0</v>
      </c>
      <c r="G306" s="139">
        <v>0</v>
      </c>
      <c r="H306" s="139">
        <v>0</v>
      </c>
      <c r="I306" s="140">
        <v>0</v>
      </c>
    </row>
    <row r="307" spans="1:9" ht="15" customHeight="1">
      <c r="A307" s="137" t="s">
        <v>10</v>
      </c>
      <c r="B307" s="129" t="s">
        <v>157</v>
      </c>
      <c r="C307" s="129" t="s">
        <v>86</v>
      </c>
      <c r="D307" s="129" t="s">
        <v>24</v>
      </c>
      <c r="E307" s="155" t="s">
        <v>42</v>
      </c>
      <c r="F307" s="139">
        <v>0</v>
      </c>
      <c r="G307" s="139">
        <v>0</v>
      </c>
      <c r="H307" s="139">
        <v>0</v>
      </c>
      <c r="I307" s="140">
        <v>0</v>
      </c>
    </row>
    <row r="308" spans="1:9" ht="15" customHeight="1">
      <c r="A308" s="137" t="s">
        <v>10</v>
      </c>
      <c r="B308" s="129" t="s">
        <v>157</v>
      </c>
      <c r="C308" s="129" t="s">
        <v>86</v>
      </c>
      <c r="D308" s="129" t="s">
        <v>27</v>
      </c>
      <c r="E308" s="155" t="s">
        <v>42</v>
      </c>
      <c r="F308" s="139">
        <v>0</v>
      </c>
      <c r="G308" s="139">
        <v>0</v>
      </c>
      <c r="H308" s="139">
        <v>0</v>
      </c>
      <c r="I308" s="140">
        <v>0</v>
      </c>
    </row>
    <row r="309" spans="1:9" ht="15" customHeight="1">
      <c r="A309" s="137" t="s">
        <v>10</v>
      </c>
      <c r="B309" s="129" t="s">
        <v>157</v>
      </c>
      <c r="C309" s="129" t="s">
        <v>87</v>
      </c>
      <c r="D309" s="129" t="s">
        <v>22</v>
      </c>
      <c r="E309" s="155" t="s">
        <v>42</v>
      </c>
      <c r="F309" s="139">
        <v>95.3</v>
      </c>
      <c r="G309" s="139">
        <v>95.3</v>
      </c>
      <c r="H309" s="139">
        <v>68.400000000000006</v>
      </c>
      <c r="I309" s="140">
        <v>122.3</v>
      </c>
    </row>
    <row r="310" spans="1:9" ht="15" customHeight="1">
      <c r="A310" s="137" t="s">
        <v>10</v>
      </c>
      <c r="B310" s="129" t="s">
        <v>157</v>
      </c>
      <c r="C310" s="129" t="s">
        <v>87</v>
      </c>
      <c r="D310" s="129" t="s">
        <v>21</v>
      </c>
      <c r="E310" s="155" t="s">
        <v>42</v>
      </c>
      <c r="F310" s="139">
        <v>47.7</v>
      </c>
      <c r="G310" s="139">
        <v>47.7</v>
      </c>
      <c r="H310" s="139">
        <v>28.6</v>
      </c>
      <c r="I310" s="140">
        <v>66.7</v>
      </c>
    </row>
    <row r="311" spans="1:9" ht="15" customHeight="1">
      <c r="A311" s="137" t="s">
        <v>10</v>
      </c>
      <c r="B311" s="129" t="s">
        <v>157</v>
      </c>
      <c r="C311" s="129" t="s">
        <v>87</v>
      </c>
      <c r="D311" s="129" t="s">
        <v>28</v>
      </c>
      <c r="E311" s="155" t="s">
        <v>42</v>
      </c>
      <c r="F311" s="139">
        <v>43.7</v>
      </c>
      <c r="G311" s="139">
        <v>43.7</v>
      </c>
      <c r="H311" s="139">
        <v>25.4</v>
      </c>
      <c r="I311" s="140">
        <v>61.9</v>
      </c>
    </row>
    <row r="312" spans="1:9" ht="15" customHeight="1">
      <c r="A312" s="137" t="s">
        <v>10</v>
      </c>
      <c r="B312" s="129" t="s">
        <v>157</v>
      </c>
      <c r="C312" s="129" t="s">
        <v>87</v>
      </c>
      <c r="D312" s="129" t="s">
        <v>26</v>
      </c>
      <c r="E312" s="155" t="s">
        <v>42</v>
      </c>
      <c r="F312" s="139">
        <v>21.8</v>
      </c>
      <c r="G312" s="139">
        <v>21.8</v>
      </c>
      <c r="H312" s="139">
        <v>8.9</v>
      </c>
      <c r="I312" s="140">
        <v>34.700000000000003</v>
      </c>
    </row>
    <row r="313" spans="1:9" ht="15" customHeight="1">
      <c r="A313" s="137" t="s">
        <v>10</v>
      </c>
      <c r="B313" s="129" t="s">
        <v>157</v>
      </c>
      <c r="C313" s="129" t="s">
        <v>87</v>
      </c>
      <c r="D313" s="129" t="s">
        <v>25</v>
      </c>
      <c r="E313" s="155" t="s">
        <v>42</v>
      </c>
      <c r="F313" s="139">
        <v>19.899999999999999</v>
      </c>
      <c r="G313" s="139">
        <v>19.899999999999999</v>
      </c>
      <c r="H313" s="139">
        <v>7.6</v>
      </c>
      <c r="I313" s="140">
        <v>32.200000000000003</v>
      </c>
    </row>
    <row r="314" spans="1:9" ht="15" customHeight="1">
      <c r="A314" s="137" t="s">
        <v>10</v>
      </c>
      <c r="B314" s="129" t="s">
        <v>157</v>
      </c>
      <c r="C314" s="129" t="s">
        <v>87</v>
      </c>
      <c r="D314" s="129" t="s">
        <v>24</v>
      </c>
      <c r="E314" s="155" t="s">
        <v>42</v>
      </c>
      <c r="F314" s="139">
        <v>13.9</v>
      </c>
      <c r="G314" s="139">
        <v>13.9</v>
      </c>
      <c r="H314" s="139">
        <v>3.6</v>
      </c>
      <c r="I314" s="140">
        <v>24.2</v>
      </c>
    </row>
    <row r="315" spans="1:9" ht="15" customHeight="1">
      <c r="A315" s="137" t="s">
        <v>10</v>
      </c>
      <c r="B315" s="129" t="s">
        <v>157</v>
      </c>
      <c r="C315" s="129" t="s">
        <v>87</v>
      </c>
      <c r="D315" s="129" t="s">
        <v>23</v>
      </c>
      <c r="E315" s="155" t="s">
        <v>42</v>
      </c>
      <c r="F315" s="139">
        <v>11.9</v>
      </c>
      <c r="G315" s="139">
        <v>11.9</v>
      </c>
      <c r="H315" s="139">
        <v>2.4</v>
      </c>
      <c r="I315" s="140">
        <v>21.4</v>
      </c>
    </row>
    <row r="316" spans="1:9" ht="15" customHeight="1">
      <c r="A316" s="137" t="s">
        <v>10</v>
      </c>
      <c r="B316" s="129" t="s">
        <v>157</v>
      </c>
      <c r="C316" s="129" t="s">
        <v>87</v>
      </c>
      <c r="D316" s="129" t="s">
        <v>27</v>
      </c>
      <c r="E316" s="155" t="s">
        <v>42</v>
      </c>
      <c r="F316" s="139">
        <v>0</v>
      </c>
      <c r="G316" s="139">
        <v>0</v>
      </c>
      <c r="H316" s="139">
        <v>0</v>
      </c>
      <c r="I316" s="140">
        <v>0</v>
      </c>
    </row>
    <row r="317" spans="1:9" ht="15" customHeight="1">
      <c r="A317" s="137" t="s">
        <v>10</v>
      </c>
      <c r="B317" s="129" t="s">
        <v>157</v>
      </c>
      <c r="C317" s="129" t="s">
        <v>88</v>
      </c>
      <c r="D317" s="129" t="s">
        <v>21</v>
      </c>
      <c r="E317" s="155" t="s">
        <v>42</v>
      </c>
      <c r="F317" s="139">
        <v>143.69999999999999</v>
      </c>
      <c r="G317" s="139">
        <v>143.69999999999999</v>
      </c>
      <c r="H317" s="139">
        <v>123.3</v>
      </c>
      <c r="I317" s="140">
        <v>164.1</v>
      </c>
    </row>
    <row r="318" spans="1:9" ht="15" customHeight="1">
      <c r="A318" s="137" t="s">
        <v>10</v>
      </c>
      <c r="B318" s="129" t="s">
        <v>157</v>
      </c>
      <c r="C318" s="129" t="s">
        <v>88</v>
      </c>
      <c r="D318" s="129" t="s">
        <v>22</v>
      </c>
      <c r="E318" s="155" t="s">
        <v>42</v>
      </c>
      <c r="F318" s="139">
        <v>135.4</v>
      </c>
      <c r="G318" s="139">
        <v>135.4</v>
      </c>
      <c r="H318" s="139">
        <v>115.7</v>
      </c>
      <c r="I318" s="140">
        <v>155.19999999999999</v>
      </c>
    </row>
    <row r="319" spans="1:9" ht="15" customHeight="1">
      <c r="A319" s="137" t="s">
        <v>10</v>
      </c>
      <c r="B319" s="129" t="s">
        <v>157</v>
      </c>
      <c r="C319" s="129" t="s">
        <v>88</v>
      </c>
      <c r="D319" s="129" t="s">
        <v>28</v>
      </c>
      <c r="E319" s="155" t="s">
        <v>42</v>
      </c>
      <c r="F319" s="139">
        <v>129.4</v>
      </c>
      <c r="G319" s="139">
        <v>129.4</v>
      </c>
      <c r="H319" s="139">
        <v>110.1</v>
      </c>
      <c r="I319" s="140">
        <v>148.69999999999999</v>
      </c>
    </row>
    <row r="320" spans="1:9" ht="15" customHeight="1">
      <c r="A320" s="137" t="s">
        <v>10</v>
      </c>
      <c r="B320" s="129" t="s">
        <v>157</v>
      </c>
      <c r="C320" s="129" t="s">
        <v>88</v>
      </c>
      <c r="D320" s="129" t="s">
        <v>26</v>
      </c>
      <c r="E320" s="155" t="s">
        <v>42</v>
      </c>
      <c r="F320" s="139">
        <v>92.5</v>
      </c>
      <c r="G320" s="139">
        <v>92.5</v>
      </c>
      <c r="H320" s="139">
        <v>76.2</v>
      </c>
      <c r="I320" s="140">
        <v>108.9</v>
      </c>
    </row>
    <row r="321" spans="1:9" ht="15" customHeight="1">
      <c r="A321" s="137" t="s">
        <v>10</v>
      </c>
      <c r="B321" s="129" t="s">
        <v>157</v>
      </c>
      <c r="C321" s="129" t="s">
        <v>88</v>
      </c>
      <c r="D321" s="129" t="s">
        <v>23</v>
      </c>
      <c r="E321" s="155" t="s">
        <v>42</v>
      </c>
      <c r="F321" s="139">
        <v>59.4</v>
      </c>
      <c r="G321" s="139">
        <v>59.4</v>
      </c>
      <c r="H321" s="139">
        <v>46.3</v>
      </c>
      <c r="I321" s="140">
        <v>72.5</v>
      </c>
    </row>
    <row r="322" spans="1:9" ht="15" customHeight="1">
      <c r="A322" s="137" t="s">
        <v>10</v>
      </c>
      <c r="B322" s="129" t="s">
        <v>157</v>
      </c>
      <c r="C322" s="129" t="s">
        <v>88</v>
      </c>
      <c r="D322" s="129" t="s">
        <v>24</v>
      </c>
      <c r="E322" s="155" t="s">
        <v>42</v>
      </c>
      <c r="F322" s="139">
        <v>39.9</v>
      </c>
      <c r="G322" s="139">
        <v>39.9</v>
      </c>
      <c r="H322" s="139">
        <v>29.1</v>
      </c>
      <c r="I322" s="140">
        <v>50.6</v>
      </c>
    </row>
    <row r="323" spans="1:9" ht="15" customHeight="1">
      <c r="A323" s="137" t="s">
        <v>10</v>
      </c>
      <c r="B323" s="129" t="s">
        <v>157</v>
      </c>
      <c r="C323" s="129" t="s">
        <v>88</v>
      </c>
      <c r="D323" s="129" t="s">
        <v>25</v>
      </c>
      <c r="E323" s="155" t="s">
        <v>42</v>
      </c>
      <c r="F323" s="139">
        <v>35.4</v>
      </c>
      <c r="G323" s="139">
        <v>35.4</v>
      </c>
      <c r="H323" s="139">
        <v>25.3</v>
      </c>
      <c r="I323" s="140">
        <v>45.5</v>
      </c>
    </row>
    <row r="324" spans="1:9" ht="15" customHeight="1">
      <c r="A324" s="137" t="s">
        <v>10</v>
      </c>
      <c r="B324" s="129" t="s">
        <v>157</v>
      </c>
      <c r="C324" s="129" t="s">
        <v>88</v>
      </c>
      <c r="D324" s="129" t="s">
        <v>27</v>
      </c>
      <c r="E324" s="155" t="s">
        <v>42</v>
      </c>
      <c r="F324" s="139">
        <v>8.3000000000000007</v>
      </c>
      <c r="G324" s="139">
        <v>8.3000000000000007</v>
      </c>
      <c r="H324" s="139">
        <v>3.4</v>
      </c>
      <c r="I324" s="140">
        <v>13.2</v>
      </c>
    </row>
    <row r="325" spans="1:9" ht="15" customHeight="1">
      <c r="A325" s="137" t="s">
        <v>10</v>
      </c>
      <c r="B325" s="129" t="s">
        <v>158</v>
      </c>
      <c r="C325" s="129" t="s">
        <v>85</v>
      </c>
      <c r="D325" s="129" t="s">
        <v>22</v>
      </c>
      <c r="E325" s="155" t="s">
        <v>42</v>
      </c>
      <c r="F325" s="139">
        <v>83.6</v>
      </c>
      <c r="G325" s="139">
        <v>84.4</v>
      </c>
      <c r="H325" s="139">
        <v>68.900000000000006</v>
      </c>
      <c r="I325" s="140">
        <v>99.9</v>
      </c>
    </row>
    <row r="326" spans="1:9" ht="15" customHeight="1">
      <c r="A326" s="137" t="s">
        <v>10</v>
      </c>
      <c r="B326" s="129" t="s">
        <v>158</v>
      </c>
      <c r="C326" s="129" t="s">
        <v>85</v>
      </c>
      <c r="D326" s="129" t="s">
        <v>21</v>
      </c>
      <c r="E326" s="155" t="s">
        <v>42</v>
      </c>
      <c r="F326" s="139">
        <v>69.7</v>
      </c>
      <c r="G326" s="139">
        <v>69.599999999999994</v>
      </c>
      <c r="H326" s="139">
        <v>55.6</v>
      </c>
      <c r="I326" s="140">
        <v>83.6</v>
      </c>
    </row>
    <row r="327" spans="1:9" ht="15" customHeight="1">
      <c r="A327" s="137" t="s">
        <v>10</v>
      </c>
      <c r="B327" s="129" t="s">
        <v>158</v>
      </c>
      <c r="C327" s="129" t="s">
        <v>85</v>
      </c>
      <c r="D327" s="129" t="s">
        <v>28</v>
      </c>
      <c r="E327" s="155" t="s">
        <v>42</v>
      </c>
      <c r="F327" s="139">
        <v>66.7</v>
      </c>
      <c r="G327" s="139">
        <v>66.900000000000006</v>
      </c>
      <c r="H327" s="139">
        <v>53.2</v>
      </c>
      <c r="I327" s="140">
        <v>80.7</v>
      </c>
    </row>
    <row r="328" spans="1:9" ht="15" customHeight="1">
      <c r="A328" s="137" t="s">
        <v>10</v>
      </c>
      <c r="B328" s="129" t="s">
        <v>158</v>
      </c>
      <c r="C328" s="129" t="s">
        <v>85</v>
      </c>
      <c r="D328" s="129" t="s">
        <v>26</v>
      </c>
      <c r="E328" s="155" t="s">
        <v>42</v>
      </c>
      <c r="F328" s="139">
        <v>40.299999999999997</v>
      </c>
      <c r="G328" s="139">
        <v>40.299999999999997</v>
      </c>
      <c r="H328" s="139">
        <v>29.7</v>
      </c>
      <c r="I328" s="140">
        <v>51</v>
      </c>
    </row>
    <row r="329" spans="1:9" ht="15" customHeight="1">
      <c r="A329" s="137" t="s">
        <v>10</v>
      </c>
      <c r="B329" s="129" t="s">
        <v>158</v>
      </c>
      <c r="C329" s="129" t="s">
        <v>85</v>
      </c>
      <c r="D329" s="129" t="s">
        <v>23</v>
      </c>
      <c r="E329" s="155" t="s">
        <v>42</v>
      </c>
      <c r="F329" s="139">
        <v>24.9</v>
      </c>
      <c r="G329" s="139">
        <v>25</v>
      </c>
      <c r="H329" s="139">
        <v>16.600000000000001</v>
      </c>
      <c r="I329" s="140">
        <v>33.4</v>
      </c>
    </row>
    <row r="330" spans="1:9" ht="15" customHeight="1">
      <c r="A330" s="137" t="s">
        <v>10</v>
      </c>
      <c r="B330" s="129" t="s">
        <v>158</v>
      </c>
      <c r="C330" s="129" t="s">
        <v>85</v>
      </c>
      <c r="D330" s="129" t="s">
        <v>25</v>
      </c>
      <c r="E330" s="155" t="s">
        <v>42</v>
      </c>
      <c r="F330" s="139">
        <v>19.100000000000001</v>
      </c>
      <c r="G330" s="139">
        <v>19.2</v>
      </c>
      <c r="H330" s="139">
        <v>11.8</v>
      </c>
      <c r="I330" s="140">
        <v>26.6</v>
      </c>
    </row>
    <row r="331" spans="1:9" ht="15" customHeight="1">
      <c r="A331" s="137" t="s">
        <v>10</v>
      </c>
      <c r="B331" s="129" t="s">
        <v>158</v>
      </c>
      <c r="C331" s="129" t="s">
        <v>85</v>
      </c>
      <c r="D331" s="129" t="s">
        <v>24</v>
      </c>
      <c r="E331" s="155" t="s">
        <v>42</v>
      </c>
      <c r="F331" s="139">
        <v>15.4</v>
      </c>
      <c r="G331" s="139">
        <v>15.5</v>
      </c>
      <c r="H331" s="139">
        <v>8.9</v>
      </c>
      <c r="I331" s="140">
        <v>22.1</v>
      </c>
    </row>
    <row r="332" spans="1:9" ht="15" customHeight="1">
      <c r="A332" s="137" t="s">
        <v>10</v>
      </c>
      <c r="B332" s="129" t="s">
        <v>158</v>
      </c>
      <c r="C332" s="129" t="s">
        <v>85</v>
      </c>
      <c r="D332" s="129" t="s">
        <v>27</v>
      </c>
      <c r="E332" s="155" t="s">
        <v>42</v>
      </c>
      <c r="F332" s="139">
        <v>5.0999999999999996</v>
      </c>
      <c r="G332" s="139">
        <v>5.0999999999999996</v>
      </c>
      <c r="H332" s="139">
        <v>1.3</v>
      </c>
      <c r="I332" s="140">
        <v>8.9</v>
      </c>
    </row>
    <row r="333" spans="1:9" ht="15" customHeight="1">
      <c r="A333" s="137" t="s">
        <v>10</v>
      </c>
      <c r="B333" s="129" t="s">
        <v>158</v>
      </c>
      <c r="C333" s="129" t="s">
        <v>86</v>
      </c>
      <c r="D333" s="129" t="s">
        <v>21</v>
      </c>
      <c r="E333" s="155" t="s">
        <v>42</v>
      </c>
      <c r="F333" s="139" t="s">
        <v>68</v>
      </c>
      <c r="G333" s="139" t="s">
        <v>68</v>
      </c>
      <c r="H333" s="139" t="s">
        <v>68</v>
      </c>
      <c r="I333" s="140" t="s">
        <v>68</v>
      </c>
    </row>
    <row r="334" spans="1:9" ht="15" customHeight="1">
      <c r="A334" s="137" t="s">
        <v>10</v>
      </c>
      <c r="B334" s="129" t="s">
        <v>158</v>
      </c>
      <c r="C334" s="129" t="s">
        <v>86</v>
      </c>
      <c r="D334" s="129" t="s">
        <v>22</v>
      </c>
      <c r="E334" s="155" t="s">
        <v>42</v>
      </c>
      <c r="F334" s="139" t="s">
        <v>68</v>
      </c>
      <c r="G334" s="139" t="s">
        <v>68</v>
      </c>
      <c r="H334" s="139" t="s">
        <v>68</v>
      </c>
      <c r="I334" s="140" t="s">
        <v>68</v>
      </c>
    </row>
    <row r="335" spans="1:9" ht="15" customHeight="1">
      <c r="A335" s="137" t="s">
        <v>10</v>
      </c>
      <c r="B335" s="129" t="s">
        <v>158</v>
      </c>
      <c r="C335" s="129" t="s">
        <v>86</v>
      </c>
      <c r="D335" s="129" t="s">
        <v>25</v>
      </c>
      <c r="E335" s="155" t="s">
        <v>42</v>
      </c>
      <c r="F335" s="139" t="s">
        <v>68</v>
      </c>
      <c r="G335" s="139" t="s">
        <v>68</v>
      </c>
      <c r="H335" s="139" t="s">
        <v>68</v>
      </c>
      <c r="I335" s="140" t="s">
        <v>68</v>
      </c>
    </row>
    <row r="336" spans="1:9" ht="15" customHeight="1">
      <c r="A336" s="137" t="s">
        <v>10</v>
      </c>
      <c r="B336" s="129" t="s">
        <v>158</v>
      </c>
      <c r="C336" s="129" t="s">
        <v>86</v>
      </c>
      <c r="D336" s="129" t="s">
        <v>26</v>
      </c>
      <c r="E336" s="155" t="s">
        <v>42</v>
      </c>
      <c r="F336" s="139" t="s">
        <v>68</v>
      </c>
      <c r="G336" s="139" t="s">
        <v>68</v>
      </c>
      <c r="H336" s="139" t="s">
        <v>68</v>
      </c>
      <c r="I336" s="140" t="s">
        <v>68</v>
      </c>
    </row>
    <row r="337" spans="1:9" ht="15" customHeight="1">
      <c r="A337" s="137" t="s">
        <v>10</v>
      </c>
      <c r="B337" s="129" t="s">
        <v>158</v>
      </c>
      <c r="C337" s="129" t="s">
        <v>86</v>
      </c>
      <c r="D337" s="129" t="s">
        <v>23</v>
      </c>
      <c r="E337" s="155" t="s">
        <v>42</v>
      </c>
      <c r="F337" s="139">
        <v>0</v>
      </c>
      <c r="G337" s="139">
        <v>0</v>
      </c>
      <c r="H337" s="139">
        <v>0</v>
      </c>
      <c r="I337" s="140">
        <v>0</v>
      </c>
    </row>
    <row r="338" spans="1:9" ht="15" customHeight="1">
      <c r="A338" s="137" t="s">
        <v>10</v>
      </c>
      <c r="B338" s="129" t="s">
        <v>158</v>
      </c>
      <c r="C338" s="129" t="s">
        <v>86</v>
      </c>
      <c r="D338" s="129" t="s">
        <v>24</v>
      </c>
      <c r="E338" s="155" t="s">
        <v>42</v>
      </c>
      <c r="F338" s="139">
        <v>0</v>
      </c>
      <c r="G338" s="139">
        <v>0</v>
      </c>
      <c r="H338" s="139">
        <v>0</v>
      </c>
      <c r="I338" s="140">
        <v>0</v>
      </c>
    </row>
    <row r="339" spans="1:9" ht="15" customHeight="1">
      <c r="A339" s="137" t="s">
        <v>10</v>
      </c>
      <c r="B339" s="129" t="s">
        <v>158</v>
      </c>
      <c r="C339" s="129" t="s">
        <v>86</v>
      </c>
      <c r="D339" s="129" t="s">
        <v>27</v>
      </c>
      <c r="E339" s="155" t="s">
        <v>42</v>
      </c>
      <c r="F339" s="139">
        <v>0</v>
      </c>
      <c r="G339" s="139">
        <v>0</v>
      </c>
      <c r="H339" s="139">
        <v>0</v>
      </c>
      <c r="I339" s="140">
        <v>0</v>
      </c>
    </row>
    <row r="340" spans="1:9" ht="15" customHeight="1">
      <c r="A340" s="137" t="s">
        <v>10</v>
      </c>
      <c r="B340" s="129" t="s">
        <v>158</v>
      </c>
      <c r="C340" s="129" t="s">
        <v>86</v>
      </c>
      <c r="D340" s="129" t="s">
        <v>28</v>
      </c>
      <c r="E340" s="155" t="s">
        <v>42</v>
      </c>
      <c r="F340" s="139">
        <v>0</v>
      </c>
      <c r="G340" s="139">
        <v>0</v>
      </c>
      <c r="H340" s="139">
        <v>0</v>
      </c>
      <c r="I340" s="140">
        <v>0</v>
      </c>
    </row>
    <row r="341" spans="1:9" ht="15" customHeight="1">
      <c r="A341" s="137" t="s">
        <v>10</v>
      </c>
      <c r="B341" s="129" t="s">
        <v>158</v>
      </c>
      <c r="C341" s="129" t="s">
        <v>87</v>
      </c>
      <c r="D341" s="129" t="s">
        <v>21</v>
      </c>
      <c r="E341" s="155" t="s">
        <v>42</v>
      </c>
      <c r="F341" s="139" t="s">
        <v>68</v>
      </c>
      <c r="G341" s="139" t="s">
        <v>68</v>
      </c>
      <c r="H341" s="139" t="s">
        <v>68</v>
      </c>
      <c r="I341" s="140" t="s">
        <v>68</v>
      </c>
    </row>
    <row r="342" spans="1:9" ht="15" customHeight="1">
      <c r="A342" s="137" t="s">
        <v>10</v>
      </c>
      <c r="B342" s="129" t="s">
        <v>158</v>
      </c>
      <c r="C342" s="129" t="s">
        <v>87</v>
      </c>
      <c r="D342" s="129" t="s">
        <v>23</v>
      </c>
      <c r="E342" s="155" t="s">
        <v>42</v>
      </c>
      <c r="F342" s="139" t="s">
        <v>68</v>
      </c>
      <c r="G342" s="139" t="s">
        <v>68</v>
      </c>
      <c r="H342" s="139" t="s">
        <v>68</v>
      </c>
      <c r="I342" s="140" t="s">
        <v>68</v>
      </c>
    </row>
    <row r="343" spans="1:9" ht="15" customHeight="1">
      <c r="A343" s="137" t="s">
        <v>10</v>
      </c>
      <c r="B343" s="129" t="s">
        <v>158</v>
      </c>
      <c r="C343" s="129" t="s">
        <v>87</v>
      </c>
      <c r="D343" s="129" t="s">
        <v>24</v>
      </c>
      <c r="E343" s="155" t="s">
        <v>42</v>
      </c>
      <c r="F343" s="139" t="s">
        <v>68</v>
      </c>
      <c r="G343" s="139" t="s">
        <v>68</v>
      </c>
      <c r="H343" s="139" t="s">
        <v>68</v>
      </c>
      <c r="I343" s="140" t="s">
        <v>68</v>
      </c>
    </row>
    <row r="344" spans="1:9" ht="15" customHeight="1">
      <c r="A344" s="137" t="s">
        <v>10</v>
      </c>
      <c r="B344" s="129" t="s">
        <v>158</v>
      </c>
      <c r="C344" s="129" t="s">
        <v>87</v>
      </c>
      <c r="D344" s="129" t="s">
        <v>25</v>
      </c>
      <c r="E344" s="155" t="s">
        <v>42</v>
      </c>
      <c r="F344" s="139" t="s">
        <v>68</v>
      </c>
      <c r="G344" s="139" t="s">
        <v>68</v>
      </c>
      <c r="H344" s="139" t="s">
        <v>68</v>
      </c>
      <c r="I344" s="140" t="s">
        <v>68</v>
      </c>
    </row>
    <row r="345" spans="1:9" ht="15" customHeight="1">
      <c r="A345" s="137" t="s">
        <v>10</v>
      </c>
      <c r="B345" s="129" t="s">
        <v>158</v>
      </c>
      <c r="C345" s="129" t="s">
        <v>87</v>
      </c>
      <c r="D345" s="129" t="s">
        <v>26</v>
      </c>
      <c r="E345" s="155" t="s">
        <v>42</v>
      </c>
      <c r="F345" s="139" t="s">
        <v>68</v>
      </c>
      <c r="G345" s="139" t="s">
        <v>68</v>
      </c>
      <c r="H345" s="139" t="s">
        <v>68</v>
      </c>
      <c r="I345" s="140" t="s">
        <v>68</v>
      </c>
    </row>
    <row r="346" spans="1:9" ht="15" customHeight="1">
      <c r="A346" s="137" t="s">
        <v>10</v>
      </c>
      <c r="B346" s="129" t="s">
        <v>158</v>
      </c>
      <c r="C346" s="129" t="s">
        <v>87</v>
      </c>
      <c r="D346" s="129" t="s">
        <v>22</v>
      </c>
      <c r="E346" s="155" t="s">
        <v>42</v>
      </c>
      <c r="F346" s="139">
        <v>84.7</v>
      </c>
      <c r="G346" s="139">
        <v>84.7</v>
      </c>
      <c r="H346" s="139">
        <v>49.3</v>
      </c>
      <c r="I346" s="140">
        <v>120.1</v>
      </c>
    </row>
    <row r="347" spans="1:9" ht="15" customHeight="1">
      <c r="A347" s="137" t="s">
        <v>10</v>
      </c>
      <c r="B347" s="129" t="s">
        <v>158</v>
      </c>
      <c r="C347" s="129" t="s">
        <v>87</v>
      </c>
      <c r="D347" s="129" t="s">
        <v>28</v>
      </c>
      <c r="E347" s="155" t="s">
        <v>42</v>
      </c>
      <c r="F347" s="139">
        <v>30.8</v>
      </c>
      <c r="G347" s="139">
        <v>30.8</v>
      </c>
      <c r="H347" s="139">
        <v>9.5</v>
      </c>
      <c r="I347" s="140">
        <v>52.2</v>
      </c>
    </row>
    <row r="348" spans="1:9" ht="15" customHeight="1">
      <c r="A348" s="137" t="s">
        <v>10</v>
      </c>
      <c r="B348" s="129" t="s">
        <v>158</v>
      </c>
      <c r="C348" s="129" t="s">
        <v>87</v>
      </c>
      <c r="D348" s="129" t="s">
        <v>27</v>
      </c>
      <c r="E348" s="155" t="s">
        <v>42</v>
      </c>
      <c r="F348" s="139">
        <v>0</v>
      </c>
      <c r="G348" s="139">
        <v>0</v>
      </c>
      <c r="H348" s="139">
        <v>0</v>
      </c>
      <c r="I348" s="140">
        <v>0</v>
      </c>
    </row>
    <row r="349" spans="1:9" ht="15" customHeight="1">
      <c r="A349" s="137" t="s">
        <v>10</v>
      </c>
      <c r="B349" s="129" t="s">
        <v>158</v>
      </c>
      <c r="C349" s="129" t="s">
        <v>88</v>
      </c>
      <c r="D349" s="129" t="s">
        <v>22</v>
      </c>
      <c r="E349" s="155" t="s">
        <v>42</v>
      </c>
      <c r="F349" s="139">
        <v>132.19999999999999</v>
      </c>
      <c r="G349" s="139">
        <v>132.19999999999999</v>
      </c>
      <c r="H349" s="139">
        <v>105</v>
      </c>
      <c r="I349" s="140">
        <v>159.30000000000001</v>
      </c>
    </row>
    <row r="350" spans="1:9" ht="15" customHeight="1">
      <c r="A350" s="137" t="s">
        <v>10</v>
      </c>
      <c r="B350" s="129" t="s">
        <v>158</v>
      </c>
      <c r="C350" s="129" t="s">
        <v>88</v>
      </c>
      <c r="D350" s="129" t="s">
        <v>21</v>
      </c>
      <c r="E350" s="155" t="s">
        <v>42</v>
      </c>
      <c r="F350" s="139">
        <v>130.69999999999999</v>
      </c>
      <c r="G350" s="139">
        <v>130.69999999999999</v>
      </c>
      <c r="H350" s="139">
        <v>103.7</v>
      </c>
      <c r="I350" s="140">
        <v>157.69999999999999</v>
      </c>
    </row>
    <row r="351" spans="1:9" ht="15" customHeight="1">
      <c r="A351" s="137" t="s">
        <v>10</v>
      </c>
      <c r="B351" s="129" t="s">
        <v>158</v>
      </c>
      <c r="C351" s="129" t="s">
        <v>88</v>
      </c>
      <c r="D351" s="129" t="s">
        <v>28</v>
      </c>
      <c r="E351" s="155" t="s">
        <v>42</v>
      </c>
      <c r="F351" s="139">
        <v>120.6</v>
      </c>
      <c r="G351" s="139">
        <v>120.6</v>
      </c>
      <c r="H351" s="139">
        <v>94.6</v>
      </c>
      <c r="I351" s="140">
        <v>146.5</v>
      </c>
    </row>
    <row r="352" spans="1:9" ht="15" customHeight="1">
      <c r="A352" s="137" t="s">
        <v>10</v>
      </c>
      <c r="B352" s="129" t="s">
        <v>158</v>
      </c>
      <c r="C352" s="129" t="s">
        <v>88</v>
      </c>
      <c r="D352" s="129" t="s">
        <v>26</v>
      </c>
      <c r="E352" s="155" t="s">
        <v>42</v>
      </c>
      <c r="F352" s="139">
        <v>75.5</v>
      </c>
      <c r="G352" s="139">
        <v>75.5</v>
      </c>
      <c r="H352" s="139">
        <v>55</v>
      </c>
      <c r="I352" s="140">
        <v>96.1</v>
      </c>
    </row>
    <row r="353" spans="1:9" ht="15" customHeight="1">
      <c r="A353" s="137" t="s">
        <v>10</v>
      </c>
      <c r="B353" s="129" t="s">
        <v>158</v>
      </c>
      <c r="C353" s="129" t="s">
        <v>88</v>
      </c>
      <c r="D353" s="129" t="s">
        <v>23</v>
      </c>
      <c r="E353" s="155" t="s">
        <v>42</v>
      </c>
      <c r="F353" s="139">
        <v>45</v>
      </c>
      <c r="G353" s="139">
        <v>45</v>
      </c>
      <c r="H353" s="139">
        <v>29.2</v>
      </c>
      <c r="I353" s="140">
        <v>60.9</v>
      </c>
    </row>
    <row r="354" spans="1:9" ht="15" customHeight="1">
      <c r="A354" s="137" t="s">
        <v>10</v>
      </c>
      <c r="B354" s="129" t="s">
        <v>158</v>
      </c>
      <c r="C354" s="129" t="s">
        <v>88</v>
      </c>
      <c r="D354" s="129" t="s">
        <v>25</v>
      </c>
      <c r="E354" s="155" t="s">
        <v>42</v>
      </c>
      <c r="F354" s="139">
        <v>30.5</v>
      </c>
      <c r="G354" s="139">
        <v>30.5</v>
      </c>
      <c r="H354" s="139">
        <v>17.5</v>
      </c>
      <c r="I354" s="140">
        <v>43.5</v>
      </c>
    </row>
    <row r="355" spans="1:9" ht="15" customHeight="1">
      <c r="A355" s="137" t="s">
        <v>10</v>
      </c>
      <c r="B355" s="129" t="s">
        <v>158</v>
      </c>
      <c r="C355" s="129" t="s">
        <v>88</v>
      </c>
      <c r="D355" s="129" t="s">
        <v>24</v>
      </c>
      <c r="E355" s="155" t="s">
        <v>42</v>
      </c>
      <c r="F355" s="139">
        <v>26.1</v>
      </c>
      <c r="G355" s="139">
        <v>26.1</v>
      </c>
      <c r="H355" s="139">
        <v>14.1</v>
      </c>
      <c r="I355" s="140">
        <v>38.200000000000003</v>
      </c>
    </row>
    <row r="356" spans="1:9" ht="15" customHeight="1">
      <c r="A356" s="137" t="s">
        <v>10</v>
      </c>
      <c r="B356" s="129" t="s">
        <v>158</v>
      </c>
      <c r="C356" s="129" t="s">
        <v>88</v>
      </c>
      <c r="D356" s="129" t="s">
        <v>27</v>
      </c>
      <c r="E356" s="155" t="s">
        <v>42</v>
      </c>
      <c r="F356" s="139">
        <v>10.199999999999999</v>
      </c>
      <c r="G356" s="139">
        <v>10.199999999999999</v>
      </c>
      <c r="H356" s="139">
        <v>2.6</v>
      </c>
      <c r="I356" s="140">
        <v>17.7</v>
      </c>
    </row>
    <row r="357" spans="1:9" ht="15" customHeight="1">
      <c r="A357" s="137" t="s">
        <v>10</v>
      </c>
      <c r="B357" s="129" t="s">
        <v>159</v>
      </c>
      <c r="C357" s="129" t="s">
        <v>85</v>
      </c>
      <c r="D357" s="129" t="s">
        <v>27</v>
      </c>
      <c r="E357" s="155" t="s">
        <v>42</v>
      </c>
      <c r="F357" s="139" t="s">
        <v>68</v>
      </c>
      <c r="G357" s="139" t="s">
        <v>68</v>
      </c>
      <c r="H357" s="139" t="s">
        <v>68</v>
      </c>
      <c r="I357" s="140" t="s">
        <v>68</v>
      </c>
    </row>
    <row r="358" spans="1:9" ht="15" customHeight="1">
      <c r="A358" s="137" t="s">
        <v>10</v>
      </c>
      <c r="B358" s="129" t="s">
        <v>159</v>
      </c>
      <c r="C358" s="129" t="s">
        <v>85</v>
      </c>
      <c r="D358" s="129" t="s">
        <v>21</v>
      </c>
      <c r="E358" s="155" t="s">
        <v>42</v>
      </c>
      <c r="F358" s="139">
        <v>104.3</v>
      </c>
      <c r="G358" s="139">
        <v>105.1</v>
      </c>
      <c r="H358" s="139">
        <v>87.2</v>
      </c>
      <c r="I358" s="140">
        <v>122.9</v>
      </c>
    </row>
    <row r="359" spans="1:9" ht="15" customHeight="1">
      <c r="A359" s="137" t="s">
        <v>10</v>
      </c>
      <c r="B359" s="129" t="s">
        <v>159</v>
      </c>
      <c r="C359" s="129" t="s">
        <v>85</v>
      </c>
      <c r="D359" s="129" t="s">
        <v>22</v>
      </c>
      <c r="E359" s="155" t="s">
        <v>42</v>
      </c>
      <c r="F359" s="139">
        <v>100.4</v>
      </c>
      <c r="G359" s="139">
        <v>101.3</v>
      </c>
      <c r="H359" s="139">
        <v>83.7</v>
      </c>
      <c r="I359" s="140">
        <v>118.8</v>
      </c>
    </row>
    <row r="360" spans="1:9" ht="15" customHeight="1">
      <c r="A360" s="137" t="s">
        <v>10</v>
      </c>
      <c r="B360" s="129" t="s">
        <v>159</v>
      </c>
      <c r="C360" s="129" t="s">
        <v>85</v>
      </c>
      <c r="D360" s="129" t="s">
        <v>28</v>
      </c>
      <c r="E360" s="155" t="s">
        <v>42</v>
      </c>
      <c r="F360" s="139">
        <v>82.3</v>
      </c>
      <c r="G360" s="139">
        <v>83.1</v>
      </c>
      <c r="H360" s="139">
        <v>67.2</v>
      </c>
      <c r="I360" s="140">
        <v>98.9</v>
      </c>
    </row>
    <row r="361" spans="1:9" ht="15" customHeight="1">
      <c r="A361" s="137" t="s">
        <v>10</v>
      </c>
      <c r="B361" s="129" t="s">
        <v>159</v>
      </c>
      <c r="C361" s="129" t="s">
        <v>85</v>
      </c>
      <c r="D361" s="129" t="s">
        <v>26</v>
      </c>
      <c r="E361" s="155" t="s">
        <v>42</v>
      </c>
      <c r="F361" s="139">
        <v>64.3</v>
      </c>
      <c r="G361" s="139">
        <v>64.8</v>
      </c>
      <c r="H361" s="139">
        <v>50.8</v>
      </c>
      <c r="I361" s="140">
        <v>78.8</v>
      </c>
    </row>
    <row r="362" spans="1:9" ht="15" customHeight="1">
      <c r="A362" s="137" t="s">
        <v>10</v>
      </c>
      <c r="B362" s="129" t="s">
        <v>159</v>
      </c>
      <c r="C362" s="129" t="s">
        <v>85</v>
      </c>
      <c r="D362" s="129" t="s">
        <v>23</v>
      </c>
      <c r="E362" s="155" t="s">
        <v>42</v>
      </c>
      <c r="F362" s="139">
        <v>40</v>
      </c>
      <c r="G362" s="139">
        <v>40.200000000000003</v>
      </c>
      <c r="H362" s="139">
        <v>29.2</v>
      </c>
      <c r="I362" s="140">
        <v>51.3</v>
      </c>
    </row>
    <row r="363" spans="1:9" ht="15" customHeight="1">
      <c r="A363" s="137" t="s">
        <v>10</v>
      </c>
      <c r="B363" s="129" t="s">
        <v>159</v>
      </c>
      <c r="C363" s="129" t="s">
        <v>85</v>
      </c>
      <c r="D363" s="129" t="s">
        <v>24</v>
      </c>
      <c r="E363" s="155" t="s">
        <v>42</v>
      </c>
      <c r="F363" s="139">
        <v>30.6</v>
      </c>
      <c r="G363" s="139">
        <v>30.8</v>
      </c>
      <c r="H363" s="139">
        <v>21.2</v>
      </c>
      <c r="I363" s="140">
        <v>40.5</v>
      </c>
    </row>
    <row r="364" spans="1:9" ht="15" customHeight="1">
      <c r="A364" s="137" t="s">
        <v>10</v>
      </c>
      <c r="B364" s="129" t="s">
        <v>159</v>
      </c>
      <c r="C364" s="129" t="s">
        <v>85</v>
      </c>
      <c r="D364" s="129" t="s">
        <v>25</v>
      </c>
      <c r="E364" s="155" t="s">
        <v>42</v>
      </c>
      <c r="F364" s="139">
        <v>29</v>
      </c>
      <c r="G364" s="139">
        <v>29.2</v>
      </c>
      <c r="H364" s="139">
        <v>19.8</v>
      </c>
      <c r="I364" s="140">
        <v>38.6</v>
      </c>
    </row>
    <row r="365" spans="1:9" ht="15" customHeight="1">
      <c r="A365" s="137" t="s">
        <v>10</v>
      </c>
      <c r="B365" s="129" t="s">
        <v>159</v>
      </c>
      <c r="C365" s="129" t="s">
        <v>86</v>
      </c>
      <c r="D365" s="129" t="s">
        <v>26</v>
      </c>
      <c r="E365" s="155" t="s">
        <v>42</v>
      </c>
      <c r="F365" s="139" t="s">
        <v>68</v>
      </c>
      <c r="G365" s="139" t="s">
        <v>68</v>
      </c>
      <c r="H365" s="139" t="s">
        <v>68</v>
      </c>
      <c r="I365" s="140" t="s">
        <v>68</v>
      </c>
    </row>
    <row r="366" spans="1:9" ht="15" customHeight="1">
      <c r="A366" s="137" t="s">
        <v>10</v>
      </c>
      <c r="B366" s="129" t="s">
        <v>159</v>
      </c>
      <c r="C366" s="129" t="s">
        <v>86</v>
      </c>
      <c r="D366" s="129" t="s">
        <v>28</v>
      </c>
      <c r="E366" s="155" t="s">
        <v>42</v>
      </c>
      <c r="F366" s="139" t="s">
        <v>68</v>
      </c>
      <c r="G366" s="139" t="s">
        <v>68</v>
      </c>
      <c r="H366" s="139" t="s">
        <v>68</v>
      </c>
      <c r="I366" s="140" t="s">
        <v>68</v>
      </c>
    </row>
    <row r="367" spans="1:9" ht="15" customHeight="1">
      <c r="A367" s="137" t="s">
        <v>10</v>
      </c>
      <c r="B367" s="129" t="s">
        <v>159</v>
      </c>
      <c r="C367" s="129" t="s">
        <v>86</v>
      </c>
      <c r="D367" s="129" t="s">
        <v>22</v>
      </c>
      <c r="E367" s="155" t="s">
        <v>42</v>
      </c>
      <c r="F367" s="139">
        <v>33.299999999999997</v>
      </c>
      <c r="G367" s="139">
        <v>33.299999999999997</v>
      </c>
      <c r="H367" s="139">
        <v>15.2</v>
      </c>
      <c r="I367" s="140">
        <v>51.4</v>
      </c>
    </row>
    <row r="368" spans="1:9" ht="15" customHeight="1">
      <c r="A368" s="137" t="s">
        <v>10</v>
      </c>
      <c r="B368" s="129" t="s">
        <v>159</v>
      </c>
      <c r="C368" s="129" t="s">
        <v>86</v>
      </c>
      <c r="D368" s="129" t="s">
        <v>21</v>
      </c>
      <c r="E368" s="155" t="s">
        <v>42</v>
      </c>
      <c r="F368" s="139">
        <v>28.2</v>
      </c>
      <c r="G368" s="139">
        <v>28.2</v>
      </c>
      <c r="H368" s="139">
        <v>11.5</v>
      </c>
      <c r="I368" s="140">
        <v>44.8</v>
      </c>
    </row>
    <row r="369" spans="1:9" ht="15" customHeight="1">
      <c r="A369" s="137" t="s">
        <v>10</v>
      </c>
      <c r="B369" s="129" t="s">
        <v>159</v>
      </c>
      <c r="C369" s="129" t="s">
        <v>86</v>
      </c>
      <c r="D369" s="129" t="s">
        <v>25</v>
      </c>
      <c r="E369" s="155" t="s">
        <v>42</v>
      </c>
      <c r="F369" s="139">
        <v>12.8</v>
      </c>
      <c r="G369" s="139">
        <v>12.8</v>
      </c>
      <c r="H369" s="139">
        <v>1.6</v>
      </c>
      <c r="I369" s="140">
        <v>24</v>
      </c>
    </row>
    <row r="370" spans="1:9" ht="15" customHeight="1">
      <c r="A370" s="137" t="s">
        <v>10</v>
      </c>
      <c r="B370" s="129" t="s">
        <v>159</v>
      </c>
      <c r="C370" s="129" t="s">
        <v>86</v>
      </c>
      <c r="D370" s="129" t="s">
        <v>23</v>
      </c>
      <c r="E370" s="155" t="s">
        <v>42</v>
      </c>
      <c r="F370" s="139">
        <v>0</v>
      </c>
      <c r="G370" s="139">
        <v>0</v>
      </c>
      <c r="H370" s="139">
        <v>0</v>
      </c>
      <c r="I370" s="140">
        <v>0</v>
      </c>
    </row>
    <row r="371" spans="1:9" ht="15" customHeight="1">
      <c r="A371" s="137" t="s">
        <v>10</v>
      </c>
      <c r="B371" s="129" t="s">
        <v>159</v>
      </c>
      <c r="C371" s="129" t="s">
        <v>86</v>
      </c>
      <c r="D371" s="129" t="s">
        <v>24</v>
      </c>
      <c r="E371" s="155" t="s">
        <v>42</v>
      </c>
      <c r="F371" s="139">
        <v>0</v>
      </c>
      <c r="G371" s="139">
        <v>0</v>
      </c>
      <c r="H371" s="139">
        <v>0</v>
      </c>
      <c r="I371" s="140">
        <v>0</v>
      </c>
    </row>
    <row r="372" spans="1:9" ht="15" customHeight="1">
      <c r="A372" s="137" t="s">
        <v>10</v>
      </c>
      <c r="B372" s="129" t="s">
        <v>159</v>
      </c>
      <c r="C372" s="129" t="s">
        <v>86</v>
      </c>
      <c r="D372" s="129" t="s">
        <v>27</v>
      </c>
      <c r="E372" s="155" t="s">
        <v>42</v>
      </c>
      <c r="F372" s="139">
        <v>0</v>
      </c>
      <c r="G372" s="139">
        <v>0</v>
      </c>
      <c r="H372" s="139">
        <v>0</v>
      </c>
      <c r="I372" s="140">
        <v>0</v>
      </c>
    </row>
    <row r="373" spans="1:9" ht="15" customHeight="1">
      <c r="A373" s="137" t="s">
        <v>10</v>
      </c>
      <c r="B373" s="129" t="s">
        <v>159</v>
      </c>
      <c r="C373" s="129" t="s">
        <v>87</v>
      </c>
      <c r="D373" s="129" t="s">
        <v>23</v>
      </c>
      <c r="E373" s="155" t="s">
        <v>42</v>
      </c>
      <c r="F373" s="139" t="s">
        <v>68</v>
      </c>
      <c r="G373" s="139" t="s">
        <v>68</v>
      </c>
      <c r="H373" s="139" t="s">
        <v>68</v>
      </c>
      <c r="I373" s="140" t="s">
        <v>68</v>
      </c>
    </row>
    <row r="374" spans="1:9" ht="15" customHeight="1">
      <c r="A374" s="137" t="s">
        <v>10</v>
      </c>
      <c r="B374" s="129" t="s">
        <v>159</v>
      </c>
      <c r="C374" s="129" t="s">
        <v>87</v>
      </c>
      <c r="D374" s="129" t="s">
        <v>24</v>
      </c>
      <c r="E374" s="155" t="s">
        <v>42</v>
      </c>
      <c r="F374" s="139" t="s">
        <v>68</v>
      </c>
      <c r="G374" s="139" t="s">
        <v>68</v>
      </c>
      <c r="H374" s="139" t="s">
        <v>68</v>
      </c>
      <c r="I374" s="140" t="s">
        <v>68</v>
      </c>
    </row>
    <row r="375" spans="1:9" ht="15" customHeight="1">
      <c r="A375" s="137" t="s">
        <v>10</v>
      </c>
      <c r="B375" s="129" t="s">
        <v>159</v>
      </c>
      <c r="C375" s="129" t="s">
        <v>87</v>
      </c>
      <c r="D375" s="129" t="s">
        <v>22</v>
      </c>
      <c r="E375" s="155" t="s">
        <v>42</v>
      </c>
      <c r="F375" s="139">
        <v>106.6</v>
      </c>
      <c r="G375" s="139">
        <v>106.6</v>
      </c>
      <c r="H375" s="139">
        <v>65.599999999999994</v>
      </c>
      <c r="I375" s="140">
        <v>147.5</v>
      </c>
    </row>
    <row r="376" spans="1:9" ht="15" customHeight="1">
      <c r="A376" s="137" t="s">
        <v>10</v>
      </c>
      <c r="B376" s="129" t="s">
        <v>159</v>
      </c>
      <c r="C376" s="129" t="s">
        <v>87</v>
      </c>
      <c r="D376" s="129" t="s">
        <v>21</v>
      </c>
      <c r="E376" s="155" t="s">
        <v>42</v>
      </c>
      <c r="F376" s="139">
        <v>86.1</v>
      </c>
      <c r="G376" s="139">
        <v>86.1</v>
      </c>
      <c r="H376" s="139">
        <v>49.3</v>
      </c>
      <c r="I376" s="140">
        <v>122.9</v>
      </c>
    </row>
    <row r="377" spans="1:9" ht="15" customHeight="1">
      <c r="A377" s="137" t="s">
        <v>10</v>
      </c>
      <c r="B377" s="129" t="s">
        <v>159</v>
      </c>
      <c r="C377" s="129" t="s">
        <v>87</v>
      </c>
      <c r="D377" s="129" t="s">
        <v>28</v>
      </c>
      <c r="E377" s="155" t="s">
        <v>42</v>
      </c>
      <c r="F377" s="139">
        <v>57.4</v>
      </c>
      <c r="G377" s="139">
        <v>57.4</v>
      </c>
      <c r="H377" s="139">
        <v>27.3</v>
      </c>
      <c r="I377" s="140">
        <v>87.4</v>
      </c>
    </row>
    <row r="378" spans="1:9" ht="15" customHeight="1">
      <c r="A378" s="137" t="s">
        <v>10</v>
      </c>
      <c r="B378" s="129" t="s">
        <v>159</v>
      </c>
      <c r="C378" s="129" t="s">
        <v>87</v>
      </c>
      <c r="D378" s="129" t="s">
        <v>26</v>
      </c>
      <c r="E378" s="155" t="s">
        <v>42</v>
      </c>
      <c r="F378" s="139">
        <v>36.9</v>
      </c>
      <c r="G378" s="139">
        <v>36.9</v>
      </c>
      <c r="H378" s="139">
        <v>12.8</v>
      </c>
      <c r="I378" s="140">
        <v>61</v>
      </c>
    </row>
    <row r="379" spans="1:9" ht="15" customHeight="1">
      <c r="A379" s="137" t="s">
        <v>10</v>
      </c>
      <c r="B379" s="129" t="s">
        <v>159</v>
      </c>
      <c r="C379" s="129" t="s">
        <v>87</v>
      </c>
      <c r="D379" s="129" t="s">
        <v>25</v>
      </c>
      <c r="E379" s="155" t="s">
        <v>42</v>
      </c>
      <c r="F379" s="139">
        <v>24.6</v>
      </c>
      <c r="G379" s="139">
        <v>24.6</v>
      </c>
      <c r="H379" s="139">
        <v>4.9000000000000004</v>
      </c>
      <c r="I379" s="140">
        <v>44.3</v>
      </c>
    </row>
    <row r="380" spans="1:9" ht="15" customHeight="1">
      <c r="A380" s="137" t="s">
        <v>10</v>
      </c>
      <c r="B380" s="129" t="s">
        <v>159</v>
      </c>
      <c r="C380" s="129" t="s">
        <v>87</v>
      </c>
      <c r="D380" s="129" t="s">
        <v>27</v>
      </c>
      <c r="E380" s="155" t="s">
        <v>42</v>
      </c>
      <c r="F380" s="139">
        <v>0</v>
      </c>
      <c r="G380" s="139">
        <v>0</v>
      </c>
      <c r="H380" s="139">
        <v>0</v>
      </c>
      <c r="I380" s="140">
        <v>0</v>
      </c>
    </row>
    <row r="381" spans="1:9" ht="15" customHeight="1">
      <c r="A381" s="137" t="s">
        <v>10</v>
      </c>
      <c r="B381" s="129" t="s">
        <v>159</v>
      </c>
      <c r="C381" s="129" t="s">
        <v>88</v>
      </c>
      <c r="D381" s="129" t="s">
        <v>27</v>
      </c>
      <c r="E381" s="155" t="s">
        <v>42</v>
      </c>
      <c r="F381" s="139" t="s">
        <v>68</v>
      </c>
      <c r="G381" s="139" t="s">
        <v>68</v>
      </c>
      <c r="H381" s="139" t="s">
        <v>68</v>
      </c>
      <c r="I381" s="140" t="s">
        <v>68</v>
      </c>
    </row>
    <row r="382" spans="1:9" ht="15" customHeight="1">
      <c r="A382" s="137" t="s">
        <v>10</v>
      </c>
      <c r="B382" s="129" t="s">
        <v>159</v>
      </c>
      <c r="C382" s="129" t="s">
        <v>88</v>
      </c>
      <c r="D382" s="129" t="s">
        <v>21</v>
      </c>
      <c r="E382" s="155" t="s">
        <v>42</v>
      </c>
      <c r="F382" s="139">
        <v>157.69999999999999</v>
      </c>
      <c r="G382" s="139">
        <v>157.69999999999999</v>
      </c>
      <c r="H382" s="139">
        <v>126.9</v>
      </c>
      <c r="I382" s="140">
        <v>188.4</v>
      </c>
    </row>
    <row r="383" spans="1:9" ht="15" customHeight="1">
      <c r="A383" s="137" t="s">
        <v>10</v>
      </c>
      <c r="B383" s="129" t="s">
        <v>159</v>
      </c>
      <c r="C383" s="129" t="s">
        <v>88</v>
      </c>
      <c r="D383" s="129" t="s">
        <v>22</v>
      </c>
      <c r="E383" s="155" t="s">
        <v>42</v>
      </c>
      <c r="F383" s="139">
        <v>138.9</v>
      </c>
      <c r="G383" s="139">
        <v>138.9</v>
      </c>
      <c r="H383" s="139">
        <v>110.1</v>
      </c>
      <c r="I383" s="140">
        <v>167.8</v>
      </c>
    </row>
    <row r="384" spans="1:9" ht="15" customHeight="1">
      <c r="A384" s="137" t="s">
        <v>10</v>
      </c>
      <c r="B384" s="129" t="s">
        <v>159</v>
      </c>
      <c r="C384" s="129" t="s">
        <v>88</v>
      </c>
      <c r="D384" s="129" t="s">
        <v>28</v>
      </c>
      <c r="E384" s="155" t="s">
        <v>42</v>
      </c>
      <c r="F384" s="139">
        <v>138.9</v>
      </c>
      <c r="G384" s="139">
        <v>138.9</v>
      </c>
      <c r="H384" s="139">
        <v>110.1</v>
      </c>
      <c r="I384" s="140">
        <v>167.8</v>
      </c>
    </row>
    <row r="385" spans="1:9" ht="15" customHeight="1">
      <c r="A385" s="137" t="s">
        <v>10</v>
      </c>
      <c r="B385" s="129" t="s">
        <v>159</v>
      </c>
      <c r="C385" s="129" t="s">
        <v>88</v>
      </c>
      <c r="D385" s="129" t="s">
        <v>26</v>
      </c>
      <c r="E385" s="155" t="s">
        <v>42</v>
      </c>
      <c r="F385" s="139">
        <v>110.8</v>
      </c>
      <c r="G385" s="139">
        <v>110.8</v>
      </c>
      <c r="H385" s="139">
        <v>85.1</v>
      </c>
      <c r="I385" s="140">
        <v>136.6</v>
      </c>
    </row>
    <row r="386" spans="1:9" ht="15" customHeight="1">
      <c r="A386" s="137" t="s">
        <v>10</v>
      </c>
      <c r="B386" s="129" t="s">
        <v>159</v>
      </c>
      <c r="C386" s="129" t="s">
        <v>88</v>
      </c>
      <c r="D386" s="129" t="s">
        <v>23</v>
      </c>
      <c r="E386" s="155" t="s">
        <v>42</v>
      </c>
      <c r="F386" s="139">
        <v>74.900000000000006</v>
      </c>
      <c r="G386" s="139">
        <v>74.900000000000006</v>
      </c>
      <c r="H386" s="139">
        <v>53.7</v>
      </c>
      <c r="I386" s="140">
        <v>96.1</v>
      </c>
    </row>
    <row r="387" spans="1:9" ht="15" customHeight="1">
      <c r="A387" s="137" t="s">
        <v>10</v>
      </c>
      <c r="B387" s="129" t="s">
        <v>159</v>
      </c>
      <c r="C387" s="129" t="s">
        <v>88</v>
      </c>
      <c r="D387" s="129" t="s">
        <v>24</v>
      </c>
      <c r="E387" s="155" t="s">
        <v>42</v>
      </c>
      <c r="F387" s="139">
        <v>54.6</v>
      </c>
      <c r="G387" s="139">
        <v>54.6</v>
      </c>
      <c r="H387" s="139">
        <v>36.5</v>
      </c>
      <c r="I387" s="140">
        <v>72.7</v>
      </c>
    </row>
    <row r="388" spans="1:9" ht="15" customHeight="1">
      <c r="A388" s="137" t="s">
        <v>10</v>
      </c>
      <c r="B388" s="129" t="s">
        <v>159</v>
      </c>
      <c r="C388" s="129" t="s">
        <v>88</v>
      </c>
      <c r="D388" s="129" t="s">
        <v>25</v>
      </c>
      <c r="E388" s="155" t="s">
        <v>42</v>
      </c>
      <c r="F388" s="139">
        <v>40.6</v>
      </c>
      <c r="G388" s="139">
        <v>40.6</v>
      </c>
      <c r="H388" s="139">
        <v>25</v>
      </c>
      <c r="I388" s="140">
        <v>56.2</v>
      </c>
    </row>
    <row r="389" spans="1:9" ht="15" customHeight="1">
      <c r="A389" s="137" t="s">
        <v>11</v>
      </c>
      <c r="B389" s="129" t="s">
        <v>157</v>
      </c>
      <c r="C389" s="129" t="s">
        <v>85</v>
      </c>
      <c r="D389" s="129" t="s">
        <v>22</v>
      </c>
      <c r="E389" s="155">
        <v>1</v>
      </c>
      <c r="F389" s="139">
        <v>204.2</v>
      </c>
      <c r="G389" s="139">
        <v>207.5</v>
      </c>
      <c r="H389" s="139">
        <v>181.9</v>
      </c>
      <c r="I389" s="140">
        <v>233.1</v>
      </c>
    </row>
    <row r="390" spans="1:9" ht="15" customHeight="1">
      <c r="A390" s="137" t="s">
        <v>11</v>
      </c>
      <c r="B390" s="129" t="s">
        <v>157</v>
      </c>
      <c r="C390" s="129" t="s">
        <v>85</v>
      </c>
      <c r="D390" s="129" t="s">
        <v>26</v>
      </c>
      <c r="E390" s="155">
        <v>2</v>
      </c>
      <c r="F390" s="139">
        <v>87.5</v>
      </c>
      <c r="G390" s="139">
        <v>88.9</v>
      </c>
      <c r="H390" s="139">
        <v>72.099999999999994</v>
      </c>
      <c r="I390" s="140">
        <v>105.6</v>
      </c>
    </row>
    <row r="391" spans="1:9" ht="15" customHeight="1">
      <c r="A391" s="137" t="s">
        <v>11</v>
      </c>
      <c r="B391" s="129" t="s">
        <v>157</v>
      </c>
      <c r="C391" s="129" t="s">
        <v>85</v>
      </c>
      <c r="D391" s="129" t="s">
        <v>28</v>
      </c>
      <c r="E391" s="155">
        <v>3</v>
      </c>
      <c r="F391" s="139">
        <v>75.400000000000006</v>
      </c>
      <c r="G391" s="139">
        <v>76.7</v>
      </c>
      <c r="H391" s="139">
        <v>61.1</v>
      </c>
      <c r="I391" s="140">
        <v>92.3</v>
      </c>
    </row>
    <row r="392" spans="1:9" ht="15" customHeight="1">
      <c r="A392" s="137" t="s">
        <v>11</v>
      </c>
      <c r="B392" s="129" t="s">
        <v>157</v>
      </c>
      <c r="C392" s="129" t="s">
        <v>85</v>
      </c>
      <c r="D392" s="129" t="s">
        <v>21</v>
      </c>
      <c r="E392" s="155" t="s">
        <v>42</v>
      </c>
      <c r="F392" s="139">
        <v>72.900000000000006</v>
      </c>
      <c r="G392" s="139">
        <v>73.8</v>
      </c>
      <c r="H392" s="139">
        <v>58.5</v>
      </c>
      <c r="I392" s="140">
        <v>89</v>
      </c>
    </row>
    <row r="393" spans="1:9" ht="15" customHeight="1">
      <c r="A393" s="137" t="s">
        <v>11</v>
      </c>
      <c r="B393" s="129" t="s">
        <v>157</v>
      </c>
      <c r="C393" s="129" t="s">
        <v>85</v>
      </c>
      <c r="D393" s="129" t="s">
        <v>25</v>
      </c>
      <c r="E393" s="155" t="s">
        <v>42</v>
      </c>
      <c r="F393" s="139">
        <v>42.9</v>
      </c>
      <c r="G393" s="139">
        <v>43.5</v>
      </c>
      <c r="H393" s="139">
        <v>31.8</v>
      </c>
      <c r="I393" s="140">
        <v>55.2</v>
      </c>
    </row>
    <row r="394" spans="1:9" ht="15" customHeight="1">
      <c r="A394" s="137" t="s">
        <v>11</v>
      </c>
      <c r="B394" s="129" t="s">
        <v>157</v>
      </c>
      <c r="C394" s="129" t="s">
        <v>85</v>
      </c>
      <c r="D394" s="129" t="s">
        <v>23</v>
      </c>
      <c r="E394" s="155" t="s">
        <v>42</v>
      </c>
      <c r="F394" s="139">
        <v>37.299999999999997</v>
      </c>
      <c r="G394" s="139">
        <v>37.9</v>
      </c>
      <c r="H394" s="139">
        <v>27</v>
      </c>
      <c r="I394" s="140">
        <v>48.9</v>
      </c>
    </row>
    <row r="395" spans="1:9" ht="15" customHeight="1">
      <c r="A395" s="137" t="s">
        <v>11</v>
      </c>
      <c r="B395" s="129" t="s">
        <v>157</v>
      </c>
      <c r="C395" s="129" t="s">
        <v>85</v>
      </c>
      <c r="D395" s="129" t="s">
        <v>24</v>
      </c>
      <c r="E395" s="155" t="s">
        <v>42</v>
      </c>
      <c r="F395" s="139">
        <v>28.4</v>
      </c>
      <c r="G395" s="139">
        <v>28.7</v>
      </c>
      <c r="H395" s="139">
        <v>19.2</v>
      </c>
      <c r="I395" s="140">
        <v>38.200000000000003</v>
      </c>
    </row>
    <row r="396" spans="1:9" ht="15" customHeight="1">
      <c r="A396" s="137" t="s">
        <v>11</v>
      </c>
      <c r="B396" s="129" t="s">
        <v>157</v>
      </c>
      <c r="C396" s="129" t="s">
        <v>85</v>
      </c>
      <c r="D396" s="129" t="s">
        <v>27</v>
      </c>
      <c r="E396" s="155" t="s">
        <v>42</v>
      </c>
      <c r="F396" s="139">
        <v>4.9000000000000004</v>
      </c>
      <c r="G396" s="139">
        <v>5</v>
      </c>
      <c r="H396" s="139">
        <v>1</v>
      </c>
      <c r="I396" s="140">
        <v>9</v>
      </c>
    </row>
    <row r="397" spans="1:9" ht="15" customHeight="1">
      <c r="A397" s="137" t="s">
        <v>11</v>
      </c>
      <c r="B397" s="129" t="s">
        <v>157</v>
      </c>
      <c r="C397" s="129" t="s">
        <v>86</v>
      </c>
      <c r="D397" s="129" t="s">
        <v>25</v>
      </c>
      <c r="E397" s="155" t="s">
        <v>42</v>
      </c>
      <c r="F397" s="139" t="s">
        <v>68</v>
      </c>
      <c r="G397" s="139" t="s">
        <v>68</v>
      </c>
      <c r="H397" s="139" t="s">
        <v>68</v>
      </c>
      <c r="I397" s="140" t="s">
        <v>68</v>
      </c>
    </row>
    <row r="398" spans="1:9" ht="15" customHeight="1">
      <c r="A398" s="137" t="s">
        <v>11</v>
      </c>
      <c r="B398" s="129" t="s">
        <v>157</v>
      </c>
      <c r="C398" s="129" t="s">
        <v>86</v>
      </c>
      <c r="D398" s="129" t="s">
        <v>26</v>
      </c>
      <c r="E398" s="155" t="s">
        <v>42</v>
      </c>
      <c r="F398" s="139" t="s">
        <v>68</v>
      </c>
      <c r="G398" s="139" t="s">
        <v>68</v>
      </c>
      <c r="H398" s="139" t="s">
        <v>68</v>
      </c>
      <c r="I398" s="140" t="s">
        <v>68</v>
      </c>
    </row>
    <row r="399" spans="1:9" ht="15" customHeight="1">
      <c r="A399" s="137" t="s">
        <v>11</v>
      </c>
      <c r="B399" s="129" t="s">
        <v>157</v>
      </c>
      <c r="C399" s="129" t="s">
        <v>86</v>
      </c>
      <c r="D399" s="129" t="s">
        <v>28</v>
      </c>
      <c r="E399" s="155" t="s">
        <v>42</v>
      </c>
      <c r="F399" s="139" t="s">
        <v>68</v>
      </c>
      <c r="G399" s="139" t="s">
        <v>68</v>
      </c>
      <c r="H399" s="139" t="s">
        <v>68</v>
      </c>
      <c r="I399" s="140" t="s">
        <v>68</v>
      </c>
    </row>
    <row r="400" spans="1:9" ht="15" customHeight="1">
      <c r="A400" s="137" t="s">
        <v>11</v>
      </c>
      <c r="B400" s="129" t="s">
        <v>157</v>
      </c>
      <c r="C400" s="129" t="s">
        <v>86</v>
      </c>
      <c r="D400" s="129" t="s">
        <v>22</v>
      </c>
      <c r="E400" s="155" t="s">
        <v>42</v>
      </c>
      <c r="F400" s="139">
        <v>26.3</v>
      </c>
      <c r="G400" s="139">
        <v>26.3</v>
      </c>
      <c r="H400" s="139">
        <v>10</v>
      </c>
      <c r="I400" s="140">
        <v>42.6</v>
      </c>
    </row>
    <row r="401" spans="1:9" ht="15" customHeight="1">
      <c r="A401" s="137" t="s">
        <v>11</v>
      </c>
      <c r="B401" s="129" t="s">
        <v>157</v>
      </c>
      <c r="C401" s="129" t="s">
        <v>86</v>
      </c>
      <c r="D401" s="129" t="s">
        <v>21</v>
      </c>
      <c r="E401" s="155" t="s">
        <v>42</v>
      </c>
      <c r="F401" s="139">
        <v>18.399999999999999</v>
      </c>
      <c r="G401" s="139">
        <v>18.399999999999999</v>
      </c>
      <c r="H401" s="139">
        <v>4.8</v>
      </c>
      <c r="I401" s="140">
        <v>32</v>
      </c>
    </row>
    <row r="402" spans="1:9" ht="15" customHeight="1">
      <c r="A402" s="137" t="s">
        <v>11</v>
      </c>
      <c r="B402" s="129" t="s">
        <v>157</v>
      </c>
      <c r="C402" s="129" t="s">
        <v>86</v>
      </c>
      <c r="D402" s="129" t="s">
        <v>23</v>
      </c>
      <c r="E402" s="155" t="s">
        <v>42</v>
      </c>
      <c r="F402" s="139">
        <v>0</v>
      </c>
      <c r="G402" s="139">
        <v>0</v>
      </c>
      <c r="H402" s="139">
        <v>0</v>
      </c>
      <c r="I402" s="140">
        <v>0</v>
      </c>
    </row>
    <row r="403" spans="1:9" ht="15" customHeight="1">
      <c r="A403" s="137" t="s">
        <v>11</v>
      </c>
      <c r="B403" s="129" t="s">
        <v>157</v>
      </c>
      <c r="C403" s="129" t="s">
        <v>86</v>
      </c>
      <c r="D403" s="129" t="s">
        <v>24</v>
      </c>
      <c r="E403" s="155" t="s">
        <v>42</v>
      </c>
      <c r="F403" s="139">
        <v>0</v>
      </c>
      <c r="G403" s="139">
        <v>0</v>
      </c>
      <c r="H403" s="139">
        <v>0</v>
      </c>
      <c r="I403" s="140">
        <v>0</v>
      </c>
    </row>
    <row r="404" spans="1:9" ht="15" customHeight="1">
      <c r="A404" s="137" t="s">
        <v>11</v>
      </c>
      <c r="B404" s="129" t="s">
        <v>157</v>
      </c>
      <c r="C404" s="129" t="s">
        <v>86</v>
      </c>
      <c r="D404" s="129" t="s">
        <v>27</v>
      </c>
      <c r="E404" s="155" t="s">
        <v>42</v>
      </c>
      <c r="F404" s="139">
        <v>0</v>
      </c>
      <c r="G404" s="139">
        <v>0</v>
      </c>
      <c r="H404" s="139">
        <v>0</v>
      </c>
      <c r="I404" s="140">
        <v>0</v>
      </c>
    </row>
    <row r="405" spans="1:9" ht="15" customHeight="1">
      <c r="A405" s="137" t="s">
        <v>11</v>
      </c>
      <c r="B405" s="129" t="s">
        <v>157</v>
      </c>
      <c r="C405" s="129" t="s">
        <v>87</v>
      </c>
      <c r="D405" s="129" t="s">
        <v>24</v>
      </c>
      <c r="E405" s="155" t="s">
        <v>42</v>
      </c>
      <c r="F405" s="139" t="s">
        <v>68</v>
      </c>
      <c r="G405" s="139" t="s">
        <v>68</v>
      </c>
      <c r="H405" s="139" t="s">
        <v>68</v>
      </c>
      <c r="I405" s="140" t="s">
        <v>68</v>
      </c>
    </row>
    <row r="406" spans="1:9" ht="15" customHeight="1">
      <c r="A406" s="137" t="s">
        <v>11</v>
      </c>
      <c r="B406" s="129" t="s">
        <v>157</v>
      </c>
      <c r="C406" s="129" t="s">
        <v>87</v>
      </c>
      <c r="D406" s="129" t="s">
        <v>27</v>
      </c>
      <c r="E406" s="155" t="s">
        <v>42</v>
      </c>
      <c r="F406" s="139" t="s">
        <v>68</v>
      </c>
      <c r="G406" s="139" t="s">
        <v>68</v>
      </c>
      <c r="H406" s="139" t="s">
        <v>68</v>
      </c>
      <c r="I406" s="140" t="s">
        <v>68</v>
      </c>
    </row>
    <row r="407" spans="1:9" ht="15" customHeight="1">
      <c r="A407" s="137" t="s">
        <v>11</v>
      </c>
      <c r="B407" s="129" t="s">
        <v>157</v>
      </c>
      <c r="C407" s="129" t="s">
        <v>87</v>
      </c>
      <c r="D407" s="129" t="s">
        <v>22</v>
      </c>
      <c r="E407" s="155" t="s">
        <v>42</v>
      </c>
      <c r="F407" s="139">
        <v>251</v>
      </c>
      <c r="G407" s="139">
        <v>251</v>
      </c>
      <c r="H407" s="139">
        <v>187.6</v>
      </c>
      <c r="I407" s="140">
        <v>314.5</v>
      </c>
    </row>
    <row r="408" spans="1:9" ht="15" customHeight="1">
      <c r="A408" s="137" t="s">
        <v>11</v>
      </c>
      <c r="B408" s="129" t="s">
        <v>157</v>
      </c>
      <c r="C408" s="129" t="s">
        <v>87</v>
      </c>
      <c r="D408" s="129" t="s">
        <v>28</v>
      </c>
      <c r="E408" s="155" t="s">
        <v>42</v>
      </c>
      <c r="F408" s="139">
        <v>100.4</v>
      </c>
      <c r="G408" s="139">
        <v>100.4</v>
      </c>
      <c r="H408" s="139">
        <v>60.3</v>
      </c>
      <c r="I408" s="140">
        <v>140.6</v>
      </c>
    </row>
    <row r="409" spans="1:9" ht="15" customHeight="1">
      <c r="A409" s="137" t="s">
        <v>11</v>
      </c>
      <c r="B409" s="129" t="s">
        <v>157</v>
      </c>
      <c r="C409" s="129" t="s">
        <v>87</v>
      </c>
      <c r="D409" s="129" t="s">
        <v>26</v>
      </c>
      <c r="E409" s="155" t="s">
        <v>42</v>
      </c>
      <c r="F409" s="139">
        <v>96.2</v>
      </c>
      <c r="G409" s="139">
        <v>96.2</v>
      </c>
      <c r="H409" s="139">
        <v>56.9</v>
      </c>
      <c r="I409" s="140">
        <v>135.5</v>
      </c>
    </row>
    <row r="410" spans="1:9" ht="15" customHeight="1">
      <c r="A410" s="137" t="s">
        <v>11</v>
      </c>
      <c r="B410" s="129" t="s">
        <v>157</v>
      </c>
      <c r="C410" s="129" t="s">
        <v>87</v>
      </c>
      <c r="D410" s="129" t="s">
        <v>21</v>
      </c>
      <c r="E410" s="155" t="s">
        <v>42</v>
      </c>
      <c r="F410" s="139">
        <v>54.4</v>
      </c>
      <c r="G410" s="139">
        <v>54.4</v>
      </c>
      <c r="H410" s="139">
        <v>24.8</v>
      </c>
      <c r="I410" s="140">
        <v>83.9</v>
      </c>
    </row>
    <row r="411" spans="1:9" ht="15" customHeight="1">
      <c r="A411" s="137" t="s">
        <v>11</v>
      </c>
      <c r="B411" s="129" t="s">
        <v>157</v>
      </c>
      <c r="C411" s="129" t="s">
        <v>87</v>
      </c>
      <c r="D411" s="129" t="s">
        <v>25</v>
      </c>
      <c r="E411" s="155" t="s">
        <v>42</v>
      </c>
      <c r="F411" s="139">
        <v>41.8</v>
      </c>
      <c r="G411" s="139">
        <v>41.8</v>
      </c>
      <c r="H411" s="139">
        <v>15.9</v>
      </c>
      <c r="I411" s="140">
        <v>67.8</v>
      </c>
    </row>
    <row r="412" spans="1:9" ht="15" customHeight="1">
      <c r="A412" s="137" t="s">
        <v>11</v>
      </c>
      <c r="B412" s="129" t="s">
        <v>157</v>
      </c>
      <c r="C412" s="129" t="s">
        <v>87</v>
      </c>
      <c r="D412" s="129" t="s">
        <v>23</v>
      </c>
      <c r="E412" s="155" t="s">
        <v>42</v>
      </c>
      <c r="F412" s="139">
        <v>37.700000000000003</v>
      </c>
      <c r="G412" s="139">
        <v>37.700000000000003</v>
      </c>
      <c r="H412" s="139">
        <v>13.1</v>
      </c>
      <c r="I412" s="140">
        <v>62.2</v>
      </c>
    </row>
    <row r="413" spans="1:9" ht="15" customHeight="1">
      <c r="A413" s="137" t="s">
        <v>11</v>
      </c>
      <c r="B413" s="129" t="s">
        <v>157</v>
      </c>
      <c r="C413" s="129" t="s">
        <v>88</v>
      </c>
      <c r="D413" s="129" t="s">
        <v>27</v>
      </c>
      <c r="E413" s="155" t="s">
        <v>42</v>
      </c>
      <c r="F413" s="139" t="s">
        <v>68</v>
      </c>
      <c r="G413" s="139" t="s">
        <v>68</v>
      </c>
      <c r="H413" s="139" t="s">
        <v>68</v>
      </c>
      <c r="I413" s="140" t="s">
        <v>68</v>
      </c>
    </row>
    <row r="414" spans="1:9" ht="15" customHeight="1">
      <c r="A414" s="137" t="s">
        <v>11</v>
      </c>
      <c r="B414" s="129" t="s">
        <v>157</v>
      </c>
      <c r="C414" s="129" t="s">
        <v>88</v>
      </c>
      <c r="D414" s="129" t="s">
        <v>22</v>
      </c>
      <c r="E414" s="155" t="s">
        <v>42</v>
      </c>
      <c r="F414" s="139">
        <v>296.10000000000002</v>
      </c>
      <c r="G414" s="139">
        <v>296.10000000000002</v>
      </c>
      <c r="H414" s="139">
        <v>253.1</v>
      </c>
      <c r="I414" s="140">
        <v>339</v>
      </c>
    </row>
    <row r="415" spans="1:9" ht="15" customHeight="1">
      <c r="A415" s="137" t="s">
        <v>11</v>
      </c>
      <c r="B415" s="129" t="s">
        <v>157</v>
      </c>
      <c r="C415" s="129" t="s">
        <v>88</v>
      </c>
      <c r="D415" s="129" t="s">
        <v>26</v>
      </c>
      <c r="E415" s="155" t="s">
        <v>42</v>
      </c>
      <c r="F415" s="139">
        <v>131.80000000000001</v>
      </c>
      <c r="G415" s="139">
        <v>131.80000000000001</v>
      </c>
      <c r="H415" s="139">
        <v>103.1</v>
      </c>
      <c r="I415" s="140">
        <v>160.4</v>
      </c>
    </row>
    <row r="416" spans="1:9" ht="15" customHeight="1">
      <c r="A416" s="137" t="s">
        <v>11</v>
      </c>
      <c r="B416" s="129" t="s">
        <v>157</v>
      </c>
      <c r="C416" s="129" t="s">
        <v>88</v>
      </c>
      <c r="D416" s="129" t="s">
        <v>21</v>
      </c>
      <c r="E416" s="155" t="s">
        <v>42</v>
      </c>
      <c r="F416" s="139">
        <v>113.9</v>
      </c>
      <c r="G416" s="139">
        <v>113.9</v>
      </c>
      <c r="H416" s="139">
        <v>87.2</v>
      </c>
      <c r="I416" s="140">
        <v>140.5</v>
      </c>
    </row>
    <row r="417" spans="1:9" ht="15" customHeight="1">
      <c r="A417" s="137" t="s">
        <v>11</v>
      </c>
      <c r="B417" s="129" t="s">
        <v>157</v>
      </c>
      <c r="C417" s="129" t="s">
        <v>88</v>
      </c>
      <c r="D417" s="129" t="s">
        <v>28</v>
      </c>
      <c r="E417" s="155" t="s">
        <v>42</v>
      </c>
      <c r="F417" s="139">
        <v>109</v>
      </c>
      <c r="G417" s="139">
        <v>109</v>
      </c>
      <c r="H417" s="139">
        <v>82.9</v>
      </c>
      <c r="I417" s="140">
        <v>135.1</v>
      </c>
    </row>
    <row r="418" spans="1:9" ht="15" customHeight="1">
      <c r="A418" s="137" t="s">
        <v>11</v>
      </c>
      <c r="B418" s="129" t="s">
        <v>157</v>
      </c>
      <c r="C418" s="129" t="s">
        <v>88</v>
      </c>
      <c r="D418" s="129" t="s">
        <v>25</v>
      </c>
      <c r="E418" s="155" t="s">
        <v>42</v>
      </c>
      <c r="F418" s="139">
        <v>63.4</v>
      </c>
      <c r="G418" s="139">
        <v>63.4</v>
      </c>
      <c r="H418" s="139">
        <v>43.5</v>
      </c>
      <c r="I418" s="140">
        <v>83.4</v>
      </c>
    </row>
    <row r="419" spans="1:9" ht="15" customHeight="1">
      <c r="A419" s="137" t="s">
        <v>11</v>
      </c>
      <c r="B419" s="129" t="s">
        <v>157</v>
      </c>
      <c r="C419" s="129" t="s">
        <v>88</v>
      </c>
      <c r="D419" s="129" t="s">
        <v>23</v>
      </c>
      <c r="E419" s="155" t="s">
        <v>42</v>
      </c>
      <c r="F419" s="139">
        <v>60.2</v>
      </c>
      <c r="G419" s="139">
        <v>60.2</v>
      </c>
      <c r="H419" s="139">
        <v>40.799999999999997</v>
      </c>
      <c r="I419" s="140">
        <v>79.599999999999994</v>
      </c>
    </row>
    <row r="420" spans="1:9" ht="15" customHeight="1">
      <c r="A420" s="137" t="s">
        <v>11</v>
      </c>
      <c r="B420" s="129" t="s">
        <v>157</v>
      </c>
      <c r="C420" s="129" t="s">
        <v>88</v>
      </c>
      <c r="D420" s="129" t="s">
        <v>24</v>
      </c>
      <c r="E420" s="155" t="s">
        <v>42</v>
      </c>
      <c r="F420" s="139">
        <v>55.3</v>
      </c>
      <c r="G420" s="139">
        <v>55.3</v>
      </c>
      <c r="H420" s="139">
        <v>36.700000000000003</v>
      </c>
      <c r="I420" s="140">
        <v>73.900000000000006</v>
      </c>
    </row>
    <row r="421" spans="1:9" ht="15" customHeight="1">
      <c r="A421" s="137" t="s">
        <v>11</v>
      </c>
      <c r="B421" s="129" t="s">
        <v>158</v>
      </c>
      <c r="C421" s="129" t="s">
        <v>85</v>
      </c>
      <c r="D421" s="129" t="s">
        <v>27</v>
      </c>
      <c r="E421" s="155" t="s">
        <v>42</v>
      </c>
      <c r="F421" s="139" t="s">
        <v>68</v>
      </c>
      <c r="G421" s="139" t="s">
        <v>68</v>
      </c>
      <c r="H421" s="139" t="s">
        <v>68</v>
      </c>
      <c r="I421" s="140" t="s">
        <v>68</v>
      </c>
    </row>
    <row r="422" spans="1:9" ht="15" customHeight="1">
      <c r="A422" s="137" t="s">
        <v>11</v>
      </c>
      <c r="B422" s="129" t="s">
        <v>158</v>
      </c>
      <c r="C422" s="129" t="s">
        <v>85</v>
      </c>
      <c r="D422" s="129" t="s">
        <v>22</v>
      </c>
      <c r="E422" s="155" t="s">
        <v>42</v>
      </c>
      <c r="F422" s="139">
        <v>238.6</v>
      </c>
      <c r="G422" s="139">
        <v>241.4</v>
      </c>
      <c r="H422" s="139">
        <v>203.3</v>
      </c>
      <c r="I422" s="140">
        <v>279.5</v>
      </c>
    </row>
    <row r="423" spans="1:9" ht="15" customHeight="1">
      <c r="A423" s="137" t="s">
        <v>11</v>
      </c>
      <c r="B423" s="129" t="s">
        <v>158</v>
      </c>
      <c r="C423" s="129" t="s">
        <v>85</v>
      </c>
      <c r="D423" s="129" t="s">
        <v>26</v>
      </c>
      <c r="E423" s="155" t="s">
        <v>42</v>
      </c>
      <c r="F423" s="139">
        <v>94.5</v>
      </c>
      <c r="G423" s="139">
        <v>95.5</v>
      </c>
      <c r="H423" s="139">
        <v>71.599999999999994</v>
      </c>
      <c r="I423" s="140">
        <v>119.5</v>
      </c>
    </row>
    <row r="424" spans="1:9" ht="15" customHeight="1">
      <c r="A424" s="137" t="s">
        <v>11</v>
      </c>
      <c r="B424" s="129" t="s">
        <v>158</v>
      </c>
      <c r="C424" s="129" t="s">
        <v>85</v>
      </c>
      <c r="D424" s="129" t="s">
        <v>28</v>
      </c>
      <c r="E424" s="155" t="s">
        <v>42</v>
      </c>
      <c r="F424" s="139">
        <v>86.8</v>
      </c>
      <c r="G424" s="139">
        <v>88.2</v>
      </c>
      <c r="H424" s="139">
        <v>65.099999999999994</v>
      </c>
      <c r="I424" s="140">
        <v>111.3</v>
      </c>
    </row>
    <row r="425" spans="1:9" ht="15" customHeight="1">
      <c r="A425" s="137" t="s">
        <v>11</v>
      </c>
      <c r="B425" s="129" t="s">
        <v>158</v>
      </c>
      <c r="C425" s="129" t="s">
        <v>85</v>
      </c>
      <c r="D425" s="129" t="s">
        <v>21</v>
      </c>
      <c r="E425" s="155" t="s">
        <v>42</v>
      </c>
      <c r="F425" s="139">
        <v>86.8</v>
      </c>
      <c r="G425" s="139">
        <v>87.2</v>
      </c>
      <c r="H425" s="139">
        <v>64.400000000000006</v>
      </c>
      <c r="I425" s="140">
        <v>110</v>
      </c>
    </row>
    <row r="426" spans="1:9" ht="15" customHeight="1">
      <c r="A426" s="137" t="s">
        <v>11</v>
      </c>
      <c r="B426" s="129" t="s">
        <v>158</v>
      </c>
      <c r="C426" s="129" t="s">
        <v>85</v>
      </c>
      <c r="D426" s="129" t="s">
        <v>23</v>
      </c>
      <c r="E426" s="155" t="s">
        <v>42</v>
      </c>
      <c r="F426" s="139">
        <v>38.700000000000003</v>
      </c>
      <c r="G426" s="139">
        <v>39.200000000000003</v>
      </c>
      <c r="H426" s="139">
        <v>23.8</v>
      </c>
      <c r="I426" s="140">
        <v>54.5</v>
      </c>
    </row>
    <row r="427" spans="1:9" ht="15" customHeight="1">
      <c r="A427" s="137" t="s">
        <v>11</v>
      </c>
      <c r="B427" s="129" t="s">
        <v>158</v>
      </c>
      <c r="C427" s="129" t="s">
        <v>85</v>
      </c>
      <c r="D427" s="129" t="s">
        <v>24</v>
      </c>
      <c r="E427" s="155" t="s">
        <v>42</v>
      </c>
      <c r="F427" s="139">
        <v>32.5</v>
      </c>
      <c r="G427" s="139">
        <v>32.700000000000003</v>
      </c>
      <c r="H427" s="139">
        <v>18.7</v>
      </c>
      <c r="I427" s="140">
        <v>46.7</v>
      </c>
    </row>
    <row r="428" spans="1:9" ht="15" customHeight="1">
      <c r="A428" s="137" t="s">
        <v>11</v>
      </c>
      <c r="B428" s="129" t="s">
        <v>158</v>
      </c>
      <c r="C428" s="129" t="s">
        <v>85</v>
      </c>
      <c r="D428" s="129" t="s">
        <v>25</v>
      </c>
      <c r="E428" s="155" t="s">
        <v>42</v>
      </c>
      <c r="F428" s="139">
        <v>26.3</v>
      </c>
      <c r="G428" s="139">
        <v>26.8</v>
      </c>
      <c r="H428" s="139">
        <v>14</v>
      </c>
      <c r="I428" s="140">
        <v>39.5</v>
      </c>
    </row>
    <row r="429" spans="1:9" ht="15" customHeight="1">
      <c r="A429" s="137" t="s">
        <v>11</v>
      </c>
      <c r="B429" s="129" t="s">
        <v>158</v>
      </c>
      <c r="C429" s="129" t="s">
        <v>86</v>
      </c>
      <c r="D429" s="129" t="s">
        <v>26</v>
      </c>
      <c r="E429" s="155" t="s">
        <v>42</v>
      </c>
      <c r="F429" s="139" t="s">
        <v>68</v>
      </c>
      <c r="G429" s="139" t="s">
        <v>68</v>
      </c>
      <c r="H429" s="139" t="s">
        <v>68</v>
      </c>
      <c r="I429" s="140" t="s">
        <v>68</v>
      </c>
    </row>
    <row r="430" spans="1:9" ht="15" customHeight="1">
      <c r="A430" s="137" t="s">
        <v>11</v>
      </c>
      <c r="B430" s="129" t="s">
        <v>158</v>
      </c>
      <c r="C430" s="129" t="s">
        <v>86</v>
      </c>
      <c r="D430" s="129" t="s">
        <v>28</v>
      </c>
      <c r="E430" s="155" t="s">
        <v>42</v>
      </c>
      <c r="F430" s="139" t="s">
        <v>68</v>
      </c>
      <c r="G430" s="139" t="s">
        <v>68</v>
      </c>
      <c r="H430" s="139" t="s">
        <v>68</v>
      </c>
      <c r="I430" s="140" t="s">
        <v>68</v>
      </c>
    </row>
    <row r="431" spans="1:9" ht="15" customHeight="1">
      <c r="A431" s="137" t="s">
        <v>11</v>
      </c>
      <c r="B431" s="129" t="s">
        <v>158</v>
      </c>
      <c r="C431" s="129" t="s">
        <v>86</v>
      </c>
      <c r="D431" s="129" t="s">
        <v>22</v>
      </c>
      <c r="E431" s="155" t="s">
        <v>42</v>
      </c>
      <c r="F431" s="139">
        <v>40.4</v>
      </c>
      <c r="G431" s="139">
        <v>40.4</v>
      </c>
      <c r="H431" s="139">
        <v>12.4</v>
      </c>
      <c r="I431" s="140">
        <v>68.400000000000006</v>
      </c>
    </row>
    <row r="432" spans="1:9" ht="15" customHeight="1">
      <c r="A432" s="137" t="s">
        <v>11</v>
      </c>
      <c r="B432" s="129" t="s">
        <v>158</v>
      </c>
      <c r="C432" s="129" t="s">
        <v>86</v>
      </c>
      <c r="D432" s="129" t="s">
        <v>21</v>
      </c>
      <c r="E432" s="155" t="s">
        <v>42</v>
      </c>
      <c r="F432" s="139">
        <v>30.3</v>
      </c>
      <c r="G432" s="139">
        <v>30.3</v>
      </c>
      <c r="H432" s="139">
        <v>6.1</v>
      </c>
      <c r="I432" s="140">
        <v>54.5</v>
      </c>
    </row>
    <row r="433" spans="1:9" ht="15" customHeight="1">
      <c r="A433" s="137" t="s">
        <v>11</v>
      </c>
      <c r="B433" s="129" t="s">
        <v>158</v>
      </c>
      <c r="C433" s="129" t="s">
        <v>86</v>
      </c>
      <c r="D433" s="129" t="s">
        <v>23</v>
      </c>
      <c r="E433" s="155" t="s">
        <v>42</v>
      </c>
      <c r="F433" s="139">
        <v>0</v>
      </c>
      <c r="G433" s="139">
        <v>0</v>
      </c>
      <c r="H433" s="139">
        <v>0</v>
      </c>
      <c r="I433" s="140">
        <v>0</v>
      </c>
    </row>
    <row r="434" spans="1:9" ht="15" customHeight="1">
      <c r="A434" s="137" t="s">
        <v>11</v>
      </c>
      <c r="B434" s="129" t="s">
        <v>158</v>
      </c>
      <c r="C434" s="129" t="s">
        <v>86</v>
      </c>
      <c r="D434" s="129" t="s">
        <v>24</v>
      </c>
      <c r="E434" s="155" t="s">
        <v>42</v>
      </c>
      <c r="F434" s="139">
        <v>0</v>
      </c>
      <c r="G434" s="139">
        <v>0</v>
      </c>
      <c r="H434" s="139">
        <v>0</v>
      </c>
      <c r="I434" s="140">
        <v>0</v>
      </c>
    </row>
    <row r="435" spans="1:9" ht="15" customHeight="1">
      <c r="A435" s="137" t="s">
        <v>11</v>
      </c>
      <c r="B435" s="129" t="s">
        <v>158</v>
      </c>
      <c r="C435" s="129" t="s">
        <v>86</v>
      </c>
      <c r="D435" s="129" t="s">
        <v>25</v>
      </c>
      <c r="E435" s="155" t="s">
        <v>42</v>
      </c>
      <c r="F435" s="139">
        <v>0</v>
      </c>
      <c r="G435" s="139">
        <v>0</v>
      </c>
      <c r="H435" s="139">
        <v>0</v>
      </c>
      <c r="I435" s="140">
        <v>0</v>
      </c>
    </row>
    <row r="436" spans="1:9" ht="15" customHeight="1">
      <c r="A436" s="137" t="s">
        <v>11</v>
      </c>
      <c r="B436" s="129" t="s">
        <v>158</v>
      </c>
      <c r="C436" s="129" t="s">
        <v>86</v>
      </c>
      <c r="D436" s="129" t="s">
        <v>27</v>
      </c>
      <c r="E436" s="155" t="s">
        <v>42</v>
      </c>
      <c r="F436" s="139">
        <v>0</v>
      </c>
      <c r="G436" s="139">
        <v>0</v>
      </c>
      <c r="H436" s="139">
        <v>0</v>
      </c>
      <c r="I436" s="140">
        <v>0</v>
      </c>
    </row>
    <row r="437" spans="1:9" ht="15" customHeight="1">
      <c r="A437" s="137" t="s">
        <v>11</v>
      </c>
      <c r="B437" s="129" t="s">
        <v>158</v>
      </c>
      <c r="C437" s="129" t="s">
        <v>87</v>
      </c>
      <c r="D437" s="129" t="s">
        <v>23</v>
      </c>
      <c r="E437" s="155" t="s">
        <v>42</v>
      </c>
      <c r="F437" s="139" t="s">
        <v>68</v>
      </c>
      <c r="G437" s="139" t="s">
        <v>68</v>
      </c>
      <c r="H437" s="139" t="s">
        <v>68</v>
      </c>
      <c r="I437" s="140" t="s">
        <v>68</v>
      </c>
    </row>
    <row r="438" spans="1:9" ht="15" customHeight="1">
      <c r="A438" s="137" t="s">
        <v>11</v>
      </c>
      <c r="B438" s="129" t="s">
        <v>158</v>
      </c>
      <c r="C438" s="129" t="s">
        <v>87</v>
      </c>
      <c r="D438" s="129" t="s">
        <v>25</v>
      </c>
      <c r="E438" s="155" t="s">
        <v>42</v>
      </c>
      <c r="F438" s="139" t="s">
        <v>68</v>
      </c>
      <c r="G438" s="139" t="s">
        <v>68</v>
      </c>
      <c r="H438" s="139" t="s">
        <v>68</v>
      </c>
      <c r="I438" s="140" t="s">
        <v>68</v>
      </c>
    </row>
    <row r="439" spans="1:9" ht="15" customHeight="1">
      <c r="A439" s="137" t="s">
        <v>11</v>
      </c>
      <c r="B439" s="129" t="s">
        <v>158</v>
      </c>
      <c r="C439" s="129" t="s">
        <v>87</v>
      </c>
      <c r="D439" s="129" t="s">
        <v>27</v>
      </c>
      <c r="E439" s="155" t="s">
        <v>42</v>
      </c>
      <c r="F439" s="139" t="s">
        <v>68</v>
      </c>
      <c r="G439" s="139" t="s">
        <v>68</v>
      </c>
      <c r="H439" s="139" t="s">
        <v>68</v>
      </c>
      <c r="I439" s="140" t="s">
        <v>68</v>
      </c>
    </row>
    <row r="440" spans="1:9" ht="15" customHeight="1">
      <c r="A440" s="137" t="s">
        <v>11</v>
      </c>
      <c r="B440" s="129" t="s">
        <v>158</v>
      </c>
      <c r="C440" s="129" t="s">
        <v>87</v>
      </c>
      <c r="D440" s="129" t="s">
        <v>22</v>
      </c>
      <c r="E440" s="155" t="s">
        <v>42</v>
      </c>
      <c r="F440" s="139">
        <v>233.6</v>
      </c>
      <c r="G440" s="139">
        <v>233.6</v>
      </c>
      <c r="H440" s="139">
        <v>148.69999999999999</v>
      </c>
      <c r="I440" s="140">
        <v>318.5</v>
      </c>
    </row>
    <row r="441" spans="1:9" ht="15" customHeight="1">
      <c r="A441" s="137" t="s">
        <v>11</v>
      </c>
      <c r="B441" s="129" t="s">
        <v>158</v>
      </c>
      <c r="C441" s="129" t="s">
        <v>87</v>
      </c>
      <c r="D441" s="129" t="s">
        <v>28</v>
      </c>
      <c r="E441" s="155" t="s">
        <v>42</v>
      </c>
      <c r="F441" s="139">
        <v>128.9</v>
      </c>
      <c r="G441" s="139">
        <v>128.9</v>
      </c>
      <c r="H441" s="139">
        <v>65.8</v>
      </c>
      <c r="I441" s="140">
        <v>192</v>
      </c>
    </row>
    <row r="442" spans="1:9" ht="15" customHeight="1">
      <c r="A442" s="137" t="s">
        <v>11</v>
      </c>
      <c r="B442" s="129" t="s">
        <v>158</v>
      </c>
      <c r="C442" s="129" t="s">
        <v>87</v>
      </c>
      <c r="D442" s="129" t="s">
        <v>26</v>
      </c>
      <c r="E442" s="155" t="s">
        <v>42</v>
      </c>
      <c r="F442" s="139">
        <v>72.5</v>
      </c>
      <c r="G442" s="139">
        <v>72.5</v>
      </c>
      <c r="H442" s="139">
        <v>25.1</v>
      </c>
      <c r="I442" s="140">
        <v>119.8</v>
      </c>
    </row>
    <row r="443" spans="1:9" ht="15" customHeight="1">
      <c r="A443" s="137" t="s">
        <v>11</v>
      </c>
      <c r="B443" s="129" t="s">
        <v>158</v>
      </c>
      <c r="C443" s="129" t="s">
        <v>87</v>
      </c>
      <c r="D443" s="129" t="s">
        <v>21</v>
      </c>
      <c r="E443" s="155" t="s">
        <v>42</v>
      </c>
      <c r="F443" s="139">
        <v>40.299999999999997</v>
      </c>
      <c r="G443" s="139">
        <v>40.299999999999997</v>
      </c>
      <c r="H443" s="139">
        <v>5</v>
      </c>
      <c r="I443" s="140">
        <v>75.599999999999994</v>
      </c>
    </row>
    <row r="444" spans="1:9" ht="15" customHeight="1">
      <c r="A444" s="137" t="s">
        <v>11</v>
      </c>
      <c r="B444" s="129" t="s">
        <v>158</v>
      </c>
      <c r="C444" s="129" t="s">
        <v>87</v>
      </c>
      <c r="D444" s="129" t="s">
        <v>24</v>
      </c>
      <c r="E444" s="155" t="s">
        <v>42</v>
      </c>
      <c r="F444" s="139">
        <v>0</v>
      </c>
      <c r="G444" s="139">
        <v>0</v>
      </c>
      <c r="H444" s="139">
        <v>0</v>
      </c>
      <c r="I444" s="140">
        <v>0</v>
      </c>
    </row>
    <row r="445" spans="1:9" ht="15" customHeight="1">
      <c r="A445" s="137" t="s">
        <v>11</v>
      </c>
      <c r="B445" s="129" t="s">
        <v>158</v>
      </c>
      <c r="C445" s="129" t="s">
        <v>88</v>
      </c>
      <c r="D445" s="129" t="s">
        <v>27</v>
      </c>
      <c r="E445" s="155" t="s">
        <v>42</v>
      </c>
      <c r="F445" s="139" t="s">
        <v>68</v>
      </c>
      <c r="G445" s="139" t="s">
        <v>68</v>
      </c>
      <c r="H445" s="139" t="s">
        <v>68</v>
      </c>
      <c r="I445" s="140" t="s">
        <v>68</v>
      </c>
    </row>
    <row r="446" spans="1:9" ht="15" customHeight="1">
      <c r="A446" s="137" t="s">
        <v>11</v>
      </c>
      <c r="B446" s="129" t="s">
        <v>158</v>
      </c>
      <c r="C446" s="129" t="s">
        <v>88</v>
      </c>
      <c r="D446" s="129" t="s">
        <v>22</v>
      </c>
      <c r="E446" s="155" t="s">
        <v>42</v>
      </c>
      <c r="F446" s="139">
        <v>362.1</v>
      </c>
      <c r="G446" s="139">
        <v>362.1</v>
      </c>
      <c r="H446" s="139">
        <v>296.60000000000002</v>
      </c>
      <c r="I446" s="140">
        <v>427.6</v>
      </c>
    </row>
    <row r="447" spans="1:9" ht="15" customHeight="1">
      <c r="A447" s="137" t="s">
        <v>11</v>
      </c>
      <c r="B447" s="129" t="s">
        <v>158</v>
      </c>
      <c r="C447" s="129" t="s">
        <v>88</v>
      </c>
      <c r="D447" s="129" t="s">
        <v>26</v>
      </c>
      <c r="E447" s="155" t="s">
        <v>42</v>
      </c>
      <c r="F447" s="139">
        <v>154.69999999999999</v>
      </c>
      <c r="G447" s="139">
        <v>154.69999999999999</v>
      </c>
      <c r="H447" s="139">
        <v>111.9</v>
      </c>
      <c r="I447" s="140">
        <v>197.6</v>
      </c>
    </row>
    <row r="448" spans="1:9" ht="15" customHeight="1">
      <c r="A448" s="137" t="s">
        <v>11</v>
      </c>
      <c r="B448" s="129" t="s">
        <v>158</v>
      </c>
      <c r="C448" s="129" t="s">
        <v>88</v>
      </c>
      <c r="D448" s="129" t="s">
        <v>21</v>
      </c>
      <c r="E448" s="155" t="s">
        <v>42</v>
      </c>
      <c r="F448" s="139">
        <v>139.30000000000001</v>
      </c>
      <c r="G448" s="139">
        <v>139.30000000000001</v>
      </c>
      <c r="H448" s="139">
        <v>98.6</v>
      </c>
      <c r="I448" s="140">
        <v>179.9</v>
      </c>
    </row>
    <row r="449" spans="1:9" ht="15" customHeight="1">
      <c r="A449" s="137" t="s">
        <v>11</v>
      </c>
      <c r="B449" s="129" t="s">
        <v>158</v>
      </c>
      <c r="C449" s="129" t="s">
        <v>88</v>
      </c>
      <c r="D449" s="129" t="s">
        <v>28</v>
      </c>
      <c r="E449" s="155" t="s">
        <v>42</v>
      </c>
      <c r="F449" s="139">
        <v>117.6</v>
      </c>
      <c r="G449" s="139">
        <v>117.6</v>
      </c>
      <c r="H449" s="139">
        <v>80.2</v>
      </c>
      <c r="I449" s="140">
        <v>155</v>
      </c>
    </row>
    <row r="450" spans="1:9" ht="15" customHeight="1">
      <c r="A450" s="137" t="s">
        <v>11</v>
      </c>
      <c r="B450" s="129" t="s">
        <v>158</v>
      </c>
      <c r="C450" s="129" t="s">
        <v>88</v>
      </c>
      <c r="D450" s="129" t="s">
        <v>23</v>
      </c>
      <c r="E450" s="155" t="s">
        <v>42</v>
      </c>
      <c r="F450" s="139">
        <v>68.099999999999994</v>
      </c>
      <c r="G450" s="139">
        <v>68.099999999999994</v>
      </c>
      <c r="H450" s="139">
        <v>39.6</v>
      </c>
      <c r="I450" s="140">
        <v>96.5</v>
      </c>
    </row>
    <row r="451" spans="1:9" ht="15" customHeight="1">
      <c r="A451" s="137" t="s">
        <v>11</v>
      </c>
      <c r="B451" s="129" t="s">
        <v>158</v>
      </c>
      <c r="C451" s="129" t="s">
        <v>88</v>
      </c>
      <c r="D451" s="129" t="s">
        <v>24</v>
      </c>
      <c r="E451" s="155" t="s">
        <v>42</v>
      </c>
      <c r="F451" s="139">
        <v>65</v>
      </c>
      <c r="G451" s="139">
        <v>65</v>
      </c>
      <c r="H451" s="139">
        <v>37.200000000000003</v>
      </c>
      <c r="I451" s="140">
        <v>92.8</v>
      </c>
    </row>
    <row r="452" spans="1:9" ht="15" customHeight="1">
      <c r="A452" s="137" t="s">
        <v>11</v>
      </c>
      <c r="B452" s="129" t="s">
        <v>158</v>
      </c>
      <c r="C452" s="129" t="s">
        <v>88</v>
      </c>
      <c r="D452" s="129" t="s">
        <v>25</v>
      </c>
      <c r="E452" s="155" t="s">
        <v>42</v>
      </c>
      <c r="F452" s="139">
        <v>40.200000000000003</v>
      </c>
      <c r="G452" s="139">
        <v>40.200000000000003</v>
      </c>
      <c r="H452" s="139">
        <v>18.399999999999999</v>
      </c>
      <c r="I452" s="140">
        <v>62.1</v>
      </c>
    </row>
    <row r="453" spans="1:9" ht="15" customHeight="1">
      <c r="A453" s="137" t="s">
        <v>11</v>
      </c>
      <c r="B453" s="129" t="s">
        <v>159</v>
      </c>
      <c r="C453" s="129" t="s">
        <v>85</v>
      </c>
      <c r="D453" s="129" t="s">
        <v>27</v>
      </c>
      <c r="E453" s="155" t="s">
        <v>42</v>
      </c>
      <c r="F453" s="139" t="s">
        <v>68</v>
      </c>
      <c r="G453" s="139" t="s">
        <v>68</v>
      </c>
      <c r="H453" s="139" t="s">
        <v>68</v>
      </c>
      <c r="I453" s="140" t="s">
        <v>68</v>
      </c>
    </row>
    <row r="454" spans="1:9" ht="15" customHeight="1">
      <c r="A454" s="137" t="s">
        <v>11</v>
      </c>
      <c r="B454" s="129" t="s">
        <v>159</v>
      </c>
      <c r="C454" s="129" t="s">
        <v>85</v>
      </c>
      <c r="D454" s="129" t="s">
        <v>22</v>
      </c>
      <c r="E454" s="155" t="s">
        <v>42</v>
      </c>
      <c r="F454" s="139">
        <v>166.5</v>
      </c>
      <c r="G454" s="139">
        <v>170</v>
      </c>
      <c r="H454" s="139">
        <v>136.30000000000001</v>
      </c>
      <c r="I454" s="140">
        <v>203.6</v>
      </c>
    </row>
    <row r="455" spans="1:9" ht="15" customHeight="1">
      <c r="A455" s="137" t="s">
        <v>11</v>
      </c>
      <c r="B455" s="129" t="s">
        <v>159</v>
      </c>
      <c r="C455" s="129" t="s">
        <v>85</v>
      </c>
      <c r="D455" s="129" t="s">
        <v>26</v>
      </c>
      <c r="E455" s="155" t="s">
        <v>42</v>
      </c>
      <c r="F455" s="139">
        <v>79.8</v>
      </c>
      <c r="G455" s="139">
        <v>81.400000000000006</v>
      </c>
      <c r="H455" s="139">
        <v>58.1</v>
      </c>
      <c r="I455" s="140">
        <v>104.6</v>
      </c>
    </row>
    <row r="456" spans="1:9" ht="15" customHeight="1">
      <c r="A456" s="137" t="s">
        <v>11</v>
      </c>
      <c r="B456" s="129" t="s">
        <v>159</v>
      </c>
      <c r="C456" s="129" t="s">
        <v>85</v>
      </c>
      <c r="D456" s="129" t="s">
        <v>28</v>
      </c>
      <c r="E456" s="155" t="s">
        <v>42</v>
      </c>
      <c r="F456" s="139">
        <v>62.9</v>
      </c>
      <c r="G456" s="139">
        <v>64.099999999999994</v>
      </c>
      <c r="H456" s="139">
        <v>43.5</v>
      </c>
      <c r="I456" s="140">
        <v>84.8</v>
      </c>
    </row>
    <row r="457" spans="1:9" ht="15" customHeight="1">
      <c r="A457" s="137" t="s">
        <v>11</v>
      </c>
      <c r="B457" s="129" t="s">
        <v>159</v>
      </c>
      <c r="C457" s="129" t="s">
        <v>85</v>
      </c>
      <c r="D457" s="129" t="s">
        <v>25</v>
      </c>
      <c r="E457" s="155" t="s">
        <v>42</v>
      </c>
      <c r="F457" s="139">
        <v>61.2</v>
      </c>
      <c r="G457" s="139">
        <v>61.9</v>
      </c>
      <c r="H457" s="139">
        <v>41.7</v>
      </c>
      <c r="I457" s="140">
        <v>82.1</v>
      </c>
    </row>
    <row r="458" spans="1:9" ht="15" customHeight="1">
      <c r="A458" s="137" t="s">
        <v>11</v>
      </c>
      <c r="B458" s="129" t="s">
        <v>159</v>
      </c>
      <c r="C458" s="129" t="s">
        <v>85</v>
      </c>
      <c r="D458" s="129" t="s">
        <v>21</v>
      </c>
      <c r="E458" s="155" t="s">
        <v>42</v>
      </c>
      <c r="F458" s="139">
        <v>57.8</v>
      </c>
      <c r="G458" s="139">
        <v>58.9</v>
      </c>
      <c r="H458" s="139">
        <v>39.1</v>
      </c>
      <c r="I458" s="140">
        <v>78.599999999999994</v>
      </c>
    </row>
    <row r="459" spans="1:9" ht="15" customHeight="1">
      <c r="A459" s="137" t="s">
        <v>11</v>
      </c>
      <c r="B459" s="129" t="s">
        <v>159</v>
      </c>
      <c r="C459" s="129" t="s">
        <v>85</v>
      </c>
      <c r="D459" s="129" t="s">
        <v>23</v>
      </c>
      <c r="E459" s="155" t="s">
        <v>42</v>
      </c>
      <c r="F459" s="139">
        <v>35.700000000000003</v>
      </c>
      <c r="G459" s="139">
        <v>36.4</v>
      </c>
      <c r="H459" s="139">
        <v>20.9</v>
      </c>
      <c r="I459" s="140">
        <v>52</v>
      </c>
    </row>
    <row r="460" spans="1:9" ht="15" customHeight="1">
      <c r="A460" s="137" t="s">
        <v>11</v>
      </c>
      <c r="B460" s="129" t="s">
        <v>159</v>
      </c>
      <c r="C460" s="129" t="s">
        <v>85</v>
      </c>
      <c r="D460" s="129" t="s">
        <v>24</v>
      </c>
      <c r="E460" s="155" t="s">
        <v>42</v>
      </c>
      <c r="F460" s="139">
        <v>23.8</v>
      </c>
      <c r="G460" s="139">
        <v>24.2</v>
      </c>
      <c r="H460" s="139">
        <v>11.5</v>
      </c>
      <c r="I460" s="140">
        <v>36.9</v>
      </c>
    </row>
    <row r="461" spans="1:9" ht="15" customHeight="1">
      <c r="A461" s="137" t="s">
        <v>11</v>
      </c>
      <c r="B461" s="129" t="s">
        <v>159</v>
      </c>
      <c r="C461" s="129" t="s">
        <v>86</v>
      </c>
      <c r="D461" s="129" t="s">
        <v>21</v>
      </c>
      <c r="E461" s="155" t="s">
        <v>42</v>
      </c>
      <c r="F461" s="139" t="s">
        <v>68</v>
      </c>
      <c r="G461" s="139" t="s">
        <v>68</v>
      </c>
      <c r="H461" s="139" t="s">
        <v>68</v>
      </c>
      <c r="I461" s="140" t="s">
        <v>68</v>
      </c>
    </row>
    <row r="462" spans="1:9" ht="15" customHeight="1">
      <c r="A462" s="137" t="s">
        <v>11</v>
      </c>
      <c r="B462" s="129" t="s">
        <v>159</v>
      </c>
      <c r="C462" s="129" t="s">
        <v>86</v>
      </c>
      <c r="D462" s="129" t="s">
        <v>22</v>
      </c>
      <c r="E462" s="155" t="s">
        <v>42</v>
      </c>
      <c r="F462" s="139" t="s">
        <v>68</v>
      </c>
      <c r="G462" s="139" t="s">
        <v>68</v>
      </c>
      <c r="H462" s="139" t="s">
        <v>68</v>
      </c>
      <c r="I462" s="140" t="s">
        <v>68</v>
      </c>
    </row>
    <row r="463" spans="1:9" ht="15" customHeight="1">
      <c r="A463" s="137" t="s">
        <v>11</v>
      </c>
      <c r="B463" s="129" t="s">
        <v>159</v>
      </c>
      <c r="C463" s="129" t="s">
        <v>86</v>
      </c>
      <c r="D463" s="129" t="s">
        <v>25</v>
      </c>
      <c r="E463" s="155" t="s">
        <v>42</v>
      </c>
      <c r="F463" s="139" t="s">
        <v>68</v>
      </c>
      <c r="G463" s="139" t="s">
        <v>68</v>
      </c>
      <c r="H463" s="139" t="s">
        <v>68</v>
      </c>
      <c r="I463" s="140" t="s">
        <v>68</v>
      </c>
    </row>
    <row r="464" spans="1:9" ht="15" customHeight="1">
      <c r="A464" s="137" t="s">
        <v>11</v>
      </c>
      <c r="B464" s="129" t="s">
        <v>159</v>
      </c>
      <c r="C464" s="129" t="s">
        <v>86</v>
      </c>
      <c r="D464" s="129" t="s">
        <v>26</v>
      </c>
      <c r="E464" s="155" t="s">
        <v>42</v>
      </c>
      <c r="F464" s="139" t="s">
        <v>68</v>
      </c>
      <c r="G464" s="139" t="s">
        <v>68</v>
      </c>
      <c r="H464" s="139" t="s">
        <v>68</v>
      </c>
      <c r="I464" s="140" t="s">
        <v>68</v>
      </c>
    </row>
    <row r="465" spans="1:9" ht="15" customHeight="1">
      <c r="A465" s="137" t="s">
        <v>11</v>
      </c>
      <c r="B465" s="129" t="s">
        <v>159</v>
      </c>
      <c r="C465" s="129" t="s">
        <v>86</v>
      </c>
      <c r="D465" s="129" t="s">
        <v>23</v>
      </c>
      <c r="E465" s="155" t="s">
        <v>42</v>
      </c>
      <c r="F465" s="139">
        <v>0</v>
      </c>
      <c r="G465" s="139">
        <v>0</v>
      </c>
      <c r="H465" s="139">
        <v>0</v>
      </c>
      <c r="I465" s="140">
        <v>0</v>
      </c>
    </row>
    <row r="466" spans="1:9" ht="15" customHeight="1">
      <c r="A466" s="137" t="s">
        <v>11</v>
      </c>
      <c r="B466" s="129" t="s">
        <v>159</v>
      </c>
      <c r="C466" s="129" t="s">
        <v>86</v>
      </c>
      <c r="D466" s="129" t="s">
        <v>24</v>
      </c>
      <c r="E466" s="155" t="s">
        <v>42</v>
      </c>
      <c r="F466" s="139">
        <v>0</v>
      </c>
      <c r="G466" s="139">
        <v>0</v>
      </c>
      <c r="H466" s="139">
        <v>0</v>
      </c>
      <c r="I466" s="140">
        <v>0</v>
      </c>
    </row>
    <row r="467" spans="1:9" ht="15" customHeight="1">
      <c r="A467" s="137" t="s">
        <v>11</v>
      </c>
      <c r="B467" s="129" t="s">
        <v>159</v>
      </c>
      <c r="C467" s="129" t="s">
        <v>86</v>
      </c>
      <c r="D467" s="129" t="s">
        <v>27</v>
      </c>
      <c r="E467" s="155" t="s">
        <v>42</v>
      </c>
      <c r="F467" s="139">
        <v>0</v>
      </c>
      <c r="G467" s="139">
        <v>0</v>
      </c>
      <c r="H467" s="139">
        <v>0</v>
      </c>
      <c r="I467" s="140">
        <v>0</v>
      </c>
    </row>
    <row r="468" spans="1:9" ht="15" customHeight="1">
      <c r="A468" s="137" t="s">
        <v>11</v>
      </c>
      <c r="B468" s="129" t="s">
        <v>159</v>
      </c>
      <c r="C468" s="129" t="s">
        <v>86</v>
      </c>
      <c r="D468" s="129" t="s">
        <v>28</v>
      </c>
      <c r="E468" s="155" t="s">
        <v>42</v>
      </c>
      <c r="F468" s="139">
        <v>0</v>
      </c>
      <c r="G468" s="139">
        <v>0</v>
      </c>
      <c r="H468" s="139">
        <v>0</v>
      </c>
      <c r="I468" s="140">
        <v>0</v>
      </c>
    </row>
    <row r="469" spans="1:9" ht="15" customHeight="1">
      <c r="A469" s="137" t="s">
        <v>11</v>
      </c>
      <c r="B469" s="129" t="s">
        <v>159</v>
      </c>
      <c r="C469" s="129" t="s">
        <v>87</v>
      </c>
      <c r="D469" s="129" t="s">
        <v>24</v>
      </c>
      <c r="E469" s="155" t="s">
        <v>42</v>
      </c>
      <c r="F469" s="139" t="s">
        <v>68</v>
      </c>
      <c r="G469" s="139" t="s">
        <v>68</v>
      </c>
      <c r="H469" s="139" t="s">
        <v>68</v>
      </c>
      <c r="I469" s="140" t="s">
        <v>68</v>
      </c>
    </row>
    <row r="470" spans="1:9" ht="15" customHeight="1">
      <c r="A470" s="137" t="s">
        <v>11</v>
      </c>
      <c r="B470" s="129" t="s">
        <v>159</v>
      </c>
      <c r="C470" s="129" t="s">
        <v>87</v>
      </c>
      <c r="D470" s="129" t="s">
        <v>27</v>
      </c>
      <c r="E470" s="155" t="s">
        <v>42</v>
      </c>
      <c r="F470" s="139" t="s">
        <v>68</v>
      </c>
      <c r="G470" s="139" t="s">
        <v>68</v>
      </c>
      <c r="H470" s="139" t="s">
        <v>68</v>
      </c>
      <c r="I470" s="140" t="s">
        <v>68</v>
      </c>
    </row>
    <row r="471" spans="1:9" ht="15" customHeight="1">
      <c r="A471" s="137" t="s">
        <v>11</v>
      </c>
      <c r="B471" s="129" t="s">
        <v>159</v>
      </c>
      <c r="C471" s="129" t="s">
        <v>87</v>
      </c>
      <c r="D471" s="129" t="s">
        <v>22</v>
      </c>
      <c r="E471" s="155" t="s">
        <v>42</v>
      </c>
      <c r="F471" s="139">
        <v>269.8</v>
      </c>
      <c r="G471" s="139">
        <v>269.8</v>
      </c>
      <c r="H471" s="139">
        <v>175</v>
      </c>
      <c r="I471" s="140">
        <v>364.7</v>
      </c>
    </row>
    <row r="472" spans="1:9" ht="15" customHeight="1">
      <c r="A472" s="137" t="s">
        <v>11</v>
      </c>
      <c r="B472" s="129" t="s">
        <v>159</v>
      </c>
      <c r="C472" s="129" t="s">
        <v>87</v>
      </c>
      <c r="D472" s="129" t="s">
        <v>26</v>
      </c>
      <c r="E472" s="155" t="s">
        <v>42</v>
      </c>
      <c r="F472" s="139">
        <v>121.9</v>
      </c>
      <c r="G472" s="139">
        <v>121.9</v>
      </c>
      <c r="H472" s="139">
        <v>58.1</v>
      </c>
      <c r="I472" s="140">
        <v>185.7</v>
      </c>
    </row>
    <row r="473" spans="1:9" ht="15" customHeight="1">
      <c r="A473" s="137" t="s">
        <v>11</v>
      </c>
      <c r="B473" s="129" t="s">
        <v>159</v>
      </c>
      <c r="C473" s="129" t="s">
        <v>87</v>
      </c>
      <c r="D473" s="129" t="s">
        <v>21</v>
      </c>
      <c r="E473" s="155" t="s">
        <v>42</v>
      </c>
      <c r="F473" s="139">
        <v>69.599999999999994</v>
      </c>
      <c r="G473" s="139">
        <v>69.599999999999994</v>
      </c>
      <c r="H473" s="139">
        <v>21.4</v>
      </c>
      <c r="I473" s="140">
        <v>117.9</v>
      </c>
    </row>
    <row r="474" spans="1:9" ht="15" customHeight="1">
      <c r="A474" s="137" t="s">
        <v>11</v>
      </c>
      <c r="B474" s="129" t="s">
        <v>159</v>
      </c>
      <c r="C474" s="129" t="s">
        <v>87</v>
      </c>
      <c r="D474" s="129" t="s">
        <v>28</v>
      </c>
      <c r="E474" s="155" t="s">
        <v>42</v>
      </c>
      <c r="F474" s="139">
        <v>69.599999999999994</v>
      </c>
      <c r="G474" s="139">
        <v>69.599999999999994</v>
      </c>
      <c r="H474" s="139">
        <v>21.4</v>
      </c>
      <c r="I474" s="140">
        <v>117.9</v>
      </c>
    </row>
    <row r="475" spans="1:9" ht="15" customHeight="1">
      <c r="A475" s="137" t="s">
        <v>11</v>
      </c>
      <c r="B475" s="129" t="s">
        <v>159</v>
      </c>
      <c r="C475" s="129" t="s">
        <v>87</v>
      </c>
      <c r="D475" s="129" t="s">
        <v>23</v>
      </c>
      <c r="E475" s="155" t="s">
        <v>42</v>
      </c>
      <c r="F475" s="139">
        <v>52.2</v>
      </c>
      <c r="G475" s="139">
        <v>52.2</v>
      </c>
      <c r="H475" s="139">
        <v>10.4</v>
      </c>
      <c r="I475" s="140">
        <v>94</v>
      </c>
    </row>
    <row r="476" spans="1:9" ht="15" customHeight="1">
      <c r="A476" s="137" t="s">
        <v>11</v>
      </c>
      <c r="B476" s="129" t="s">
        <v>159</v>
      </c>
      <c r="C476" s="129" t="s">
        <v>87</v>
      </c>
      <c r="D476" s="129" t="s">
        <v>25</v>
      </c>
      <c r="E476" s="155" t="s">
        <v>42</v>
      </c>
      <c r="F476" s="139">
        <v>52.2</v>
      </c>
      <c r="G476" s="139">
        <v>52.2</v>
      </c>
      <c r="H476" s="139">
        <v>10.4</v>
      </c>
      <c r="I476" s="140">
        <v>94</v>
      </c>
    </row>
    <row r="477" spans="1:9" ht="15" customHeight="1">
      <c r="A477" s="137" t="s">
        <v>11</v>
      </c>
      <c r="B477" s="129" t="s">
        <v>159</v>
      </c>
      <c r="C477" s="129" t="s">
        <v>88</v>
      </c>
      <c r="D477" s="129" t="s">
        <v>27</v>
      </c>
      <c r="E477" s="155" t="s">
        <v>42</v>
      </c>
      <c r="F477" s="139" t="s">
        <v>68</v>
      </c>
      <c r="G477" s="139" t="s">
        <v>68</v>
      </c>
      <c r="H477" s="139" t="s">
        <v>68</v>
      </c>
      <c r="I477" s="140" t="s">
        <v>68</v>
      </c>
    </row>
    <row r="478" spans="1:9" ht="15" customHeight="1">
      <c r="A478" s="137" t="s">
        <v>11</v>
      </c>
      <c r="B478" s="129" t="s">
        <v>159</v>
      </c>
      <c r="C478" s="129" t="s">
        <v>88</v>
      </c>
      <c r="D478" s="129" t="s">
        <v>22</v>
      </c>
      <c r="E478" s="155" t="s">
        <v>42</v>
      </c>
      <c r="F478" s="139">
        <v>222.9</v>
      </c>
      <c r="G478" s="139">
        <v>222.9</v>
      </c>
      <c r="H478" s="139">
        <v>168.8</v>
      </c>
      <c r="I478" s="140">
        <v>277.10000000000002</v>
      </c>
    </row>
    <row r="479" spans="1:9" ht="15" customHeight="1">
      <c r="A479" s="137" t="s">
        <v>11</v>
      </c>
      <c r="B479" s="129" t="s">
        <v>159</v>
      </c>
      <c r="C479" s="129" t="s">
        <v>88</v>
      </c>
      <c r="D479" s="129" t="s">
        <v>26</v>
      </c>
      <c r="E479" s="155" t="s">
        <v>42</v>
      </c>
      <c r="F479" s="139">
        <v>106.3</v>
      </c>
      <c r="G479" s="139">
        <v>106.3</v>
      </c>
      <c r="H479" s="139">
        <v>68.900000000000006</v>
      </c>
      <c r="I479" s="140">
        <v>143.69999999999999</v>
      </c>
    </row>
    <row r="480" spans="1:9" ht="15" customHeight="1">
      <c r="A480" s="137" t="s">
        <v>11</v>
      </c>
      <c r="B480" s="129" t="s">
        <v>159</v>
      </c>
      <c r="C480" s="129" t="s">
        <v>88</v>
      </c>
      <c r="D480" s="129" t="s">
        <v>28</v>
      </c>
      <c r="E480" s="155" t="s">
        <v>42</v>
      </c>
      <c r="F480" s="139">
        <v>99.5</v>
      </c>
      <c r="G480" s="139">
        <v>99.5</v>
      </c>
      <c r="H480" s="139">
        <v>63.3</v>
      </c>
      <c r="I480" s="140">
        <v>135.6</v>
      </c>
    </row>
    <row r="481" spans="1:9" ht="15" customHeight="1">
      <c r="A481" s="137" t="s">
        <v>11</v>
      </c>
      <c r="B481" s="129" t="s">
        <v>159</v>
      </c>
      <c r="C481" s="129" t="s">
        <v>88</v>
      </c>
      <c r="D481" s="129" t="s">
        <v>25</v>
      </c>
      <c r="E481" s="155" t="s">
        <v>42</v>
      </c>
      <c r="F481" s="139">
        <v>89.2</v>
      </c>
      <c r="G481" s="139">
        <v>89.2</v>
      </c>
      <c r="H481" s="139">
        <v>54.9</v>
      </c>
      <c r="I481" s="140">
        <v>123.4</v>
      </c>
    </row>
    <row r="482" spans="1:9" ht="15" customHeight="1">
      <c r="A482" s="137" t="s">
        <v>11</v>
      </c>
      <c r="B482" s="129" t="s">
        <v>159</v>
      </c>
      <c r="C482" s="129" t="s">
        <v>88</v>
      </c>
      <c r="D482" s="129" t="s">
        <v>21</v>
      </c>
      <c r="E482" s="155" t="s">
        <v>42</v>
      </c>
      <c r="F482" s="139">
        <v>85.7</v>
      </c>
      <c r="G482" s="139">
        <v>85.7</v>
      </c>
      <c r="H482" s="139">
        <v>52.1</v>
      </c>
      <c r="I482" s="140">
        <v>119.3</v>
      </c>
    </row>
    <row r="483" spans="1:9" ht="15" customHeight="1">
      <c r="A483" s="137" t="s">
        <v>11</v>
      </c>
      <c r="B483" s="129" t="s">
        <v>159</v>
      </c>
      <c r="C483" s="129" t="s">
        <v>88</v>
      </c>
      <c r="D483" s="129" t="s">
        <v>23</v>
      </c>
      <c r="E483" s="155" t="s">
        <v>42</v>
      </c>
      <c r="F483" s="139">
        <v>51.4</v>
      </c>
      <c r="G483" s="139">
        <v>51.4</v>
      </c>
      <c r="H483" s="139">
        <v>25.4</v>
      </c>
      <c r="I483" s="140">
        <v>77.5</v>
      </c>
    </row>
    <row r="484" spans="1:9" ht="15" customHeight="1">
      <c r="A484" s="137" t="s">
        <v>11</v>
      </c>
      <c r="B484" s="129" t="s">
        <v>159</v>
      </c>
      <c r="C484" s="129" t="s">
        <v>88</v>
      </c>
      <c r="D484" s="129" t="s">
        <v>24</v>
      </c>
      <c r="E484" s="155" t="s">
        <v>42</v>
      </c>
      <c r="F484" s="139">
        <v>44.6</v>
      </c>
      <c r="G484" s="139">
        <v>44.6</v>
      </c>
      <c r="H484" s="139">
        <v>20.399999999999999</v>
      </c>
      <c r="I484" s="140">
        <v>68.8</v>
      </c>
    </row>
    <row r="485" spans="1:9" ht="15" customHeight="1">
      <c r="A485" s="137" t="s">
        <v>36</v>
      </c>
      <c r="B485" s="129" t="s">
        <v>157</v>
      </c>
      <c r="C485" s="129" t="s">
        <v>85</v>
      </c>
      <c r="D485" s="129" t="s">
        <v>28</v>
      </c>
      <c r="E485" s="155">
        <v>1</v>
      </c>
      <c r="F485" s="139">
        <v>83.4</v>
      </c>
      <c r="G485" s="139">
        <v>85.4</v>
      </c>
      <c r="H485" s="139">
        <v>65.3</v>
      </c>
      <c r="I485" s="140">
        <v>105.6</v>
      </c>
    </row>
    <row r="486" spans="1:9" ht="15" customHeight="1">
      <c r="A486" s="137" t="s">
        <v>36</v>
      </c>
      <c r="B486" s="129" t="s">
        <v>157</v>
      </c>
      <c r="C486" s="129" t="s">
        <v>85</v>
      </c>
      <c r="D486" s="129" t="s">
        <v>22</v>
      </c>
      <c r="E486" s="155">
        <v>2</v>
      </c>
      <c r="F486" s="139">
        <v>71.3</v>
      </c>
      <c r="G486" s="139">
        <v>73.5</v>
      </c>
      <c r="H486" s="139">
        <v>54.7</v>
      </c>
      <c r="I486" s="140">
        <v>92.2</v>
      </c>
    </row>
    <row r="487" spans="1:9" ht="15" customHeight="1">
      <c r="A487" s="137" t="s">
        <v>36</v>
      </c>
      <c r="B487" s="129" t="s">
        <v>157</v>
      </c>
      <c r="C487" s="129" t="s">
        <v>85</v>
      </c>
      <c r="D487" s="129" t="s">
        <v>21</v>
      </c>
      <c r="E487" s="155">
        <v>3</v>
      </c>
      <c r="F487" s="139">
        <v>67.7</v>
      </c>
      <c r="G487" s="139">
        <v>69.599999999999994</v>
      </c>
      <c r="H487" s="139">
        <v>51.4</v>
      </c>
      <c r="I487" s="140">
        <v>87.9</v>
      </c>
    </row>
    <row r="488" spans="1:9" ht="15" customHeight="1">
      <c r="A488" s="137" t="s">
        <v>36</v>
      </c>
      <c r="B488" s="129" t="s">
        <v>157</v>
      </c>
      <c r="C488" s="129" t="s">
        <v>85</v>
      </c>
      <c r="D488" s="129" t="s">
        <v>25</v>
      </c>
      <c r="E488" s="155" t="s">
        <v>42</v>
      </c>
      <c r="F488" s="139">
        <v>67.7</v>
      </c>
      <c r="G488" s="139">
        <v>69</v>
      </c>
      <c r="H488" s="139">
        <v>50.9</v>
      </c>
      <c r="I488" s="140">
        <v>87</v>
      </c>
    </row>
    <row r="489" spans="1:9" ht="15" customHeight="1">
      <c r="A489" s="137" t="s">
        <v>36</v>
      </c>
      <c r="B489" s="129" t="s">
        <v>157</v>
      </c>
      <c r="C489" s="129" t="s">
        <v>85</v>
      </c>
      <c r="D489" s="129" t="s">
        <v>23</v>
      </c>
      <c r="E489" s="155" t="s">
        <v>42</v>
      </c>
      <c r="F489" s="139">
        <v>53.2</v>
      </c>
      <c r="G489" s="139">
        <v>54.7</v>
      </c>
      <c r="H489" s="139">
        <v>38.6</v>
      </c>
      <c r="I489" s="140">
        <v>70.900000000000006</v>
      </c>
    </row>
    <row r="490" spans="1:9" ht="15" customHeight="1">
      <c r="A490" s="137" t="s">
        <v>36</v>
      </c>
      <c r="B490" s="129" t="s">
        <v>157</v>
      </c>
      <c r="C490" s="129" t="s">
        <v>85</v>
      </c>
      <c r="D490" s="129" t="s">
        <v>24</v>
      </c>
      <c r="E490" s="155" t="s">
        <v>42</v>
      </c>
      <c r="F490" s="139">
        <v>36.299999999999997</v>
      </c>
      <c r="G490" s="139">
        <v>37.4</v>
      </c>
      <c r="H490" s="139">
        <v>24</v>
      </c>
      <c r="I490" s="140">
        <v>50.8</v>
      </c>
    </row>
    <row r="491" spans="1:9" ht="15" customHeight="1">
      <c r="A491" s="137" t="s">
        <v>36</v>
      </c>
      <c r="B491" s="129" t="s">
        <v>157</v>
      </c>
      <c r="C491" s="129" t="s">
        <v>85</v>
      </c>
      <c r="D491" s="129" t="s">
        <v>26</v>
      </c>
      <c r="E491" s="155" t="s">
        <v>42</v>
      </c>
      <c r="F491" s="139">
        <v>16.899999999999999</v>
      </c>
      <c r="G491" s="139">
        <v>17.2</v>
      </c>
      <c r="H491" s="139">
        <v>8.1999999999999993</v>
      </c>
      <c r="I491" s="140">
        <v>26.2</v>
      </c>
    </row>
    <row r="492" spans="1:9" ht="15" customHeight="1">
      <c r="A492" s="137" t="s">
        <v>36</v>
      </c>
      <c r="B492" s="129" t="s">
        <v>157</v>
      </c>
      <c r="C492" s="129" t="s">
        <v>85</v>
      </c>
      <c r="D492" s="129" t="s">
        <v>27</v>
      </c>
      <c r="E492" s="155" t="s">
        <v>42</v>
      </c>
      <c r="F492" s="139">
        <v>12.1</v>
      </c>
      <c r="G492" s="139">
        <v>12.2</v>
      </c>
      <c r="H492" s="139">
        <v>4.5999999999999996</v>
      </c>
      <c r="I492" s="140">
        <v>19.8</v>
      </c>
    </row>
    <row r="493" spans="1:9" ht="15" customHeight="1">
      <c r="A493" s="137" t="s">
        <v>36</v>
      </c>
      <c r="B493" s="129" t="s">
        <v>157</v>
      </c>
      <c r="C493" s="129" t="s">
        <v>86</v>
      </c>
      <c r="D493" s="129" t="s">
        <v>21</v>
      </c>
      <c r="E493" s="155" t="s">
        <v>42</v>
      </c>
      <c r="F493" s="139" t="s">
        <v>68</v>
      </c>
      <c r="G493" s="139" t="s">
        <v>68</v>
      </c>
      <c r="H493" s="139" t="s">
        <v>68</v>
      </c>
      <c r="I493" s="140" t="s">
        <v>68</v>
      </c>
    </row>
    <row r="494" spans="1:9" ht="15" customHeight="1">
      <c r="A494" s="137" t="s">
        <v>36</v>
      </c>
      <c r="B494" s="129" t="s">
        <v>157</v>
      </c>
      <c r="C494" s="129" t="s">
        <v>86</v>
      </c>
      <c r="D494" s="129" t="s">
        <v>22</v>
      </c>
      <c r="E494" s="155" t="s">
        <v>42</v>
      </c>
      <c r="F494" s="139" t="s">
        <v>68</v>
      </c>
      <c r="G494" s="139" t="s">
        <v>68</v>
      </c>
      <c r="H494" s="139" t="s">
        <v>68</v>
      </c>
      <c r="I494" s="140" t="s">
        <v>68</v>
      </c>
    </row>
    <row r="495" spans="1:9" ht="15" customHeight="1">
      <c r="A495" s="137" t="s">
        <v>36</v>
      </c>
      <c r="B495" s="129" t="s">
        <v>157</v>
      </c>
      <c r="C495" s="129" t="s">
        <v>86</v>
      </c>
      <c r="D495" s="129" t="s">
        <v>26</v>
      </c>
      <c r="E495" s="155" t="s">
        <v>42</v>
      </c>
      <c r="F495" s="139" t="s">
        <v>68</v>
      </c>
      <c r="G495" s="139" t="s">
        <v>68</v>
      </c>
      <c r="H495" s="139" t="s">
        <v>68</v>
      </c>
      <c r="I495" s="140" t="s">
        <v>68</v>
      </c>
    </row>
    <row r="496" spans="1:9" ht="15" customHeight="1">
      <c r="A496" s="137" t="s">
        <v>36</v>
      </c>
      <c r="B496" s="129" t="s">
        <v>157</v>
      </c>
      <c r="C496" s="129" t="s">
        <v>86</v>
      </c>
      <c r="D496" s="129" t="s">
        <v>27</v>
      </c>
      <c r="E496" s="155" t="s">
        <v>42</v>
      </c>
      <c r="F496" s="139" t="s">
        <v>68</v>
      </c>
      <c r="G496" s="139" t="s">
        <v>68</v>
      </c>
      <c r="H496" s="139" t="s">
        <v>68</v>
      </c>
      <c r="I496" s="140" t="s">
        <v>68</v>
      </c>
    </row>
    <row r="497" spans="1:9" ht="15" customHeight="1">
      <c r="A497" s="137" t="s">
        <v>36</v>
      </c>
      <c r="B497" s="129" t="s">
        <v>157</v>
      </c>
      <c r="C497" s="129" t="s">
        <v>86</v>
      </c>
      <c r="D497" s="129" t="s">
        <v>28</v>
      </c>
      <c r="E497" s="155" t="s">
        <v>42</v>
      </c>
      <c r="F497" s="139" t="s">
        <v>68</v>
      </c>
      <c r="G497" s="139" t="s">
        <v>68</v>
      </c>
      <c r="H497" s="139" t="s">
        <v>68</v>
      </c>
      <c r="I497" s="140" t="s">
        <v>68</v>
      </c>
    </row>
    <row r="498" spans="1:9" ht="15" customHeight="1">
      <c r="A498" s="137" t="s">
        <v>36</v>
      </c>
      <c r="B498" s="129" t="s">
        <v>157</v>
      </c>
      <c r="C498" s="129" t="s">
        <v>86</v>
      </c>
      <c r="D498" s="129" t="s">
        <v>25</v>
      </c>
      <c r="E498" s="155" t="s">
        <v>42</v>
      </c>
      <c r="F498" s="139">
        <v>26.6</v>
      </c>
      <c r="G498" s="139">
        <v>26.6</v>
      </c>
      <c r="H498" s="139">
        <v>6.9</v>
      </c>
      <c r="I498" s="140">
        <v>46.3</v>
      </c>
    </row>
    <row r="499" spans="1:9" ht="15" customHeight="1">
      <c r="A499" s="137" t="s">
        <v>36</v>
      </c>
      <c r="B499" s="129" t="s">
        <v>157</v>
      </c>
      <c r="C499" s="129" t="s">
        <v>86</v>
      </c>
      <c r="D499" s="129" t="s">
        <v>23</v>
      </c>
      <c r="E499" s="155" t="s">
        <v>42</v>
      </c>
      <c r="F499" s="139">
        <v>0</v>
      </c>
      <c r="G499" s="139">
        <v>0</v>
      </c>
      <c r="H499" s="139">
        <v>0</v>
      </c>
      <c r="I499" s="140">
        <v>0</v>
      </c>
    </row>
    <row r="500" spans="1:9" ht="15" customHeight="1">
      <c r="A500" s="137" t="s">
        <v>36</v>
      </c>
      <c r="B500" s="129" t="s">
        <v>157</v>
      </c>
      <c r="C500" s="129" t="s">
        <v>86</v>
      </c>
      <c r="D500" s="129" t="s">
        <v>24</v>
      </c>
      <c r="E500" s="155" t="s">
        <v>42</v>
      </c>
      <c r="F500" s="139">
        <v>0</v>
      </c>
      <c r="G500" s="139">
        <v>0</v>
      </c>
      <c r="H500" s="139">
        <v>0</v>
      </c>
      <c r="I500" s="140">
        <v>0</v>
      </c>
    </row>
    <row r="501" spans="1:9" ht="15" customHeight="1">
      <c r="A501" s="137" t="s">
        <v>36</v>
      </c>
      <c r="B501" s="129" t="s">
        <v>157</v>
      </c>
      <c r="C501" s="129" t="s">
        <v>87</v>
      </c>
      <c r="D501" s="129" t="s">
        <v>23</v>
      </c>
      <c r="E501" s="155" t="s">
        <v>42</v>
      </c>
      <c r="F501" s="139" t="s">
        <v>68</v>
      </c>
      <c r="G501" s="139" t="s">
        <v>68</v>
      </c>
      <c r="H501" s="139" t="s">
        <v>68</v>
      </c>
      <c r="I501" s="140" t="s">
        <v>68</v>
      </c>
    </row>
    <row r="502" spans="1:9" ht="15" customHeight="1">
      <c r="A502" s="137" t="s">
        <v>36</v>
      </c>
      <c r="B502" s="129" t="s">
        <v>157</v>
      </c>
      <c r="C502" s="129" t="s">
        <v>87</v>
      </c>
      <c r="D502" s="129" t="s">
        <v>24</v>
      </c>
      <c r="E502" s="155" t="s">
        <v>42</v>
      </c>
      <c r="F502" s="139" t="s">
        <v>68</v>
      </c>
      <c r="G502" s="139" t="s">
        <v>68</v>
      </c>
      <c r="H502" s="139" t="s">
        <v>68</v>
      </c>
      <c r="I502" s="140" t="s">
        <v>68</v>
      </c>
    </row>
    <row r="503" spans="1:9" ht="15" customHeight="1">
      <c r="A503" s="137" t="s">
        <v>36</v>
      </c>
      <c r="B503" s="129" t="s">
        <v>157</v>
      </c>
      <c r="C503" s="129" t="s">
        <v>87</v>
      </c>
      <c r="D503" s="129" t="s">
        <v>26</v>
      </c>
      <c r="E503" s="155" t="s">
        <v>42</v>
      </c>
      <c r="F503" s="139" t="s">
        <v>68</v>
      </c>
      <c r="G503" s="139" t="s">
        <v>68</v>
      </c>
      <c r="H503" s="139" t="s">
        <v>68</v>
      </c>
      <c r="I503" s="140" t="s">
        <v>68</v>
      </c>
    </row>
    <row r="504" spans="1:9" ht="15" customHeight="1">
      <c r="A504" s="137" t="s">
        <v>36</v>
      </c>
      <c r="B504" s="129" t="s">
        <v>157</v>
      </c>
      <c r="C504" s="129" t="s">
        <v>87</v>
      </c>
      <c r="D504" s="129" t="s">
        <v>27</v>
      </c>
      <c r="E504" s="155" t="s">
        <v>42</v>
      </c>
      <c r="F504" s="139" t="s">
        <v>68</v>
      </c>
      <c r="G504" s="139" t="s">
        <v>68</v>
      </c>
      <c r="H504" s="139" t="s">
        <v>68</v>
      </c>
      <c r="I504" s="140" t="s">
        <v>68</v>
      </c>
    </row>
    <row r="505" spans="1:9" ht="15" customHeight="1">
      <c r="A505" s="137" t="s">
        <v>36</v>
      </c>
      <c r="B505" s="129" t="s">
        <v>157</v>
      </c>
      <c r="C505" s="129" t="s">
        <v>87</v>
      </c>
      <c r="D505" s="129" t="s">
        <v>22</v>
      </c>
      <c r="E505" s="155" t="s">
        <v>42</v>
      </c>
      <c r="F505" s="139">
        <v>75.2</v>
      </c>
      <c r="G505" s="139">
        <v>75.2</v>
      </c>
      <c r="H505" s="139">
        <v>32.700000000000003</v>
      </c>
      <c r="I505" s="140">
        <v>117.7</v>
      </c>
    </row>
    <row r="506" spans="1:9" ht="15" customHeight="1">
      <c r="A506" s="137" t="s">
        <v>36</v>
      </c>
      <c r="B506" s="129" t="s">
        <v>157</v>
      </c>
      <c r="C506" s="129" t="s">
        <v>87</v>
      </c>
      <c r="D506" s="129" t="s">
        <v>25</v>
      </c>
      <c r="E506" s="155" t="s">
        <v>42</v>
      </c>
      <c r="F506" s="139">
        <v>56.4</v>
      </c>
      <c r="G506" s="139">
        <v>56.4</v>
      </c>
      <c r="H506" s="139">
        <v>19.600000000000001</v>
      </c>
      <c r="I506" s="140">
        <v>93.2</v>
      </c>
    </row>
    <row r="507" spans="1:9" ht="15" customHeight="1">
      <c r="A507" s="137" t="s">
        <v>36</v>
      </c>
      <c r="B507" s="129" t="s">
        <v>157</v>
      </c>
      <c r="C507" s="129" t="s">
        <v>87</v>
      </c>
      <c r="D507" s="129" t="s">
        <v>21</v>
      </c>
      <c r="E507" s="155" t="s">
        <v>42</v>
      </c>
      <c r="F507" s="139">
        <v>37.6</v>
      </c>
      <c r="G507" s="139">
        <v>37.6</v>
      </c>
      <c r="H507" s="139">
        <v>7.5</v>
      </c>
      <c r="I507" s="140">
        <v>67.7</v>
      </c>
    </row>
    <row r="508" spans="1:9" ht="15" customHeight="1">
      <c r="A508" s="137" t="s">
        <v>36</v>
      </c>
      <c r="B508" s="129" t="s">
        <v>157</v>
      </c>
      <c r="C508" s="129" t="s">
        <v>87</v>
      </c>
      <c r="D508" s="129" t="s">
        <v>28</v>
      </c>
      <c r="E508" s="155" t="s">
        <v>42</v>
      </c>
      <c r="F508" s="139">
        <v>31.3</v>
      </c>
      <c r="G508" s="139">
        <v>31.3</v>
      </c>
      <c r="H508" s="139">
        <v>3.9</v>
      </c>
      <c r="I508" s="140">
        <v>58.8</v>
      </c>
    </row>
    <row r="509" spans="1:9" ht="15" customHeight="1">
      <c r="A509" s="137" t="s">
        <v>36</v>
      </c>
      <c r="B509" s="129" t="s">
        <v>157</v>
      </c>
      <c r="C509" s="129" t="s">
        <v>88</v>
      </c>
      <c r="D509" s="129" t="s">
        <v>28</v>
      </c>
      <c r="E509" s="155" t="s">
        <v>42</v>
      </c>
      <c r="F509" s="139">
        <v>148.1</v>
      </c>
      <c r="G509" s="139">
        <v>148.1</v>
      </c>
      <c r="H509" s="139">
        <v>110.7</v>
      </c>
      <c r="I509" s="140">
        <v>185.6</v>
      </c>
    </row>
    <row r="510" spans="1:9" ht="15" customHeight="1">
      <c r="A510" s="137" t="s">
        <v>36</v>
      </c>
      <c r="B510" s="129" t="s">
        <v>157</v>
      </c>
      <c r="C510" s="129" t="s">
        <v>88</v>
      </c>
      <c r="D510" s="129" t="s">
        <v>21</v>
      </c>
      <c r="E510" s="155" t="s">
        <v>42</v>
      </c>
      <c r="F510" s="139">
        <v>121</v>
      </c>
      <c r="G510" s="139">
        <v>121</v>
      </c>
      <c r="H510" s="139">
        <v>87.1</v>
      </c>
      <c r="I510" s="140">
        <v>154.80000000000001</v>
      </c>
    </row>
    <row r="511" spans="1:9" ht="15" customHeight="1">
      <c r="A511" s="137" t="s">
        <v>36</v>
      </c>
      <c r="B511" s="129" t="s">
        <v>157</v>
      </c>
      <c r="C511" s="129" t="s">
        <v>88</v>
      </c>
      <c r="D511" s="129" t="s">
        <v>22</v>
      </c>
      <c r="E511" s="155" t="s">
        <v>42</v>
      </c>
      <c r="F511" s="139">
        <v>113.6</v>
      </c>
      <c r="G511" s="139">
        <v>113.6</v>
      </c>
      <c r="H511" s="139">
        <v>80.8</v>
      </c>
      <c r="I511" s="140">
        <v>146.4</v>
      </c>
    </row>
    <row r="512" spans="1:9" ht="15" customHeight="1">
      <c r="A512" s="137" t="s">
        <v>36</v>
      </c>
      <c r="B512" s="129" t="s">
        <v>157</v>
      </c>
      <c r="C512" s="129" t="s">
        <v>88</v>
      </c>
      <c r="D512" s="129" t="s">
        <v>23</v>
      </c>
      <c r="E512" s="155" t="s">
        <v>42</v>
      </c>
      <c r="F512" s="139">
        <v>106.2</v>
      </c>
      <c r="G512" s="139">
        <v>106.2</v>
      </c>
      <c r="H512" s="139">
        <v>74.400000000000006</v>
      </c>
      <c r="I512" s="140">
        <v>137.9</v>
      </c>
    </row>
    <row r="513" spans="1:9" ht="15" customHeight="1">
      <c r="A513" s="137" t="s">
        <v>36</v>
      </c>
      <c r="B513" s="129" t="s">
        <v>157</v>
      </c>
      <c r="C513" s="129" t="s">
        <v>88</v>
      </c>
      <c r="D513" s="129" t="s">
        <v>25</v>
      </c>
      <c r="E513" s="155" t="s">
        <v>42</v>
      </c>
      <c r="F513" s="139">
        <v>98.8</v>
      </c>
      <c r="G513" s="139">
        <v>98.8</v>
      </c>
      <c r="H513" s="139">
        <v>68.2</v>
      </c>
      <c r="I513" s="140">
        <v>129.30000000000001</v>
      </c>
    </row>
    <row r="514" spans="1:9" ht="15" customHeight="1">
      <c r="A514" s="137" t="s">
        <v>36</v>
      </c>
      <c r="B514" s="129" t="s">
        <v>157</v>
      </c>
      <c r="C514" s="129" t="s">
        <v>88</v>
      </c>
      <c r="D514" s="129" t="s">
        <v>24</v>
      </c>
      <c r="E514" s="155" t="s">
        <v>42</v>
      </c>
      <c r="F514" s="139">
        <v>64.2</v>
      </c>
      <c r="G514" s="139">
        <v>64.2</v>
      </c>
      <c r="H514" s="139">
        <v>39.5</v>
      </c>
      <c r="I514" s="140">
        <v>88.9</v>
      </c>
    </row>
    <row r="515" spans="1:9" ht="15" customHeight="1">
      <c r="A515" s="137" t="s">
        <v>36</v>
      </c>
      <c r="B515" s="129" t="s">
        <v>157</v>
      </c>
      <c r="C515" s="129" t="s">
        <v>88</v>
      </c>
      <c r="D515" s="129" t="s">
        <v>26</v>
      </c>
      <c r="E515" s="155" t="s">
        <v>42</v>
      </c>
      <c r="F515" s="139">
        <v>24.7</v>
      </c>
      <c r="G515" s="139">
        <v>24.7</v>
      </c>
      <c r="H515" s="139">
        <v>9.4</v>
      </c>
      <c r="I515" s="140">
        <v>40</v>
      </c>
    </row>
    <row r="516" spans="1:9" ht="15" customHeight="1">
      <c r="A516" s="137" t="s">
        <v>36</v>
      </c>
      <c r="B516" s="129" t="s">
        <v>157</v>
      </c>
      <c r="C516" s="129" t="s">
        <v>88</v>
      </c>
      <c r="D516" s="129" t="s">
        <v>27</v>
      </c>
      <c r="E516" s="155" t="s">
        <v>42</v>
      </c>
      <c r="F516" s="139">
        <v>17.3</v>
      </c>
      <c r="G516" s="139">
        <v>17.3</v>
      </c>
      <c r="H516" s="139">
        <v>4.5</v>
      </c>
      <c r="I516" s="140">
        <v>30.1</v>
      </c>
    </row>
    <row r="517" spans="1:9" ht="15" customHeight="1">
      <c r="A517" s="137" t="s">
        <v>36</v>
      </c>
      <c r="B517" s="129" t="s">
        <v>158</v>
      </c>
      <c r="C517" s="129" t="s">
        <v>85</v>
      </c>
      <c r="D517" s="129" t="s">
        <v>28</v>
      </c>
      <c r="E517" s="155" t="s">
        <v>42</v>
      </c>
      <c r="F517" s="139">
        <v>111.1</v>
      </c>
      <c r="G517" s="139">
        <v>113.1</v>
      </c>
      <c r="H517" s="139">
        <v>80.8</v>
      </c>
      <c r="I517" s="140">
        <v>145.4</v>
      </c>
    </row>
    <row r="518" spans="1:9" ht="15" customHeight="1">
      <c r="A518" s="137" t="s">
        <v>36</v>
      </c>
      <c r="B518" s="129" t="s">
        <v>158</v>
      </c>
      <c r="C518" s="129" t="s">
        <v>85</v>
      </c>
      <c r="D518" s="129" t="s">
        <v>22</v>
      </c>
      <c r="E518" s="155" t="s">
        <v>42</v>
      </c>
      <c r="F518" s="139">
        <v>82.7</v>
      </c>
      <c r="G518" s="139">
        <v>85</v>
      </c>
      <c r="H518" s="139">
        <v>56.8</v>
      </c>
      <c r="I518" s="140">
        <v>113.1</v>
      </c>
    </row>
    <row r="519" spans="1:9" ht="15" customHeight="1">
      <c r="A519" s="137" t="s">
        <v>36</v>
      </c>
      <c r="B519" s="129" t="s">
        <v>158</v>
      </c>
      <c r="C519" s="129" t="s">
        <v>85</v>
      </c>
      <c r="D519" s="129" t="s">
        <v>21</v>
      </c>
      <c r="E519" s="155" t="s">
        <v>42</v>
      </c>
      <c r="F519" s="139">
        <v>78</v>
      </c>
      <c r="G519" s="139">
        <v>79.7</v>
      </c>
      <c r="H519" s="139">
        <v>52.6</v>
      </c>
      <c r="I519" s="140">
        <v>106.9</v>
      </c>
    </row>
    <row r="520" spans="1:9" ht="15" customHeight="1">
      <c r="A520" s="137" t="s">
        <v>36</v>
      </c>
      <c r="B520" s="129" t="s">
        <v>158</v>
      </c>
      <c r="C520" s="129" t="s">
        <v>85</v>
      </c>
      <c r="D520" s="129" t="s">
        <v>23</v>
      </c>
      <c r="E520" s="155" t="s">
        <v>42</v>
      </c>
      <c r="F520" s="139">
        <v>66.2</v>
      </c>
      <c r="G520" s="139">
        <v>67.599999999999994</v>
      </c>
      <c r="H520" s="139">
        <v>42.6</v>
      </c>
      <c r="I520" s="140">
        <v>92.6</v>
      </c>
    </row>
    <row r="521" spans="1:9" ht="15" customHeight="1">
      <c r="A521" s="137" t="s">
        <v>36</v>
      </c>
      <c r="B521" s="129" t="s">
        <v>158</v>
      </c>
      <c r="C521" s="129" t="s">
        <v>85</v>
      </c>
      <c r="D521" s="129" t="s">
        <v>25</v>
      </c>
      <c r="E521" s="155" t="s">
        <v>42</v>
      </c>
      <c r="F521" s="139">
        <v>40.200000000000003</v>
      </c>
      <c r="G521" s="139">
        <v>40.700000000000003</v>
      </c>
      <c r="H521" s="139">
        <v>21.3</v>
      </c>
      <c r="I521" s="140">
        <v>60</v>
      </c>
    </row>
    <row r="522" spans="1:9" ht="15" customHeight="1">
      <c r="A522" s="137" t="s">
        <v>36</v>
      </c>
      <c r="B522" s="129" t="s">
        <v>158</v>
      </c>
      <c r="C522" s="129" t="s">
        <v>85</v>
      </c>
      <c r="D522" s="129" t="s">
        <v>24</v>
      </c>
      <c r="E522" s="155" t="s">
        <v>42</v>
      </c>
      <c r="F522" s="139">
        <v>33.1</v>
      </c>
      <c r="G522" s="139">
        <v>33.9</v>
      </c>
      <c r="H522" s="139">
        <v>16.100000000000001</v>
      </c>
      <c r="I522" s="140">
        <v>51.7</v>
      </c>
    </row>
    <row r="523" spans="1:9" ht="15" customHeight="1">
      <c r="A523" s="137" t="s">
        <v>36</v>
      </c>
      <c r="B523" s="129" t="s">
        <v>158</v>
      </c>
      <c r="C523" s="129" t="s">
        <v>85</v>
      </c>
      <c r="D523" s="129" t="s">
        <v>27</v>
      </c>
      <c r="E523" s="155" t="s">
        <v>42</v>
      </c>
      <c r="F523" s="139">
        <v>16.5</v>
      </c>
      <c r="G523" s="139">
        <v>16.5</v>
      </c>
      <c r="H523" s="139">
        <v>4.3</v>
      </c>
      <c r="I523" s="140">
        <v>28.7</v>
      </c>
    </row>
    <row r="524" spans="1:9" ht="15" customHeight="1">
      <c r="A524" s="137" t="s">
        <v>36</v>
      </c>
      <c r="B524" s="129" t="s">
        <v>158</v>
      </c>
      <c r="C524" s="129" t="s">
        <v>85</v>
      </c>
      <c r="D524" s="129" t="s">
        <v>26</v>
      </c>
      <c r="E524" s="155" t="s">
        <v>42</v>
      </c>
      <c r="F524" s="139">
        <v>11.8</v>
      </c>
      <c r="G524" s="139">
        <v>12.1</v>
      </c>
      <c r="H524" s="139">
        <v>1.5</v>
      </c>
      <c r="I524" s="140">
        <v>22.6</v>
      </c>
    </row>
    <row r="525" spans="1:9" ht="15" customHeight="1">
      <c r="A525" s="137" t="s">
        <v>36</v>
      </c>
      <c r="B525" s="129" t="s">
        <v>158</v>
      </c>
      <c r="C525" s="129" t="s">
        <v>86</v>
      </c>
      <c r="D525" s="129" t="s">
        <v>25</v>
      </c>
      <c r="E525" s="155" t="s">
        <v>42</v>
      </c>
      <c r="F525" s="139" t="s">
        <v>68</v>
      </c>
      <c r="G525" s="139" t="s">
        <v>68</v>
      </c>
      <c r="H525" s="139" t="s">
        <v>68</v>
      </c>
      <c r="I525" s="140" t="s">
        <v>68</v>
      </c>
    </row>
    <row r="526" spans="1:9" ht="15" customHeight="1">
      <c r="A526" s="137" t="s">
        <v>36</v>
      </c>
      <c r="B526" s="129" t="s">
        <v>158</v>
      </c>
      <c r="C526" s="129" t="s">
        <v>86</v>
      </c>
      <c r="D526" s="129" t="s">
        <v>27</v>
      </c>
      <c r="E526" s="155" t="s">
        <v>42</v>
      </c>
      <c r="F526" s="139" t="s">
        <v>68</v>
      </c>
      <c r="G526" s="139" t="s">
        <v>68</v>
      </c>
      <c r="H526" s="139" t="s">
        <v>68</v>
      </c>
      <c r="I526" s="140" t="s">
        <v>68</v>
      </c>
    </row>
    <row r="527" spans="1:9" ht="15" customHeight="1">
      <c r="A527" s="137" t="s">
        <v>36</v>
      </c>
      <c r="B527" s="129" t="s">
        <v>158</v>
      </c>
      <c r="C527" s="129" t="s">
        <v>86</v>
      </c>
      <c r="D527" s="129" t="s">
        <v>28</v>
      </c>
      <c r="E527" s="155" t="s">
        <v>42</v>
      </c>
      <c r="F527" s="139" t="s">
        <v>68</v>
      </c>
      <c r="G527" s="139" t="s">
        <v>68</v>
      </c>
      <c r="H527" s="139" t="s">
        <v>68</v>
      </c>
      <c r="I527" s="140" t="s">
        <v>68</v>
      </c>
    </row>
    <row r="528" spans="1:9" ht="15" customHeight="1">
      <c r="A528" s="137" t="s">
        <v>36</v>
      </c>
      <c r="B528" s="129" t="s">
        <v>158</v>
      </c>
      <c r="C528" s="129" t="s">
        <v>86</v>
      </c>
      <c r="D528" s="129" t="s">
        <v>21</v>
      </c>
      <c r="E528" s="155" t="s">
        <v>42</v>
      </c>
      <c r="F528" s="139">
        <v>0</v>
      </c>
      <c r="G528" s="139">
        <v>0</v>
      </c>
      <c r="H528" s="139">
        <v>0</v>
      </c>
      <c r="I528" s="140">
        <v>0</v>
      </c>
    </row>
    <row r="529" spans="1:9" ht="15" customHeight="1">
      <c r="A529" s="137" t="s">
        <v>36</v>
      </c>
      <c r="B529" s="129" t="s">
        <v>158</v>
      </c>
      <c r="C529" s="129" t="s">
        <v>86</v>
      </c>
      <c r="D529" s="129" t="s">
        <v>22</v>
      </c>
      <c r="E529" s="155" t="s">
        <v>42</v>
      </c>
      <c r="F529" s="139">
        <v>0</v>
      </c>
      <c r="G529" s="139">
        <v>0</v>
      </c>
      <c r="H529" s="139">
        <v>0</v>
      </c>
      <c r="I529" s="140">
        <v>0</v>
      </c>
    </row>
    <row r="530" spans="1:9" ht="15" customHeight="1">
      <c r="A530" s="137" t="s">
        <v>36</v>
      </c>
      <c r="B530" s="129" t="s">
        <v>158</v>
      </c>
      <c r="C530" s="129" t="s">
        <v>86</v>
      </c>
      <c r="D530" s="129" t="s">
        <v>23</v>
      </c>
      <c r="E530" s="155" t="s">
        <v>42</v>
      </c>
      <c r="F530" s="139">
        <v>0</v>
      </c>
      <c r="G530" s="139">
        <v>0</v>
      </c>
      <c r="H530" s="139">
        <v>0</v>
      </c>
      <c r="I530" s="140">
        <v>0</v>
      </c>
    </row>
    <row r="531" spans="1:9" ht="15" customHeight="1">
      <c r="A531" s="137" t="s">
        <v>36</v>
      </c>
      <c r="B531" s="129" t="s">
        <v>158</v>
      </c>
      <c r="C531" s="129" t="s">
        <v>86</v>
      </c>
      <c r="D531" s="129" t="s">
        <v>24</v>
      </c>
      <c r="E531" s="155" t="s">
        <v>42</v>
      </c>
      <c r="F531" s="139">
        <v>0</v>
      </c>
      <c r="G531" s="139">
        <v>0</v>
      </c>
      <c r="H531" s="139">
        <v>0</v>
      </c>
      <c r="I531" s="140">
        <v>0</v>
      </c>
    </row>
    <row r="532" spans="1:9" ht="15" customHeight="1">
      <c r="A532" s="137" t="s">
        <v>36</v>
      </c>
      <c r="B532" s="129" t="s">
        <v>158</v>
      </c>
      <c r="C532" s="129" t="s">
        <v>86</v>
      </c>
      <c r="D532" s="129" t="s">
        <v>26</v>
      </c>
      <c r="E532" s="155" t="s">
        <v>42</v>
      </c>
      <c r="F532" s="139">
        <v>0</v>
      </c>
      <c r="G532" s="139">
        <v>0</v>
      </c>
      <c r="H532" s="139">
        <v>0</v>
      </c>
      <c r="I532" s="140">
        <v>0</v>
      </c>
    </row>
    <row r="533" spans="1:9" ht="15" customHeight="1">
      <c r="A533" s="137" t="s">
        <v>36</v>
      </c>
      <c r="B533" s="129" t="s">
        <v>158</v>
      </c>
      <c r="C533" s="129" t="s">
        <v>87</v>
      </c>
      <c r="D533" s="129" t="s">
        <v>21</v>
      </c>
      <c r="E533" s="155" t="s">
        <v>42</v>
      </c>
      <c r="F533" s="139" t="s">
        <v>68</v>
      </c>
      <c r="G533" s="139" t="s">
        <v>68</v>
      </c>
      <c r="H533" s="139" t="s">
        <v>68</v>
      </c>
      <c r="I533" s="140" t="s">
        <v>68</v>
      </c>
    </row>
    <row r="534" spans="1:9" ht="15" customHeight="1">
      <c r="A534" s="137" t="s">
        <v>36</v>
      </c>
      <c r="B534" s="129" t="s">
        <v>158</v>
      </c>
      <c r="C534" s="129" t="s">
        <v>87</v>
      </c>
      <c r="D534" s="129" t="s">
        <v>23</v>
      </c>
      <c r="E534" s="155" t="s">
        <v>42</v>
      </c>
      <c r="F534" s="139" t="s">
        <v>68</v>
      </c>
      <c r="G534" s="139" t="s">
        <v>68</v>
      </c>
      <c r="H534" s="139" t="s">
        <v>68</v>
      </c>
      <c r="I534" s="140" t="s">
        <v>68</v>
      </c>
    </row>
    <row r="535" spans="1:9" ht="15" customHeight="1">
      <c r="A535" s="137" t="s">
        <v>36</v>
      </c>
      <c r="B535" s="129" t="s">
        <v>158</v>
      </c>
      <c r="C535" s="129" t="s">
        <v>87</v>
      </c>
      <c r="D535" s="129" t="s">
        <v>24</v>
      </c>
      <c r="E535" s="155" t="s">
        <v>42</v>
      </c>
      <c r="F535" s="139" t="s">
        <v>68</v>
      </c>
      <c r="G535" s="139" t="s">
        <v>68</v>
      </c>
      <c r="H535" s="139" t="s">
        <v>68</v>
      </c>
      <c r="I535" s="140" t="s">
        <v>68</v>
      </c>
    </row>
    <row r="536" spans="1:9" ht="15" customHeight="1">
      <c r="A536" s="137" t="s">
        <v>36</v>
      </c>
      <c r="B536" s="129" t="s">
        <v>158</v>
      </c>
      <c r="C536" s="129" t="s">
        <v>87</v>
      </c>
      <c r="D536" s="129" t="s">
        <v>25</v>
      </c>
      <c r="E536" s="155" t="s">
        <v>42</v>
      </c>
      <c r="F536" s="139" t="s">
        <v>68</v>
      </c>
      <c r="G536" s="139" t="s">
        <v>68</v>
      </c>
      <c r="H536" s="139" t="s">
        <v>68</v>
      </c>
      <c r="I536" s="140" t="s">
        <v>68</v>
      </c>
    </row>
    <row r="537" spans="1:9" ht="15" customHeight="1">
      <c r="A537" s="137" t="s">
        <v>36</v>
      </c>
      <c r="B537" s="129" t="s">
        <v>158</v>
      </c>
      <c r="C537" s="129" t="s">
        <v>87</v>
      </c>
      <c r="D537" s="129" t="s">
        <v>28</v>
      </c>
      <c r="E537" s="155" t="s">
        <v>42</v>
      </c>
      <c r="F537" s="139" t="s">
        <v>68</v>
      </c>
      <c r="G537" s="139" t="s">
        <v>68</v>
      </c>
      <c r="H537" s="139" t="s">
        <v>68</v>
      </c>
      <c r="I537" s="140" t="s">
        <v>68</v>
      </c>
    </row>
    <row r="538" spans="1:9" ht="15" customHeight="1">
      <c r="A538" s="137" t="s">
        <v>36</v>
      </c>
      <c r="B538" s="129" t="s">
        <v>158</v>
      </c>
      <c r="C538" s="129" t="s">
        <v>87</v>
      </c>
      <c r="D538" s="129" t="s">
        <v>22</v>
      </c>
      <c r="E538" s="155" t="s">
        <v>42</v>
      </c>
      <c r="F538" s="139">
        <v>98.4</v>
      </c>
      <c r="G538" s="139">
        <v>98.4</v>
      </c>
      <c r="H538" s="139">
        <v>30.2</v>
      </c>
      <c r="I538" s="140">
        <v>166.5</v>
      </c>
    </row>
    <row r="539" spans="1:9" ht="15" customHeight="1">
      <c r="A539" s="137" t="s">
        <v>36</v>
      </c>
      <c r="B539" s="129" t="s">
        <v>158</v>
      </c>
      <c r="C539" s="129" t="s">
        <v>87</v>
      </c>
      <c r="D539" s="129" t="s">
        <v>26</v>
      </c>
      <c r="E539" s="155" t="s">
        <v>42</v>
      </c>
      <c r="F539" s="139">
        <v>0</v>
      </c>
      <c r="G539" s="139">
        <v>0</v>
      </c>
      <c r="H539" s="139">
        <v>0</v>
      </c>
      <c r="I539" s="140">
        <v>0</v>
      </c>
    </row>
    <row r="540" spans="1:9" ht="15" customHeight="1">
      <c r="A540" s="137" t="s">
        <v>36</v>
      </c>
      <c r="B540" s="129" t="s">
        <v>158</v>
      </c>
      <c r="C540" s="129" t="s">
        <v>87</v>
      </c>
      <c r="D540" s="129" t="s">
        <v>27</v>
      </c>
      <c r="E540" s="155" t="s">
        <v>42</v>
      </c>
      <c r="F540" s="139">
        <v>0</v>
      </c>
      <c r="G540" s="139">
        <v>0</v>
      </c>
      <c r="H540" s="139">
        <v>0</v>
      </c>
      <c r="I540" s="140">
        <v>0</v>
      </c>
    </row>
    <row r="541" spans="1:9" ht="15" customHeight="1">
      <c r="A541" s="137" t="s">
        <v>36</v>
      </c>
      <c r="B541" s="129" t="s">
        <v>158</v>
      </c>
      <c r="C541" s="129" t="s">
        <v>88</v>
      </c>
      <c r="D541" s="129" t="s">
        <v>28</v>
      </c>
      <c r="E541" s="155" t="s">
        <v>42</v>
      </c>
      <c r="F541" s="139">
        <v>205.9</v>
      </c>
      <c r="G541" s="139">
        <v>205.9</v>
      </c>
      <c r="H541" s="139">
        <v>144.4</v>
      </c>
      <c r="I541" s="140">
        <v>267.39999999999998</v>
      </c>
    </row>
    <row r="542" spans="1:9" ht="15" customHeight="1">
      <c r="A542" s="137" t="s">
        <v>36</v>
      </c>
      <c r="B542" s="129" t="s">
        <v>158</v>
      </c>
      <c r="C542" s="129" t="s">
        <v>88</v>
      </c>
      <c r="D542" s="129" t="s">
        <v>21</v>
      </c>
      <c r="E542" s="155" t="s">
        <v>42</v>
      </c>
      <c r="F542" s="139">
        <v>148.5</v>
      </c>
      <c r="G542" s="139">
        <v>148.5</v>
      </c>
      <c r="H542" s="139">
        <v>96.2</v>
      </c>
      <c r="I542" s="140">
        <v>200.7</v>
      </c>
    </row>
    <row r="543" spans="1:9" ht="15" customHeight="1">
      <c r="A543" s="137" t="s">
        <v>36</v>
      </c>
      <c r="B543" s="129" t="s">
        <v>158</v>
      </c>
      <c r="C543" s="129" t="s">
        <v>88</v>
      </c>
      <c r="D543" s="129" t="s">
        <v>22</v>
      </c>
      <c r="E543" s="155" t="s">
        <v>42</v>
      </c>
      <c r="F543" s="139">
        <v>129.30000000000001</v>
      </c>
      <c r="G543" s="139">
        <v>129.30000000000001</v>
      </c>
      <c r="H543" s="139">
        <v>80.599999999999994</v>
      </c>
      <c r="I543" s="140">
        <v>178</v>
      </c>
    </row>
    <row r="544" spans="1:9" ht="15" customHeight="1">
      <c r="A544" s="137" t="s">
        <v>36</v>
      </c>
      <c r="B544" s="129" t="s">
        <v>158</v>
      </c>
      <c r="C544" s="129" t="s">
        <v>88</v>
      </c>
      <c r="D544" s="129" t="s">
        <v>23</v>
      </c>
      <c r="E544" s="155" t="s">
        <v>42</v>
      </c>
      <c r="F544" s="139">
        <v>129.30000000000001</v>
      </c>
      <c r="G544" s="139">
        <v>129.30000000000001</v>
      </c>
      <c r="H544" s="139">
        <v>80.599999999999994</v>
      </c>
      <c r="I544" s="140">
        <v>178</v>
      </c>
    </row>
    <row r="545" spans="1:9" ht="15" customHeight="1">
      <c r="A545" s="137" t="s">
        <v>36</v>
      </c>
      <c r="B545" s="129" t="s">
        <v>158</v>
      </c>
      <c r="C545" s="129" t="s">
        <v>88</v>
      </c>
      <c r="D545" s="129" t="s">
        <v>25</v>
      </c>
      <c r="E545" s="155" t="s">
        <v>42</v>
      </c>
      <c r="F545" s="139">
        <v>67</v>
      </c>
      <c r="G545" s="139">
        <v>67</v>
      </c>
      <c r="H545" s="139">
        <v>31.9</v>
      </c>
      <c r="I545" s="140">
        <v>102.2</v>
      </c>
    </row>
    <row r="546" spans="1:9" ht="15" customHeight="1">
      <c r="A546" s="137" t="s">
        <v>36</v>
      </c>
      <c r="B546" s="129" t="s">
        <v>158</v>
      </c>
      <c r="C546" s="129" t="s">
        <v>88</v>
      </c>
      <c r="D546" s="129" t="s">
        <v>24</v>
      </c>
      <c r="E546" s="155" t="s">
        <v>42</v>
      </c>
      <c r="F546" s="139">
        <v>57.5</v>
      </c>
      <c r="G546" s="139">
        <v>57.5</v>
      </c>
      <c r="H546" s="139">
        <v>25</v>
      </c>
      <c r="I546" s="140">
        <v>90</v>
      </c>
    </row>
    <row r="547" spans="1:9" ht="15" customHeight="1">
      <c r="A547" s="137" t="s">
        <v>36</v>
      </c>
      <c r="B547" s="129" t="s">
        <v>158</v>
      </c>
      <c r="C547" s="129" t="s">
        <v>88</v>
      </c>
      <c r="D547" s="129" t="s">
        <v>26</v>
      </c>
      <c r="E547" s="155" t="s">
        <v>42</v>
      </c>
      <c r="F547" s="139">
        <v>23.9</v>
      </c>
      <c r="G547" s="139">
        <v>23.9</v>
      </c>
      <c r="H547" s="139">
        <v>3</v>
      </c>
      <c r="I547" s="140">
        <v>44.9</v>
      </c>
    </row>
    <row r="548" spans="1:9" ht="15" customHeight="1">
      <c r="A548" s="137" t="s">
        <v>36</v>
      </c>
      <c r="B548" s="129" t="s">
        <v>158</v>
      </c>
      <c r="C548" s="129" t="s">
        <v>88</v>
      </c>
      <c r="D548" s="129" t="s">
        <v>27</v>
      </c>
      <c r="E548" s="155" t="s">
        <v>42</v>
      </c>
      <c r="F548" s="139">
        <v>23.9</v>
      </c>
      <c r="G548" s="139">
        <v>23.9</v>
      </c>
      <c r="H548" s="139">
        <v>3</v>
      </c>
      <c r="I548" s="140">
        <v>44.9</v>
      </c>
    </row>
    <row r="549" spans="1:9" ht="15" customHeight="1">
      <c r="A549" s="137" t="s">
        <v>36</v>
      </c>
      <c r="B549" s="129" t="s">
        <v>159</v>
      </c>
      <c r="C549" s="129" t="s">
        <v>85</v>
      </c>
      <c r="D549" s="129" t="s">
        <v>27</v>
      </c>
      <c r="E549" s="155" t="s">
        <v>42</v>
      </c>
      <c r="F549" s="139" t="s">
        <v>68</v>
      </c>
      <c r="G549" s="139" t="s">
        <v>68</v>
      </c>
      <c r="H549" s="139" t="s">
        <v>68</v>
      </c>
      <c r="I549" s="140" t="s">
        <v>68</v>
      </c>
    </row>
    <row r="550" spans="1:9" ht="15" customHeight="1">
      <c r="A550" s="137" t="s">
        <v>36</v>
      </c>
      <c r="B550" s="129" t="s">
        <v>159</v>
      </c>
      <c r="C550" s="129" t="s">
        <v>85</v>
      </c>
      <c r="D550" s="129" t="s">
        <v>25</v>
      </c>
      <c r="E550" s="155" t="s">
        <v>42</v>
      </c>
      <c r="F550" s="139">
        <v>96.4</v>
      </c>
      <c r="G550" s="139">
        <v>98.7</v>
      </c>
      <c r="H550" s="139">
        <v>67.7</v>
      </c>
      <c r="I550" s="140">
        <v>129.69999999999999</v>
      </c>
    </row>
    <row r="551" spans="1:9" ht="15" customHeight="1">
      <c r="A551" s="137" t="s">
        <v>36</v>
      </c>
      <c r="B551" s="129" t="s">
        <v>159</v>
      </c>
      <c r="C551" s="129" t="s">
        <v>85</v>
      </c>
      <c r="D551" s="129" t="s">
        <v>22</v>
      </c>
      <c r="E551" s="155" t="s">
        <v>42</v>
      </c>
      <c r="F551" s="139">
        <v>59.3</v>
      </c>
      <c r="G551" s="139">
        <v>61.3</v>
      </c>
      <c r="H551" s="139">
        <v>36.799999999999997</v>
      </c>
      <c r="I551" s="140">
        <v>85.9</v>
      </c>
    </row>
    <row r="552" spans="1:9" ht="15" customHeight="1">
      <c r="A552" s="137" t="s">
        <v>36</v>
      </c>
      <c r="B552" s="129" t="s">
        <v>159</v>
      </c>
      <c r="C552" s="129" t="s">
        <v>85</v>
      </c>
      <c r="D552" s="129" t="s">
        <v>21</v>
      </c>
      <c r="E552" s="155" t="s">
        <v>42</v>
      </c>
      <c r="F552" s="139">
        <v>56.9</v>
      </c>
      <c r="G552" s="139">
        <v>58.8</v>
      </c>
      <c r="H552" s="139">
        <v>34.799999999999997</v>
      </c>
      <c r="I552" s="140">
        <v>82.8</v>
      </c>
    </row>
    <row r="553" spans="1:9" ht="15" customHeight="1">
      <c r="A553" s="137" t="s">
        <v>36</v>
      </c>
      <c r="B553" s="129" t="s">
        <v>159</v>
      </c>
      <c r="C553" s="129" t="s">
        <v>85</v>
      </c>
      <c r="D553" s="129" t="s">
        <v>28</v>
      </c>
      <c r="E553" s="155" t="s">
        <v>42</v>
      </c>
      <c r="F553" s="139">
        <v>54.4</v>
      </c>
      <c r="G553" s="139">
        <v>55.9</v>
      </c>
      <c r="H553" s="139">
        <v>32.5</v>
      </c>
      <c r="I553" s="140">
        <v>79.3</v>
      </c>
    </row>
    <row r="554" spans="1:9" ht="15" customHeight="1">
      <c r="A554" s="137" t="s">
        <v>36</v>
      </c>
      <c r="B554" s="129" t="s">
        <v>159</v>
      </c>
      <c r="C554" s="129" t="s">
        <v>85</v>
      </c>
      <c r="D554" s="129" t="s">
        <v>23</v>
      </c>
      <c r="E554" s="155" t="s">
        <v>42</v>
      </c>
      <c r="F554" s="139">
        <v>39.6</v>
      </c>
      <c r="G554" s="139">
        <v>41.1</v>
      </c>
      <c r="H554" s="139">
        <v>21</v>
      </c>
      <c r="I554" s="140">
        <v>61.2</v>
      </c>
    </row>
    <row r="555" spans="1:9" ht="15" customHeight="1">
      <c r="A555" s="137" t="s">
        <v>36</v>
      </c>
      <c r="B555" s="129" t="s">
        <v>159</v>
      </c>
      <c r="C555" s="129" t="s">
        <v>85</v>
      </c>
      <c r="D555" s="129" t="s">
        <v>24</v>
      </c>
      <c r="E555" s="155" t="s">
        <v>42</v>
      </c>
      <c r="F555" s="139">
        <v>39.6</v>
      </c>
      <c r="G555" s="139">
        <v>41.1</v>
      </c>
      <c r="H555" s="139">
        <v>21</v>
      </c>
      <c r="I555" s="140">
        <v>61.2</v>
      </c>
    </row>
    <row r="556" spans="1:9" ht="15" customHeight="1">
      <c r="A556" s="137" t="s">
        <v>36</v>
      </c>
      <c r="B556" s="129" t="s">
        <v>159</v>
      </c>
      <c r="C556" s="129" t="s">
        <v>85</v>
      </c>
      <c r="D556" s="129" t="s">
        <v>26</v>
      </c>
      <c r="E556" s="155" t="s">
        <v>42</v>
      </c>
      <c r="F556" s="139">
        <v>22.2</v>
      </c>
      <c r="G556" s="139">
        <v>22.5</v>
      </c>
      <c r="H556" s="139">
        <v>7.8</v>
      </c>
      <c r="I556" s="140">
        <v>37.200000000000003</v>
      </c>
    </row>
    <row r="557" spans="1:9" ht="15" customHeight="1">
      <c r="A557" s="137" t="s">
        <v>36</v>
      </c>
      <c r="B557" s="129" t="s">
        <v>159</v>
      </c>
      <c r="C557" s="129" t="s">
        <v>86</v>
      </c>
      <c r="D557" s="129" t="s">
        <v>21</v>
      </c>
      <c r="E557" s="155" t="s">
        <v>42</v>
      </c>
      <c r="F557" s="139" t="s">
        <v>68</v>
      </c>
      <c r="G557" s="139" t="s">
        <v>68</v>
      </c>
      <c r="H557" s="139" t="s">
        <v>68</v>
      </c>
      <c r="I557" s="140" t="s">
        <v>68</v>
      </c>
    </row>
    <row r="558" spans="1:9" ht="15" customHeight="1">
      <c r="A558" s="137" t="s">
        <v>36</v>
      </c>
      <c r="B558" s="129" t="s">
        <v>159</v>
      </c>
      <c r="C558" s="129" t="s">
        <v>86</v>
      </c>
      <c r="D558" s="129" t="s">
        <v>22</v>
      </c>
      <c r="E558" s="155" t="s">
        <v>42</v>
      </c>
      <c r="F558" s="139" t="s">
        <v>68</v>
      </c>
      <c r="G558" s="139" t="s">
        <v>68</v>
      </c>
      <c r="H558" s="139" t="s">
        <v>68</v>
      </c>
      <c r="I558" s="140" t="s">
        <v>68</v>
      </c>
    </row>
    <row r="559" spans="1:9" ht="15" customHeight="1">
      <c r="A559" s="137" t="s">
        <v>36</v>
      </c>
      <c r="B559" s="129" t="s">
        <v>159</v>
      </c>
      <c r="C559" s="129" t="s">
        <v>86</v>
      </c>
      <c r="D559" s="129" t="s">
        <v>26</v>
      </c>
      <c r="E559" s="155" t="s">
        <v>42</v>
      </c>
      <c r="F559" s="139" t="s">
        <v>68</v>
      </c>
      <c r="G559" s="139" t="s">
        <v>68</v>
      </c>
      <c r="H559" s="139" t="s">
        <v>68</v>
      </c>
      <c r="I559" s="140" t="s">
        <v>68</v>
      </c>
    </row>
    <row r="560" spans="1:9" ht="15" customHeight="1">
      <c r="A560" s="137" t="s">
        <v>36</v>
      </c>
      <c r="B560" s="129" t="s">
        <v>159</v>
      </c>
      <c r="C560" s="129" t="s">
        <v>86</v>
      </c>
      <c r="D560" s="129" t="s">
        <v>28</v>
      </c>
      <c r="E560" s="155" t="s">
        <v>42</v>
      </c>
      <c r="F560" s="139" t="s">
        <v>68</v>
      </c>
      <c r="G560" s="139" t="s">
        <v>68</v>
      </c>
      <c r="H560" s="139" t="s">
        <v>68</v>
      </c>
      <c r="I560" s="140" t="s">
        <v>68</v>
      </c>
    </row>
    <row r="561" spans="1:9" ht="15" customHeight="1">
      <c r="A561" s="137" t="s">
        <v>36</v>
      </c>
      <c r="B561" s="129" t="s">
        <v>159</v>
      </c>
      <c r="C561" s="129" t="s">
        <v>86</v>
      </c>
      <c r="D561" s="129" t="s">
        <v>25</v>
      </c>
      <c r="E561" s="155" t="s">
        <v>42</v>
      </c>
      <c r="F561" s="139">
        <v>38.5</v>
      </c>
      <c r="G561" s="139">
        <v>38.5</v>
      </c>
      <c r="H561" s="139">
        <v>4.8</v>
      </c>
      <c r="I561" s="140">
        <v>72.2</v>
      </c>
    </row>
    <row r="562" spans="1:9" ht="15" customHeight="1">
      <c r="A562" s="137" t="s">
        <v>36</v>
      </c>
      <c r="B562" s="129" t="s">
        <v>159</v>
      </c>
      <c r="C562" s="129" t="s">
        <v>86</v>
      </c>
      <c r="D562" s="129" t="s">
        <v>23</v>
      </c>
      <c r="E562" s="155" t="s">
        <v>42</v>
      </c>
      <c r="F562" s="139">
        <v>0</v>
      </c>
      <c r="G562" s="139">
        <v>0</v>
      </c>
      <c r="H562" s="139">
        <v>0</v>
      </c>
      <c r="I562" s="140">
        <v>0</v>
      </c>
    </row>
    <row r="563" spans="1:9" ht="15" customHeight="1">
      <c r="A563" s="137" t="s">
        <v>36</v>
      </c>
      <c r="B563" s="129" t="s">
        <v>159</v>
      </c>
      <c r="C563" s="129" t="s">
        <v>86</v>
      </c>
      <c r="D563" s="129" t="s">
        <v>24</v>
      </c>
      <c r="E563" s="155" t="s">
        <v>42</v>
      </c>
      <c r="F563" s="139">
        <v>0</v>
      </c>
      <c r="G563" s="139">
        <v>0</v>
      </c>
      <c r="H563" s="139">
        <v>0</v>
      </c>
      <c r="I563" s="140">
        <v>0</v>
      </c>
    </row>
    <row r="564" spans="1:9" ht="15" customHeight="1">
      <c r="A564" s="137" t="s">
        <v>36</v>
      </c>
      <c r="B564" s="129" t="s">
        <v>159</v>
      </c>
      <c r="C564" s="129" t="s">
        <v>86</v>
      </c>
      <c r="D564" s="129" t="s">
        <v>27</v>
      </c>
      <c r="E564" s="155" t="s">
        <v>42</v>
      </c>
      <c r="F564" s="139">
        <v>0</v>
      </c>
      <c r="G564" s="139">
        <v>0</v>
      </c>
      <c r="H564" s="139">
        <v>0</v>
      </c>
      <c r="I564" s="140">
        <v>0</v>
      </c>
    </row>
    <row r="565" spans="1:9" ht="15" customHeight="1">
      <c r="A565" s="137" t="s">
        <v>36</v>
      </c>
      <c r="B565" s="129" t="s">
        <v>159</v>
      </c>
      <c r="C565" s="129" t="s">
        <v>87</v>
      </c>
      <c r="D565" s="129" t="s">
        <v>21</v>
      </c>
      <c r="E565" s="155" t="s">
        <v>42</v>
      </c>
      <c r="F565" s="139" t="s">
        <v>68</v>
      </c>
      <c r="G565" s="139" t="s">
        <v>68</v>
      </c>
      <c r="H565" s="139" t="s">
        <v>68</v>
      </c>
      <c r="I565" s="140" t="s">
        <v>68</v>
      </c>
    </row>
    <row r="566" spans="1:9" ht="15" customHeight="1">
      <c r="A566" s="137" t="s">
        <v>36</v>
      </c>
      <c r="B566" s="129" t="s">
        <v>159</v>
      </c>
      <c r="C566" s="129" t="s">
        <v>87</v>
      </c>
      <c r="D566" s="129" t="s">
        <v>22</v>
      </c>
      <c r="E566" s="155" t="s">
        <v>42</v>
      </c>
      <c r="F566" s="139" t="s">
        <v>68</v>
      </c>
      <c r="G566" s="139" t="s">
        <v>68</v>
      </c>
      <c r="H566" s="139" t="s">
        <v>68</v>
      </c>
      <c r="I566" s="140" t="s">
        <v>68</v>
      </c>
    </row>
    <row r="567" spans="1:9" ht="15" customHeight="1">
      <c r="A567" s="137" t="s">
        <v>36</v>
      </c>
      <c r="B567" s="129" t="s">
        <v>159</v>
      </c>
      <c r="C567" s="129" t="s">
        <v>87</v>
      </c>
      <c r="D567" s="129" t="s">
        <v>24</v>
      </c>
      <c r="E567" s="155" t="s">
        <v>42</v>
      </c>
      <c r="F567" s="139" t="s">
        <v>68</v>
      </c>
      <c r="G567" s="139" t="s">
        <v>68</v>
      </c>
      <c r="H567" s="139" t="s">
        <v>68</v>
      </c>
      <c r="I567" s="140" t="s">
        <v>68</v>
      </c>
    </row>
    <row r="568" spans="1:9" ht="15" customHeight="1">
      <c r="A568" s="137" t="s">
        <v>36</v>
      </c>
      <c r="B568" s="129" t="s">
        <v>159</v>
      </c>
      <c r="C568" s="129" t="s">
        <v>87</v>
      </c>
      <c r="D568" s="129" t="s">
        <v>26</v>
      </c>
      <c r="E568" s="155" t="s">
        <v>42</v>
      </c>
      <c r="F568" s="139" t="s">
        <v>68</v>
      </c>
      <c r="G568" s="139" t="s">
        <v>68</v>
      </c>
      <c r="H568" s="139" t="s">
        <v>68</v>
      </c>
      <c r="I568" s="140" t="s">
        <v>68</v>
      </c>
    </row>
    <row r="569" spans="1:9" ht="15" customHeight="1">
      <c r="A569" s="137" t="s">
        <v>36</v>
      </c>
      <c r="B569" s="129" t="s">
        <v>159</v>
      </c>
      <c r="C569" s="129" t="s">
        <v>87</v>
      </c>
      <c r="D569" s="129" t="s">
        <v>27</v>
      </c>
      <c r="E569" s="155" t="s">
        <v>42</v>
      </c>
      <c r="F569" s="139" t="s">
        <v>68</v>
      </c>
      <c r="G569" s="139" t="s">
        <v>68</v>
      </c>
      <c r="H569" s="139" t="s">
        <v>68</v>
      </c>
      <c r="I569" s="140" t="s">
        <v>68</v>
      </c>
    </row>
    <row r="570" spans="1:9" ht="15" customHeight="1">
      <c r="A570" s="137" t="s">
        <v>36</v>
      </c>
      <c r="B570" s="129" t="s">
        <v>159</v>
      </c>
      <c r="C570" s="129" t="s">
        <v>87</v>
      </c>
      <c r="D570" s="129" t="s">
        <v>28</v>
      </c>
      <c r="E570" s="155" t="s">
        <v>42</v>
      </c>
      <c r="F570" s="139" t="s">
        <v>68</v>
      </c>
      <c r="G570" s="139" t="s">
        <v>68</v>
      </c>
      <c r="H570" s="139" t="s">
        <v>68</v>
      </c>
      <c r="I570" s="140" t="s">
        <v>68</v>
      </c>
    </row>
    <row r="571" spans="1:9" ht="15" customHeight="1">
      <c r="A571" s="137" t="s">
        <v>36</v>
      </c>
      <c r="B571" s="129" t="s">
        <v>159</v>
      </c>
      <c r="C571" s="129" t="s">
        <v>87</v>
      </c>
      <c r="D571" s="129" t="s">
        <v>25</v>
      </c>
      <c r="E571" s="155" t="s">
        <v>42</v>
      </c>
      <c r="F571" s="139">
        <v>102.2</v>
      </c>
      <c r="G571" s="139">
        <v>102.2</v>
      </c>
      <c r="H571" s="139">
        <v>31.4</v>
      </c>
      <c r="I571" s="140">
        <v>172.9</v>
      </c>
    </row>
    <row r="572" spans="1:9" ht="15" customHeight="1">
      <c r="A572" s="137" t="s">
        <v>36</v>
      </c>
      <c r="B572" s="129" t="s">
        <v>159</v>
      </c>
      <c r="C572" s="129" t="s">
        <v>87</v>
      </c>
      <c r="D572" s="129" t="s">
        <v>23</v>
      </c>
      <c r="E572" s="155" t="s">
        <v>42</v>
      </c>
      <c r="F572" s="139">
        <v>0</v>
      </c>
      <c r="G572" s="139">
        <v>0</v>
      </c>
      <c r="H572" s="139">
        <v>0</v>
      </c>
      <c r="I572" s="140">
        <v>0</v>
      </c>
    </row>
    <row r="573" spans="1:9" ht="15" customHeight="1">
      <c r="A573" s="137" t="s">
        <v>36</v>
      </c>
      <c r="B573" s="129" t="s">
        <v>159</v>
      </c>
      <c r="C573" s="129" t="s">
        <v>88</v>
      </c>
      <c r="D573" s="129" t="s">
        <v>27</v>
      </c>
      <c r="E573" s="155" t="s">
        <v>42</v>
      </c>
      <c r="F573" s="139" t="s">
        <v>68</v>
      </c>
      <c r="G573" s="139" t="s">
        <v>68</v>
      </c>
      <c r="H573" s="139" t="s">
        <v>68</v>
      </c>
      <c r="I573" s="140" t="s">
        <v>68</v>
      </c>
    </row>
    <row r="574" spans="1:9" ht="15" customHeight="1">
      <c r="A574" s="137" t="s">
        <v>36</v>
      </c>
      <c r="B574" s="129" t="s">
        <v>159</v>
      </c>
      <c r="C574" s="129" t="s">
        <v>88</v>
      </c>
      <c r="D574" s="129" t="s">
        <v>25</v>
      </c>
      <c r="E574" s="155" t="s">
        <v>42</v>
      </c>
      <c r="F574" s="139">
        <v>132.5</v>
      </c>
      <c r="G574" s="139">
        <v>132.5</v>
      </c>
      <c r="H574" s="139">
        <v>81.599999999999994</v>
      </c>
      <c r="I574" s="140">
        <v>183.4</v>
      </c>
    </row>
    <row r="575" spans="1:9" ht="15" customHeight="1">
      <c r="A575" s="137" t="s">
        <v>36</v>
      </c>
      <c r="B575" s="129" t="s">
        <v>159</v>
      </c>
      <c r="C575" s="129" t="s">
        <v>88</v>
      </c>
      <c r="D575" s="129" t="s">
        <v>22</v>
      </c>
      <c r="E575" s="155" t="s">
        <v>42</v>
      </c>
      <c r="F575" s="139">
        <v>96.8</v>
      </c>
      <c r="G575" s="139">
        <v>96.8</v>
      </c>
      <c r="H575" s="139">
        <v>53.3</v>
      </c>
      <c r="I575" s="140">
        <v>140.30000000000001</v>
      </c>
    </row>
    <row r="576" spans="1:9" ht="15" customHeight="1">
      <c r="A576" s="137" t="s">
        <v>36</v>
      </c>
      <c r="B576" s="129" t="s">
        <v>159</v>
      </c>
      <c r="C576" s="129" t="s">
        <v>88</v>
      </c>
      <c r="D576" s="129" t="s">
        <v>21</v>
      </c>
      <c r="E576" s="155" t="s">
        <v>42</v>
      </c>
      <c r="F576" s="139">
        <v>91.7</v>
      </c>
      <c r="G576" s="139">
        <v>91.7</v>
      </c>
      <c r="H576" s="139">
        <v>49.4</v>
      </c>
      <c r="I576" s="140">
        <v>134.1</v>
      </c>
    </row>
    <row r="577" spans="1:9" ht="15" customHeight="1">
      <c r="A577" s="137" t="s">
        <v>36</v>
      </c>
      <c r="B577" s="129" t="s">
        <v>159</v>
      </c>
      <c r="C577" s="129" t="s">
        <v>88</v>
      </c>
      <c r="D577" s="129" t="s">
        <v>28</v>
      </c>
      <c r="E577" s="155" t="s">
        <v>42</v>
      </c>
      <c r="F577" s="139">
        <v>86.6</v>
      </c>
      <c r="G577" s="139">
        <v>86.6</v>
      </c>
      <c r="H577" s="139">
        <v>45.5</v>
      </c>
      <c r="I577" s="140">
        <v>127.8</v>
      </c>
    </row>
    <row r="578" spans="1:9" ht="15" customHeight="1">
      <c r="A578" s="137" t="s">
        <v>36</v>
      </c>
      <c r="B578" s="129" t="s">
        <v>159</v>
      </c>
      <c r="C578" s="129" t="s">
        <v>88</v>
      </c>
      <c r="D578" s="129" t="s">
        <v>23</v>
      </c>
      <c r="E578" s="155" t="s">
        <v>42</v>
      </c>
      <c r="F578" s="139">
        <v>81.5</v>
      </c>
      <c r="G578" s="139">
        <v>81.5</v>
      </c>
      <c r="H578" s="139">
        <v>41.6</v>
      </c>
      <c r="I578" s="140">
        <v>121.5</v>
      </c>
    </row>
    <row r="579" spans="1:9" ht="15" customHeight="1">
      <c r="A579" s="137" t="s">
        <v>36</v>
      </c>
      <c r="B579" s="129" t="s">
        <v>159</v>
      </c>
      <c r="C579" s="129" t="s">
        <v>88</v>
      </c>
      <c r="D579" s="129" t="s">
        <v>24</v>
      </c>
      <c r="E579" s="155" t="s">
        <v>42</v>
      </c>
      <c r="F579" s="139">
        <v>71.3</v>
      </c>
      <c r="G579" s="139">
        <v>71.3</v>
      </c>
      <c r="H579" s="139">
        <v>34</v>
      </c>
      <c r="I579" s="140">
        <v>108.7</v>
      </c>
    </row>
    <row r="580" spans="1:9" ht="15" customHeight="1">
      <c r="A580" s="137" t="s">
        <v>36</v>
      </c>
      <c r="B580" s="129" t="s">
        <v>159</v>
      </c>
      <c r="C580" s="129" t="s">
        <v>88</v>
      </c>
      <c r="D580" s="129" t="s">
        <v>26</v>
      </c>
      <c r="E580" s="155" t="s">
        <v>42</v>
      </c>
      <c r="F580" s="139">
        <v>25.5</v>
      </c>
      <c r="G580" s="139">
        <v>25.5</v>
      </c>
      <c r="H580" s="139">
        <v>3.1</v>
      </c>
      <c r="I580" s="140">
        <v>47.8</v>
      </c>
    </row>
    <row r="581" spans="1:9" ht="15" customHeight="1">
      <c r="A581" s="137" t="s">
        <v>12</v>
      </c>
      <c r="B581" s="129" t="s">
        <v>157</v>
      </c>
      <c r="C581" s="129" t="s">
        <v>85</v>
      </c>
      <c r="D581" s="129" t="s">
        <v>27</v>
      </c>
      <c r="E581" s="155" t="s">
        <v>42</v>
      </c>
      <c r="F581" s="139" t="s">
        <v>68</v>
      </c>
      <c r="G581" s="139" t="s">
        <v>68</v>
      </c>
      <c r="H581" s="139" t="s">
        <v>68</v>
      </c>
      <c r="I581" s="140" t="s">
        <v>68</v>
      </c>
    </row>
    <row r="582" spans="1:9" ht="15" customHeight="1">
      <c r="A582" s="137" t="s">
        <v>12</v>
      </c>
      <c r="B582" s="129" t="s">
        <v>157</v>
      </c>
      <c r="C582" s="129" t="s">
        <v>85</v>
      </c>
      <c r="D582" s="129" t="s">
        <v>21</v>
      </c>
      <c r="E582" s="155">
        <v>1</v>
      </c>
      <c r="F582" s="139">
        <v>1238.5999999999999</v>
      </c>
      <c r="G582" s="139">
        <v>1282.7</v>
      </c>
      <c r="H582" s="139">
        <v>1044.9000000000001</v>
      </c>
      <c r="I582" s="140">
        <v>1520.4</v>
      </c>
    </row>
    <row r="583" spans="1:9" ht="15" customHeight="1">
      <c r="A583" s="137" t="s">
        <v>12</v>
      </c>
      <c r="B583" s="129" t="s">
        <v>157</v>
      </c>
      <c r="C583" s="129" t="s">
        <v>85</v>
      </c>
      <c r="D583" s="129" t="s">
        <v>22</v>
      </c>
      <c r="E583" s="155">
        <v>2</v>
      </c>
      <c r="F583" s="139">
        <v>669.5</v>
      </c>
      <c r="G583" s="139">
        <v>701.2</v>
      </c>
      <c r="H583" s="139">
        <v>523.4</v>
      </c>
      <c r="I583" s="140">
        <v>878.9</v>
      </c>
    </row>
    <row r="584" spans="1:9" ht="15" customHeight="1">
      <c r="A584" s="137" t="s">
        <v>12</v>
      </c>
      <c r="B584" s="129" t="s">
        <v>157</v>
      </c>
      <c r="C584" s="129" t="s">
        <v>85</v>
      </c>
      <c r="D584" s="129" t="s">
        <v>23</v>
      </c>
      <c r="E584" s="155">
        <v>3</v>
      </c>
      <c r="F584" s="139">
        <v>245.5</v>
      </c>
      <c r="G584" s="139">
        <v>248</v>
      </c>
      <c r="H584" s="139">
        <v>144.30000000000001</v>
      </c>
      <c r="I584" s="140">
        <v>351.8</v>
      </c>
    </row>
    <row r="585" spans="1:9" ht="15" customHeight="1">
      <c r="A585" s="137" t="s">
        <v>12</v>
      </c>
      <c r="B585" s="129" t="s">
        <v>157</v>
      </c>
      <c r="C585" s="129" t="s">
        <v>85</v>
      </c>
      <c r="D585" s="129" t="s">
        <v>28</v>
      </c>
      <c r="E585" s="155" t="s">
        <v>42</v>
      </c>
      <c r="F585" s="139">
        <v>78.099999999999994</v>
      </c>
      <c r="G585" s="139">
        <v>77.5</v>
      </c>
      <c r="H585" s="139">
        <v>20.100000000000001</v>
      </c>
      <c r="I585" s="140">
        <v>134.80000000000001</v>
      </c>
    </row>
    <row r="586" spans="1:9" ht="15" customHeight="1">
      <c r="A586" s="137" t="s">
        <v>12</v>
      </c>
      <c r="B586" s="129" t="s">
        <v>157</v>
      </c>
      <c r="C586" s="129" t="s">
        <v>85</v>
      </c>
      <c r="D586" s="129" t="s">
        <v>24</v>
      </c>
      <c r="E586" s="155" t="s">
        <v>42</v>
      </c>
      <c r="F586" s="139">
        <v>55.8</v>
      </c>
      <c r="G586" s="139">
        <v>61</v>
      </c>
      <c r="H586" s="139">
        <v>7.2</v>
      </c>
      <c r="I586" s="140">
        <v>114.9</v>
      </c>
    </row>
    <row r="587" spans="1:9" ht="15" customHeight="1">
      <c r="A587" s="137" t="s">
        <v>12</v>
      </c>
      <c r="B587" s="129" t="s">
        <v>157</v>
      </c>
      <c r="C587" s="129" t="s">
        <v>85</v>
      </c>
      <c r="D587" s="129" t="s">
        <v>25</v>
      </c>
      <c r="E587" s="155" t="s">
        <v>42</v>
      </c>
      <c r="F587" s="139">
        <v>55.8</v>
      </c>
      <c r="G587" s="139">
        <v>58.2</v>
      </c>
      <c r="H587" s="139">
        <v>7</v>
      </c>
      <c r="I587" s="140">
        <v>109.4</v>
      </c>
    </row>
    <row r="588" spans="1:9" ht="15" customHeight="1">
      <c r="A588" s="137" t="s">
        <v>12</v>
      </c>
      <c r="B588" s="129" t="s">
        <v>157</v>
      </c>
      <c r="C588" s="129" t="s">
        <v>85</v>
      </c>
      <c r="D588" s="129" t="s">
        <v>26</v>
      </c>
      <c r="E588" s="155" t="s">
        <v>42</v>
      </c>
      <c r="F588" s="139">
        <v>55.8</v>
      </c>
      <c r="G588" s="139">
        <v>55.3</v>
      </c>
      <c r="H588" s="139">
        <v>6.9</v>
      </c>
      <c r="I588" s="140">
        <v>103.8</v>
      </c>
    </row>
    <row r="589" spans="1:9" ht="15" customHeight="1">
      <c r="A589" s="137" t="s">
        <v>12</v>
      </c>
      <c r="B589" s="129" t="s">
        <v>157</v>
      </c>
      <c r="C589" s="129" t="s">
        <v>86</v>
      </c>
      <c r="D589" s="129" t="s">
        <v>23</v>
      </c>
      <c r="E589" s="155" t="s">
        <v>42</v>
      </c>
      <c r="F589" s="139" t="s">
        <v>68</v>
      </c>
      <c r="G589" s="139" t="s">
        <v>68</v>
      </c>
      <c r="H589" s="139" t="s">
        <v>68</v>
      </c>
      <c r="I589" s="140" t="s">
        <v>68</v>
      </c>
    </row>
    <row r="590" spans="1:9" ht="15" customHeight="1">
      <c r="A590" s="137" t="s">
        <v>12</v>
      </c>
      <c r="B590" s="129" t="s">
        <v>157</v>
      </c>
      <c r="C590" s="129" t="s">
        <v>86</v>
      </c>
      <c r="D590" s="129" t="s">
        <v>21</v>
      </c>
      <c r="E590" s="155" t="s">
        <v>42</v>
      </c>
      <c r="F590" s="139">
        <v>168.9</v>
      </c>
      <c r="G590" s="139">
        <v>168.9</v>
      </c>
      <c r="H590" s="139">
        <v>21</v>
      </c>
      <c r="I590" s="140">
        <v>316.8</v>
      </c>
    </row>
    <row r="591" spans="1:9" ht="15" customHeight="1">
      <c r="A591" s="137" t="s">
        <v>12</v>
      </c>
      <c r="B591" s="129" t="s">
        <v>157</v>
      </c>
      <c r="C591" s="129" t="s">
        <v>86</v>
      </c>
      <c r="D591" s="129" t="s">
        <v>22</v>
      </c>
      <c r="E591" s="155" t="s">
        <v>42</v>
      </c>
      <c r="F591" s="139">
        <v>168.9</v>
      </c>
      <c r="G591" s="139">
        <v>168.9</v>
      </c>
      <c r="H591" s="139">
        <v>21</v>
      </c>
      <c r="I591" s="140">
        <v>316.8</v>
      </c>
    </row>
    <row r="592" spans="1:9" ht="15" customHeight="1">
      <c r="A592" s="137" t="s">
        <v>12</v>
      </c>
      <c r="B592" s="129" t="s">
        <v>157</v>
      </c>
      <c r="C592" s="129" t="s">
        <v>86</v>
      </c>
      <c r="D592" s="129" t="s">
        <v>24</v>
      </c>
      <c r="E592" s="155" t="s">
        <v>42</v>
      </c>
      <c r="F592" s="139">
        <v>0</v>
      </c>
      <c r="G592" s="139">
        <v>0</v>
      </c>
      <c r="H592" s="139">
        <v>0</v>
      </c>
      <c r="I592" s="140">
        <v>0</v>
      </c>
    </row>
    <row r="593" spans="1:9" ht="15" customHeight="1">
      <c r="A593" s="137" t="s">
        <v>12</v>
      </c>
      <c r="B593" s="129" t="s">
        <v>157</v>
      </c>
      <c r="C593" s="129" t="s">
        <v>86</v>
      </c>
      <c r="D593" s="129" t="s">
        <v>25</v>
      </c>
      <c r="E593" s="155" t="s">
        <v>42</v>
      </c>
      <c r="F593" s="139">
        <v>0</v>
      </c>
      <c r="G593" s="139">
        <v>0</v>
      </c>
      <c r="H593" s="139">
        <v>0</v>
      </c>
      <c r="I593" s="140">
        <v>0</v>
      </c>
    </row>
    <row r="594" spans="1:9" ht="15" customHeight="1">
      <c r="A594" s="137" t="s">
        <v>12</v>
      </c>
      <c r="B594" s="129" t="s">
        <v>157</v>
      </c>
      <c r="C594" s="129" t="s">
        <v>86</v>
      </c>
      <c r="D594" s="129" t="s">
        <v>26</v>
      </c>
      <c r="E594" s="155" t="s">
        <v>42</v>
      </c>
      <c r="F594" s="139">
        <v>0</v>
      </c>
      <c r="G594" s="139">
        <v>0</v>
      </c>
      <c r="H594" s="139">
        <v>0</v>
      </c>
      <c r="I594" s="140">
        <v>0</v>
      </c>
    </row>
    <row r="595" spans="1:9" ht="15" customHeight="1">
      <c r="A595" s="137" t="s">
        <v>12</v>
      </c>
      <c r="B595" s="129" t="s">
        <v>157</v>
      </c>
      <c r="C595" s="129" t="s">
        <v>86</v>
      </c>
      <c r="D595" s="129" t="s">
        <v>27</v>
      </c>
      <c r="E595" s="155" t="s">
        <v>42</v>
      </c>
      <c r="F595" s="139">
        <v>0</v>
      </c>
      <c r="G595" s="139">
        <v>0</v>
      </c>
      <c r="H595" s="139">
        <v>0</v>
      </c>
      <c r="I595" s="140">
        <v>0</v>
      </c>
    </row>
    <row r="596" spans="1:9" ht="15" customHeight="1">
      <c r="A596" s="137" t="s">
        <v>12</v>
      </c>
      <c r="B596" s="129" t="s">
        <v>157</v>
      </c>
      <c r="C596" s="129" t="s">
        <v>86</v>
      </c>
      <c r="D596" s="129" t="s">
        <v>28</v>
      </c>
      <c r="E596" s="155" t="s">
        <v>42</v>
      </c>
      <c r="F596" s="139">
        <v>0</v>
      </c>
      <c r="G596" s="139">
        <v>0</v>
      </c>
      <c r="H596" s="139">
        <v>0</v>
      </c>
      <c r="I596" s="140">
        <v>0</v>
      </c>
    </row>
    <row r="597" spans="1:9" ht="15" customHeight="1">
      <c r="A597" s="137" t="s">
        <v>12</v>
      </c>
      <c r="B597" s="129" t="s">
        <v>157</v>
      </c>
      <c r="C597" s="129" t="s">
        <v>87</v>
      </c>
      <c r="D597" s="129" t="s">
        <v>23</v>
      </c>
      <c r="E597" s="155" t="s">
        <v>42</v>
      </c>
      <c r="F597" s="139" t="s">
        <v>68</v>
      </c>
      <c r="G597" s="139" t="s">
        <v>68</v>
      </c>
      <c r="H597" s="139" t="s">
        <v>68</v>
      </c>
      <c r="I597" s="140" t="s">
        <v>68</v>
      </c>
    </row>
    <row r="598" spans="1:9" ht="15" customHeight="1">
      <c r="A598" s="137" t="s">
        <v>12</v>
      </c>
      <c r="B598" s="129" t="s">
        <v>157</v>
      </c>
      <c r="C598" s="129" t="s">
        <v>87</v>
      </c>
      <c r="D598" s="129" t="s">
        <v>24</v>
      </c>
      <c r="E598" s="155" t="s">
        <v>42</v>
      </c>
      <c r="F598" s="139" t="s">
        <v>68</v>
      </c>
      <c r="G598" s="139" t="s">
        <v>68</v>
      </c>
      <c r="H598" s="139" t="s">
        <v>68</v>
      </c>
      <c r="I598" s="140" t="s">
        <v>68</v>
      </c>
    </row>
    <row r="599" spans="1:9" ht="15" customHeight="1">
      <c r="A599" s="137" t="s">
        <v>12</v>
      </c>
      <c r="B599" s="129" t="s">
        <v>157</v>
      </c>
      <c r="C599" s="129" t="s">
        <v>87</v>
      </c>
      <c r="D599" s="129" t="s">
        <v>25</v>
      </c>
      <c r="E599" s="155" t="s">
        <v>42</v>
      </c>
      <c r="F599" s="139" t="s">
        <v>68</v>
      </c>
      <c r="G599" s="139" t="s">
        <v>68</v>
      </c>
      <c r="H599" s="139" t="s">
        <v>68</v>
      </c>
      <c r="I599" s="140" t="s">
        <v>68</v>
      </c>
    </row>
    <row r="600" spans="1:9" ht="15" customHeight="1">
      <c r="A600" s="137" t="s">
        <v>12</v>
      </c>
      <c r="B600" s="129" t="s">
        <v>157</v>
      </c>
      <c r="C600" s="129" t="s">
        <v>87</v>
      </c>
      <c r="D600" s="129" t="s">
        <v>21</v>
      </c>
      <c r="E600" s="155" t="s">
        <v>42</v>
      </c>
      <c r="F600" s="139">
        <v>1449.3</v>
      </c>
      <c r="G600" s="139">
        <v>1449.3</v>
      </c>
      <c r="H600" s="139">
        <v>833.9</v>
      </c>
      <c r="I600" s="140">
        <v>2064.6</v>
      </c>
    </row>
    <row r="601" spans="1:9" ht="15" customHeight="1">
      <c r="A601" s="137" t="s">
        <v>12</v>
      </c>
      <c r="B601" s="129" t="s">
        <v>157</v>
      </c>
      <c r="C601" s="129" t="s">
        <v>87</v>
      </c>
      <c r="D601" s="129" t="s">
        <v>22</v>
      </c>
      <c r="E601" s="155" t="s">
        <v>42</v>
      </c>
      <c r="F601" s="139">
        <v>1035.2</v>
      </c>
      <c r="G601" s="139">
        <v>1035.2</v>
      </c>
      <c r="H601" s="139">
        <v>514</v>
      </c>
      <c r="I601" s="140">
        <v>1556.4</v>
      </c>
    </row>
    <row r="602" spans="1:9" ht="15" customHeight="1">
      <c r="A602" s="137" t="s">
        <v>12</v>
      </c>
      <c r="B602" s="129" t="s">
        <v>157</v>
      </c>
      <c r="C602" s="129" t="s">
        <v>87</v>
      </c>
      <c r="D602" s="129" t="s">
        <v>26</v>
      </c>
      <c r="E602" s="155" t="s">
        <v>42</v>
      </c>
      <c r="F602" s="139">
        <v>0</v>
      </c>
      <c r="G602" s="139">
        <v>0</v>
      </c>
      <c r="H602" s="139">
        <v>0</v>
      </c>
      <c r="I602" s="140">
        <v>0</v>
      </c>
    </row>
    <row r="603" spans="1:9" ht="15" customHeight="1">
      <c r="A603" s="137" t="s">
        <v>12</v>
      </c>
      <c r="B603" s="129" t="s">
        <v>157</v>
      </c>
      <c r="C603" s="129" t="s">
        <v>87</v>
      </c>
      <c r="D603" s="129" t="s">
        <v>27</v>
      </c>
      <c r="E603" s="155" t="s">
        <v>42</v>
      </c>
      <c r="F603" s="139">
        <v>0</v>
      </c>
      <c r="G603" s="139">
        <v>0</v>
      </c>
      <c r="H603" s="139">
        <v>0</v>
      </c>
      <c r="I603" s="140">
        <v>0</v>
      </c>
    </row>
    <row r="604" spans="1:9" ht="15" customHeight="1">
      <c r="A604" s="137" t="s">
        <v>12</v>
      </c>
      <c r="B604" s="129" t="s">
        <v>157</v>
      </c>
      <c r="C604" s="129" t="s">
        <v>87</v>
      </c>
      <c r="D604" s="129" t="s">
        <v>28</v>
      </c>
      <c r="E604" s="155" t="s">
        <v>42</v>
      </c>
      <c r="F604" s="139">
        <v>0</v>
      </c>
      <c r="G604" s="139">
        <v>0</v>
      </c>
      <c r="H604" s="139">
        <v>0</v>
      </c>
      <c r="I604" s="140">
        <v>0</v>
      </c>
    </row>
    <row r="605" spans="1:9" ht="15" customHeight="1">
      <c r="A605" s="137" t="s">
        <v>12</v>
      </c>
      <c r="B605" s="129" t="s">
        <v>157</v>
      </c>
      <c r="C605" s="129" t="s">
        <v>88</v>
      </c>
      <c r="D605" s="129" t="s">
        <v>24</v>
      </c>
      <c r="E605" s="155" t="s">
        <v>42</v>
      </c>
      <c r="F605" s="139" t="s">
        <v>68</v>
      </c>
      <c r="G605" s="139" t="s">
        <v>68</v>
      </c>
      <c r="H605" s="139" t="s">
        <v>68</v>
      </c>
      <c r="I605" s="140" t="s">
        <v>68</v>
      </c>
    </row>
    <row r="606" spans="1:9" ht="15" customHeight="1">
      <c r="A606" s="137" t="s">
        <v>12</v>
      </c>
      <c r="B606" s="129" t="s">
        <v>157</v>
      </c>
      <c r="C606" s="129" t="s">
        <v>88</v>
      </c>
      <c r="D606" s="129" t="s">
        <v>25</v>
      </c>
      <c r="E606" s="155" t="s">
        <v>42</v>
      </c>
      <c r="F606" s="139" t="s">
        <v>68</v>
      </c>
      <c r="G606" s="139" t="s">
        <v>68</v>
      </c>
      <c r="H606" s="139" t="s">
        <v>68</v>
      </c>
      <c r="I606" s="140" t="s">
        <v>68</v>
      </c>
    </row>
    <row r="607" spans="1:9" ht="15" customHeight="1">
      <c r="A607" s="137" t="s">
        <v>12</v>
      </c>
      <c r="B607" s="129" t="s">
        <v>157</v>
      </c>
      <c r="C607" s="129" t="s">
        <v>88</v>
      </c>
      <c r="D607" s="129" t="s">
        <v>27</v>
      </c>
      <c r="E607" s="155" t="s">
        <v>42</v>
      </c>
      <c r="F607" s="139" t="s">
        <v>68</v>
      </c>
      <c r="G607" s="139" t="s">
        <v>68</v>
      </c>
      <c r="H607" s="139" t="s">
        <v>68</v>
      </c>
      <c r="I607" s="140" t="s">
        <v>68</v>
      </c>
    </row>
    <row r="608" spans="1:9" ht="15" customHeight="1">
      <c r="A608" s="137" t="s">
        <v>12</v>
      </c>
      <c r="B608" s="129" t="s">
        <v>157</v>
      </c>
      <c r="C608" s="129" t="s">
        <v>88</v>
      </c>
      <c r="D608" s="129" t="s">
        <v>21</v>
      </c>
      <c r="E608" s="155" t="s">
        <v>42</v>
      </c>
      <c r="F608" s="139">
        <v>1867.3</v>
      </c>
      <c r="G608" s="139">
        <v>1867.3</v>
      </c>
      <c r="H608" s="139">
        <v>1474.1</v>
      </c>
      <c r="I608" s="140">
        <v>2260.6</v>
      </c>
    </row>
    <row r="609" spans="1:9" ht="15" customHeight="1">
      <c r="A609" s="137" t="s">
        <v>12</v>
      </c>
      <c r="B609" s="129" t="s">
        <v>157</v>
      </c>
      <c r="C609" s="129" t="s">
        <v>88</v>
      </c>
      <c r="D609" s="129" t="s">
        <v>22</v>
      </c>
      <c r="E609" s="155" t="s">
        <v>42</v>
      </c>
      <c r="F609" s="139">
        <v>878.7</v>
      </c>
      <c r="G609" s="139">
        <v>878.7</v>
      </c>
      <c r="H609" s="139">
        <v>607.6</v>
      </c>
      <c r="I609" s="140">
        <v>1149.9000000000001</v>
      </c>
    </row>
    <row r="610" spans="1:9" ht="15" customHeight="1">
      <c r="A610" s="137" t="s">
        <v>12</v>
      </c>
      <c r="B610" s="129" t="s">
        <v>157</v>
      </c>
      <c r="C610" s="129" t="s">
        <v>88</v>
      </c>
      <c r="D610" s="129" t="s">
        <v>23</v>
      </c>
      <c r="E610" s="155" t="s">
        <v>42</v>
      </c>
      <c r="F610" s="139">
        <v>417.4</v>
      </c>
      <c r="G610" s="139">
        <v>417.4</v>
      </c>
      <c r="H610" s="139">
        <v>230.1</v>
      </c>
      <c r="I610" s="140">
        <v>604.70000000000005</v>
      </c>
    </row>
    <row r="611" spans="1:9" ht="15" customHeight="1">
      <c r="A611" s="137" t="s">
        <v>12</v>
      </c>
      <c r="B611" s="129" t="s">
        <v>157</v>
      </c>
      <c r="C611" s="129" t="s">
        <v>88</v>
      </c>
      <c r="D611" s="129" t="s">
        <v>28</v>
      </c>
      <c r="E611" s="155" t="s">
        <v>42</v>
      </c>
      <c r="F611" s="139">
        <v>153.80000000000001</v>
      </c>
      <c r="G611" s="139">
        <v>153.80000000000001</v>
      </c>
      <c r="H611" s="139">
        <v>39.9</v>
      </c>
      <c r="I611" s="140">
        <v>267.60000000000002</v>
      </c>
    </row>
    <row r="612" spans="1:9" ht="15" customHeight="1">
      <c r="A612" s="137" t="s">
        <v>12</v>
      </c>
      <c r="B612" s="129" t="s">
        <v>157</v>
      </c>
      <c r="C612" s="129" t="s">
        <v>88</v>
      </c>
      <c r="D612" s="129" t="s">
        <v>26</v>
      </c>
      <c r="E612" s="155" t="s">
        <v>42</v>
      </c>
      <c r="F612" s="139">
        <v>109.8</v>
      </c>
      <c r="G612" s="139">
        <v>109.8</v>
      </c>
      <c r="H612" s="139">
        <v>13.6</v>
      </c>
      <c r="I612" s="140">
        <v>206.1</v>
      </c>
    </row>
    <row r="613" spans="1:9" ht="15" customHeight="1">
      <c r="A613" s="137" t="s">
        <v>12</v>
      </c>
      <c r="B613" s="129" t="s">
        <v>158</v>
      </c>
      <c r="C613" s="129" t="s">
        <v>85</v>
      </c>
      <c r="D613" s="129" t="s">
        <v>24</v>
      </c>
      <c r="E613" s="155" t="s">
        <v>42</v>
      </c>
      <c r="F613" s="139" t="s">
        <v>68</v>
      </c>
      <c r="G613" s="139" t="s">
        <v>68</v>
      </c>
      <c r="H613" s="139" t="s">
        <v>68</v>
      </c>
      <c r="I613" s="140" t="s">
        <v>68</v>
      </c>
    </row>
    <row r="614" spans="1:9" ht="15" customHeight="1">
      <c r="A614" s="137" t="s">
        <v>12</v>
      </c>
      <c r="B614" s="129" t="s">
        <v>158</v>
      </c>
      <c r="C614" s="129" t="s">
        <v>85</v>
      </c>
      <c r="D614" s="129" t="s">
        <v>25</v>
      </c>
      <c r="E614" s="155" t="s">
        <v>42</v>
      </c>
      <c r="F614" s="139" t="s">
        <v>68</v>
      </c>
      <c r="G614" s="139" t="s">
        <v>68</v>
      </c>
      <c r="H614" s="139" t="s">
        <v>68</v>
      </c>
      <c r="I614" s="140" t="s">
        <v>68</v>
      </c>
    </row>
    <row r="615" spans="1:9" ht="15" customHeight="1">
      <c r="A615" s="137" t="s">
        <v>12</v>
      </c>
      <c r="B615" s="129" t="s">
        <v>158</v>
      </c>
      <c r="C615" s="129" t="s">
        <v>85</v>
      </c>
      <c r="D615" s="129" t="s">
        <v>26</v>
      </c>
      <c r="E615" s="155" t="s">
        <v>42</v>
      </c>
      <c r="F615" s="139" t="s">
        <v>68</v>
      </c>
      <c r="G615" s="139" t="s">
        <v>68</v>
      </c>
      <c r="H615" s="139" t="s">
        <v>68</v>
      </c>
      <c r="I615" s="140" t="s">
        <v>68</v>
      </c>
    </row>
    <row r="616" spans="1:9" ht="15" customHeight="1">
      <c r="A616" s="137" t="s">
        <v>12</v>
      </c>
      <c r="B616" s="129" t="s">
        <v>158</v>
      </c>
      <c r="C616" s="129" t="s">
        <v>85</v>
      </c>
      <c r="D616" s="129" t="s">
        <v>27</v>
      </c>
      <c r="E616" s="155" t="s">
        <v>42</v>
      </c>
      <c r="F616" s="139" t="s">
        <v>68</v>
      </c>
      <c r="G616" s="139" t="s">
        <v>68</v>
      </c>
      <c r="H616" s="139" t="s">
        <v>68</v>
      </c>
      <c r="I616" s="140" t="s">
        <v>68</v>
      </c>
    </row>
    <row r="617" spans="1:9" ht="15" customHeight="1">
      <c r="A617" s="137" t="s">
        <v>12</v>
      </c>
      <c r="B617" s="129" t="s">
        <v>158</v>
      </c>
      <c r="C617" s="129" t="s">
        <v>85</v>
      </c>
      <c r="D617" s="129" t="s">
        <v>28</v>
      </c>
      <c r="E617" s="155" t="s">
        <v>42</v>
      </c>
      <c r="F617" s="139" t="s">
        <v>68</v>
      </c>
      <c r="G617" s="139" t="s">
        <v>68</v>
      </c>
      <c r="H617" s="139" t="s">
        <v>68</v>
      </c>
      <c r="I617" s="140" t="s">
        <v>68</v>
      </c>
    </row>
    <row r="618" spans="1:9" ht="15" customHeight="1">
      <c r="A618" s="137" t="s">
        <v>12</v>
      </c>
      <c r="B618" s="129" t="s">
        <v>158</v>
      </c>
      <c r="C618" s="129" t="s">
        <v>85</v>
      </c>
      <c r="D618" s="129" t="s">
        <v>21</v>
      </c>
      <c r="E618" s="155" t="s">
        <v>42</v>
      </c>
      <c r="F618" s="139">
        <v>1050.8</v>
      </c>
      <c r="G618" s="139">
        <v>1074.4000000000001</v>
      </c>
      <c r="H618" s="139">
        <v>771</v>
      </c>
      <c r="I618" s="140">
        <v>1377.7</v>
      </c>
    </row>
    <row r="619" spans="1:9" ht="15" customHeight="1">
      <c r="A619" s="137" t="s">
        <v>12</v>
      </c>
      <c r="B619" s="129" t="s">
        <v>158</v>
      </c>
      <c r="C619" s="129" t="s">
        <v>85</v>
      </c>
      <c r="D619" s="129" t="s">
        <v>22</v>
      </c>
      <c r="E619" s="155" t="s">
        <v>42</v>
      </c>
      <c r="F619" s="139">
        <v>744.3</v>
      </c>
      <c r="G619" s="139">
        <v>803.2</v>
      </c>
      <c r="H619" s="139">
        <v>531.70000000000005</v>
      </c>
      <c r="I619" s="140">
        <v>1074.7</v>
      </c>
    </row>
    <row r="620" spans="1:9" ht="15" customHeight="1">
      <c r="A620" s="137" t="s">
        <v>12</v>
      </c>
      <c r="B620" s="129" t="s">
        <v>158</v>
      </c>
      <c r="C620" s="129" t="s">
        <v>85</v>
      </c>
      <c r="D620" s="129" t="s">
        <v>23</v>
      </c>
      <c r="E620" s="155" t="s">
        <v>42</v>
      </c>
      <c r="F620" s="139">
        <v>153.19999999999999</v>
      </c>
      <c r="G620" s="139">
        <v>151.30000000000001</v>
      </c>
      <c r="H620" s="139">
        <v>39.4</v>
      </c>
      <c r="I620" s="140">
        <v>263.3</v>
      </c>
    </row>
    <row r="621" spans="1:9" ht="15" customHeight="1">
      <c r="A621" s="137" t="s">
        <v>12</v>
      </c>
      <c r="B621" s="129" t="s">
        <v>158</v>
      </c>
      <c r="C621" s="129" t="s">
        <v>86</v>
      </c>
      <c r="D621" s="129" t="s">
        <v>21</v>
      </c>
      <c r="E621" s="155" t="s">
        <v>42</v>
      </c>
      <c r="F621" s="139" t="s">
        <v>68</v>
      </c>
      <c r="G621" s="139" t="s">
        <v>68</v>
      </c>
      <c r="H621" s="139" t="s">
        <v>68</v>
      </c>
      <c r="I621" s="140" t="s">
        <v>68</v>
      </c>
    </row>
    <row r="622" spans="1:9" ht="15" customHeight="1">
      <c r="A622" s="137" t="s">
        <v>12</v>
      </c>
      <c r="B622" s="129" t="s">
        <v>158</v>
      </c>
      <c r="C622" s="129" t="s">
        <v>86</v>
      </c>
      <c r="D622" s="129" t="s">
        <v>22</v>
      </c>
      <c r="E622" s="155" t="s">
        <v>42</v>
      </c>
      <c r="F622" s="139" t="s">
        <v>68</v>
      </c>
      <c r="G622" s="139" t="s">
        <v>68</v>
      </c>
      <c r="H622" s="139" t="s">
        <v>68</v>
      </c>
      <c r="I622" s="140" t="s">
        <v>68</v>
      </c>
    </row>
    <row r="623" spans="1:9" ht="15" customHeight="1">
      <c r="A623" s="137" t="s">
        <v>12</v>
      </c>
      <c r="B623" s="129" t="s">
        <v>158</v>
      </c>
      <c r="C623" s="129" t="s">
        <v>86</v>
      </c>
      <c r="D623" s="129" t="s">
        <v>23</v>
      </c>
      <c r="E623" s="155" t="s">
        <v>42</v>
      </c>
      <c r="F623" s="139">
        <v>0</v>
      </c>
      <c r="G623" s="139">
        <v>0</v>
      </c>
      <c r="H623" s="139">
        <v>0</v>
      </c>
      <c r="I623" s="140">
        <v>0</v>
      </c>
    </row>
    <row r="624" spans="1:9" ht="15" customHeight="1">
      <c r="A624" s="137" t="s">
        <v>12</v>
      </c>
      <c r="B624" s="129" t="s">
        <v>158</v>
      </c>
      <c r="C624" s="129" t="s">
        <v>86</v>
      </c>
      <c r="D624" s="129" t="s">
        <v>24</v>
      </c>
      <c r="E624" s="155" t="s">
        <v>42</v>
      </c>
      <c r="F624" s="139">
        <v>0</v>
      </c>
      <c r="G624" s="139">
        <v>0</v>
      </c>
      <c r="H624" s="139">
        <v>0</v>
      </c>
      <c r="I624" s="140">
        <v>0</v>
      </c>
    </row>
    <row r="625" spans="1:9" ht="15" customHeight="1">
      <c r="A625" s="137" t="s">
        <v>12</v>
      </c>
      <c r="B625" s="129" t="s">
        <v>158</v>
      </c>
      <c r="C625" s="129" t="s">
        <v>86</v>
      </c>
      <c r="D625" s="129" t="s">
        <v>25</v>
      </c>
      <c r="E625" s="155" t="s">
        <v>42</v>
      </c>
      <c r="F625" s="139">
        <v>0</v>
      </c>
      <c r="G625" s="139">
        <v>0</v>
      </c>
      <c r="H625" s="139">
        <v>0</v>
      </c>
      <c r="I625" s="140">
        <v>0</v>
      </c>
    </row>
    <row r="626" spans="1:9" ht="15" customHeight="1">
      <c r="A626" s="137" t="s">
        <v>12</v>
      </c>
      <c r="B626" s="129" t="s">
        <v>158</v>
      </c>
      <c r="C626" s="129" t="s">
        <v>86</v>
      </c>
      <c r="D626" s="129" t="s">
        <v>26</v>
      </c>
      <c r="E626" s="155" t="s">
        <v>42</v>
      </c>
      <c r="F626" s="139">
        <v>0</v>
      </c>
      <c r="G626" s="139">
        <v>0</v>
      </c>
      <c r="H626" s="139">
        <v>0</v>
      </c>
      <c r="I626" s="140">
        <v>0</v>
      </c>
    </row>
    <row r="627" spans="1:9" ht="15" customHeight="1">
      <c r="A627" s="137" t="s">
        <v>12</v>
      </c>
      <c r="B627" s="129" t="s">
        <v>158</v>
      </c>
      <c r="C627" s="129" t="s">
        <v>86</v>
      </c>
      <c r="D627" s="129" t="s">
        <v>27</v>
      </c>
      <c r="E627" s="155" t="s">
        <v>42</v>
      </c>
      <c r="F627" s="139">
        <v>0</v>
      </c>
      <c r="G627" s="139">
        <v>0</v>
      </c>
      <c r="H627" s="139">
        <v>0</v>
      </c>
      <c r="I627" s="140">
        <v>0</v>
      </c>
    </row>
    <row r="628" spans="1:9" ht="15" customHeight="1">
      <c r="A628" s="137" t="s">
        <v>12</v>
      </c>
      <c r="B628" s="129" t="s">
        <v>158</v>
      </c>
      <c r="C628" s="129" t="s">
        <v>86</v>
      </c>
      <c r="D628" s="129" t="s">
        <v>28</v>
      </c>
      <c r="E628" s="155" t="s">
        <v>42</v>
      </c>
      <c r="F628" s="139">
        <v>0</v>
      </c>
      <c r="G628" s="139">
        <v>0</v>
      </c>
      <c r="H628" s="139">
        <v>0</v>
      </c>
      <c r="I628" s="140">
        <v>0</v>
      </c>
    </row>
    <row r="629" spans="1:9" ht="15" customHeight="1">
      <c r="A629" s="137" t="s">
        <v>12</v>
      </c>
      <c r="B629" s="129" t="s">
        <v>158</v>
      </c>
      <c r="C629" s="129" t="s">
        <v>87</v>
      </c>
      <c r="D629" s="129" t="s">
        <v>24</v>
      </c>
      <c r="E629" s="155" t="s">
        <v>42</v>
      </c>
      <c r="F629" s="139" t="s">
        <v>68</v>
      </c>
      <c r="G629" s="139" t="s">
        <v>68</v>
      </c>
      <c r="H629" s="139" t="s">
        <v>68</v>
      </c>
      <c r="I629" s="140" t="s">
        <v>68</v>
      </c>
    </row>
    <row r="630" spans="1:9" ht="15" customHeight="1">
      <c r="A630" s="137" t="s">
        <v>12</v>
      </c>
      <c r="B630" s="129" t="s">
        <v>158</v>
      </c>
      <c r="C630" s="129" t="s">
        <v>87</v>
      </c>
      <c r="D630" s="129" t="s">
        <v>22</v>
      </c>
      <c r="E630" s="155" t="s">
        <v>42</v>
      </c>
      <c r="F630" s="139">
        <v>1315.8</v>
      </c>
      <c r="G630" s="139">
        <v>1315.8</v>
      </c>
      <c r="H630" s="139">
        <v>461.8</v>
      </c>
      <c r="I630" s="140">
        <v>2169.8000000000002</v>
      </c>
    </row>
    <row r="631" spans="1:9" ht="15" customHeight="1">
      <c r="A631" s="137" t="s">
        <v>12</v>
      </c>
      <c r="B631" s="129" t="s">
        <v>158</v>
      </c>
      <c r="C631" s="129" t="s">
        <v>87</v>
      </c>
      <c r="D631" s="129" t="s">
        <v>21</v>
      </c>
      <c r="E631" s="155" t="s">
        <v>42</v>
      </c>
      <c r="F631" s="139">
        <v>731</v>
      </c>
      <c r="G631" s="139">
        <v>731</v>
      </c>
      <c r="H631" s="139">
        <v>92.6</v>
      </c>
      <c r="I631" s="140">
        <v>1369.4</v>
      </c>
    </row>
    <row r="632" spans="1:9" ht="15" customHeight="1">
      <c r="A632" s="137" t="s">
        <v>12</v>
      </c>
      <c r="B632" s="129" t="s">
        <v>158</v>
      </c>
      <c r="C632" s="129" t="s">
        <v>87</v>
      </c>
      <c r="D632" s="129" t="s">
        <v>23</v>
      </c>
      <c r="E632" s="155" t="s">
        <v>42</v>
      </c>
      <c r="F632" s="139">
        <v>0</v>
      </c>
      <c r="G632" s="139">
        <v>0</v>
      </c>
      <c r="H632" s="139">
        <v>0</v>
      </c>
      <c r="I632" s="140">
        <v>0</v>
      </c>
    </row>
    <row r="633" spans="1:9" ht="15" customHeight="1">
      <c r="A633" s="137" t="s">
        <v>12</v>
      </c>
      <c r="B633" s="129" t="s">
        <v>158</v>
      </c>
      <c r="C633" s="129" t="s">
        <v>87</v>
      </c>
      <c r="D633" s="129" t="s">
        <v>25</v>
      </c>
      <c r="E633" s="155" t="s">
        <v>42</v>
      </c>
      <c r="F633" s="139">
        <v>0</v>
      </c>
      <c r="G633" s="139">
        <v>0</v>
      </c>
      <c r="H633" s="139">
        <v>0</v>
      </c>
      <c r="I633" s="140">
        <v>0</v>
      </c>
    </row>
    <row r="634" spans="1:9" ht="15" customHeight="1">
      <c r="A634" s="137" t="s">
        <v>12</v>
      </c>
      <c r="B634" s="129" t="s">
        <v>158</v>
      </c>
      <c r="C634" s="129" t="s">
        <v>87</v>
      </c>
      <c r="D634" s="129" t="s">
        <v>26</v>
      </c>
      <c r="E634" s="155" t="s">
        <v>42</v>
      </c>
      <c r="F634" s="139">
        <v>0</v>
      </c>
      <c r="G634" s="139">
        <v>0</v>
      </c>
      <c r="H634" s="139">
        <v>0</v>
      </c>
      <c r="I634" s="140">
        <v>0</v>
      </c>
    </row>
    <row r="635" spans="1:9" ht="15" customHeight="1">
      <c r="A635" s="137" t="s">
        <v>12</v>
      </c>
      <c r="B635" s="129" t="s">
        <v>158</v>
      </c>
      <c r="C635" s="129" t="s">
        <v>87</v>
      </c>
      <c r="D635" s="129" t="s">
        <v>27</v>
      </c>
      <c r="E635" s="155" t="s">
        <v>42</v>
      </c>
      <c r="F635" s="139">
        <v>0</v>
      </c>
      <c r="G635" s="139">
        <v>0</v>
      </c>
      <c r="H635" s="139">
        <v>0</v>
      </c>
      <c r="I635" s="140">
        <v>0</v>
      </c>
    </row>
    <row r="636" spans="1:9" ht="15" customHeight="1">
      <c r="A636" s="137" t="s">
        <v>12</v>
      </c>
      <c r="B636" s="129" t="s">
        <v>158</v>
      </c>
      <c r="C636" s="129" t="s">
        <v>87</v>
      </c>
      <c r="D636" s="129" t="s">
        <v>28</v>
      </c>
      <c r="E636" s="155" t="s">
        <v>42</v>
      </c>
      <c r="F636" s="139">
        <v>0</v>
      </c>
      <c r="G636" s="139">
        <v>0</v>
      </c>
      <c r="H636" s="139">
        <v>0</v>
      </c>
      <c r="I636" s="140">
        <v>0</v>
      </c>
    </row>
    <row r="637" spans="1:9" ht="15" customHeight="1">
      <c r="A637" s="137" t="s">
        <v>12</v>
      </c>
      <c r="B637" s="129" t="s">
        <v>158</v>
      </c>
      <c r="C637" s="129" t="s">
        <v>88</v>
      </c>
      <c r="D637" s="129" t="s">
        <v>24</v>
      </c>
      <c r="E637" s="155" t="s">
        <v>42</v>
      </c>
      <c r="F637" s="139" t="s">
        <v>68</v>
      </c>
      <c r="G637" s="139" t="s">
        <v>68</v>
      </c>
      <c r="H637" s="139" t="s">
        <v>68</v>
      </c>
      <c r="I637" s="140" t="s">
        <v>68</v>
      </c>
    </row>
    <row r="638" spans="1:9" ht="15" customHeight="1">
      <c r="A638" s="137" t="s">
        <v>12</v>
      </c>
      <c r="B638" s="129" t="s">
        <v>158</v>
      </c>
      <c r="C638" s="129" t="s">
        <v>88</v>
      </c>
      <c r="D638" s="129" t="s">
        <v>25</v>
      </c>
      <c r="E638" s="155" t="s">
        <v>42</v>
      </c>
      <c r="F638" s="139" t="s">
        <v>68</v>
      </c>
      <c r="G638" s="139" t="s">
        <v>68</v>
      </c>
      <c r="H638" s="139" t="s">
        <v>68</v>
      </c>
      <c r="I638" s="140" t="s">
        <v>68</v>
      </c>
    </row>
    <row r="639" spans="1:9" ht="15" customHeight="1">
      <c r="A639" s="137" t="s">
        <v>12</v>
      </c>
      <c r="B639" s="129" t="s">
        <v>158</v>
      </c>
      <c r="C639" s="129" t="s">
        <v>88</v>
      </c>
      <c r="D639" s="129" t="s">
        <v>26</v>
      </c>
      <c r="E639" s="155" t="s">
        <v>42</v>
      </c>
      <c r="F639" s="139" t="s">
        <v>68</v>
      </c>
      <c r="G639" s="139" t="s">
        <v>68</v>
      </c>
      <c r="H639" s="139" t="s">
        <v>68</v>
      </c>
      <c r="I639" s="140" t="s">
        <v>68</v>
      </c>
    </row>
    <row r="640" spans="1:9" ht="15" customHeight="1">
      <c r="A640" s="137" t="s">
        <v>12</v>
      </c>
      <c r="B640" s="129" t="s">
        <v>158</v>
      </c>
      <c r="C640" s="129" t="s">
        <v>88</v>
      </c>
      <c r="D640" s="129" t="s">
        <v>27</v>
      </c>
      <c r="E640" s="155" t="s">
        <v>42</v>
      </c>
      <c r="F640" s="139" t="s">
        <v>68</v>
      </c>
      <c r="G640" s="139" t="s">
        <v>68</v>
      </c>
      <c r="H640" s="139" t="s">
        <v>68</v>
      </c>
      <c r="I640" s="140" t="s">
        <v>68</v>
      </c>
    </row>
    <row r="641" spans="1:9" ht="15" customHeight="1">
      <c r="A641" s="137" t="s">
        <v>12</v>
      </c>
      <c r="B641" s="129" t="s">
        <v>158</v>
      </c>
      <c r="C641" s="129" t="s">
        <v>88</v>
      </c>
      <c r="D641" s="129" t="s">
        <v>28</v>
      </c>
      <c r="E641" s="155" t="s">
        <v>42</v>
      </c>
      <c r="F641" s="139" t="s">
        <v>68</v>
      </c>
      <c r="G641" s="139" t="s">
        <v>68</v>
      </c>
      <c r="H641" s="139" t="s">
        <v>68</v>
      </c>
      <c r="I641" s="140" t="s">
        <v>68</v>
      </c>
    </row>
    <row r="642" spans="1:9" ht="15" customHeight="1">
      <c r="A642" s="137" t="s">
        <v>12</v>
      </c>
      <c r="B642" s="129" t="s">
        <v>158</v>
      </c>
      <c r="C642" s="129" t="s">
        <v>88</v>
      </c>
      <c r="D642" s="129" t="s">
        <v>21</v>
      </c>
      <c r="E642" s="155" t="s">
        <v>42</v>
      </c>
      <c r="F642" s="139">
        <v>1802.6</v>
      </c>
      <c r="G642" s="139">
        <v>1802.6</v>
      </c>
      <c r="H642" s="139">
        <v>1262.3</v>
      </c>
      <c r="I642" s="140">
        <v>2342.8000000000002</v>
      </c>
    </row>
    <row r="643" spans="1:9" ht="15" customHeight="1">
      <c r="A643" s="137" t="s">
        <v>12</v>
      </c>
      <c r="B643" s="129" t="s">
        <v>158</v>
      </c>
      <c r="C643" s="129" t="s">
        <v>88</v>
      </c>
      <c r="D643" s="129" t="s">
        <v>22</v>
      </c>
      <c r="E643" s="155" t="s">
        <v>42</v>
      </c>
      <c r="F643" s="139">
        <v>1030</v>
      </c>
      <c r="G643" s="139">
        <v>1030</v>
      </c>
      <c r="H643" s="139">
        <v>620.1</v>
      </c>
      <c r="I643" s="140">
        <v>1440</v>
      </c>
    </row>
    <row r="644" spans="1:9" ht="15" customHeight="1">
      <c r="A644" s="137" t="s">
        <v>12</v>
      </c>
      <c r="B644" s="129" t="s">
        <v>158</v>
      </c>
      <c r="C644" s="129" t="s">
        <v>88</v>
      </c>
      <c r="D644" s="129" t="s">
        <v>23</v>
      </c>
      <c r="E644" s="155" t="s">
        <v>42</v>
      </c>
      <c r="F644" s="139">
        <v>300.39999999999998</v>
      </c>
      <c r="G644" s="139">
        <v>300.39999999999998</v>
      </c>
      <c r="H644" s="139">
        <v>78.2</v>
      </c>
      <c r="I644" s="140">
        <v>522.70000000000005</v>
      </c>
    </row>
    <row r="645" spans="1:9" ht="15" customHeight="1">
      <c r="A645" s="137" t="s">
        <v>12</v>
      </c>
      <c r="B645" s="129" t="s">
        <v>159</v>
      </c>
      <c r="C645" s="129" t="s">
        <v>85</v>
      </c>
      <c r="D645" s="129" t="s">
        <v>24</v>
      </c>
      <c r="E645" s="155" t="s">
        <v>42</v>
      </c>
      <c r="F645" s="139" t="s">
        <v>68</v>
      </c>
      <c r="G645" s="139" t="s">
        <v>68</v>
      </c>
      <c r="H645" s="139" t="s">
        <v>68</v>
      </c>
      <c r="I645" s="140" t="s">
        <v>68</v>
      </c>
    </row>
    <row r="646" spans="1:9" ht="15" customHeight="1">
      <c r="A646" s="137" t="s">
        <v>12</v>
      </c>
      <c r="B646" s="129" t="s">
        <v>159</v>
      </c>
      <c r="C646" s="129" t="s">
        <v>85</v>
      </c>
      <c r="D646" s="129" t="s">
        <v>25</v>
      </c>
      <c r="E646" s="155" t="s">
        <v>42</v>
      </c>
      <c r="F646" s="139" t="s">
        <v>68</v>
      </c>
      <c r="G646" s="139" t="s">
        <v>68</v>
      </c>
      <c r="H646" s="139" t="s">
        <v>68</v>
      </c>
      <c r="I646" s="140" t="s">
        <v>68</v>
      </c>
    </row>
    <row r="647" spans="1:9" ht="15" customHeight="1">
      <c r="A647" s="137" t="s">
        <v>12</v>
      </c>
      <c r="B647" s="129" t="s">
        <v>159</v>
      </c>
      <c r="C647" s="129" t="s">
        <v>85</v>
      </c>
      <c r="D647" s="129" t="s">
        <v>26</v>
      </c>
      <c r="E647" s="155" t="s">
        <v>42</v>
      </c>
      <c r="F647" s="139" t="s">
        <v>68</v>
      </c>
      <c r="G647" s="139" t="s">
        <v>68</v>
      </c>
      <c r="H647" s="139" t="s">
        <v>68</v>
      </c>
      <c r="I647" s="140" t="s">
        <v>68</v>
      </c>
    </row>
    <row r="648" spans="1:9" ht="15" customHeight="1">
      <c r="A648" s="137" t="s">
        <v>12</v>
      </c>
      <c r="B648" s="129" t="s">
        <v>159</v>
      </c>
      <c r="C648" s="129" t="s">
        <v>85</v>
      </c>
      <c r="D648" s="129" t="s">
        <v>28</v>
      </c>
      <c r="E648" s="155" t="s">
        <v>42</v>
      </c>
      <c r="F648" s="139" t="s">
        <v>68</v>
      </c>
      <c r="G648" s="139" t="s">
        <v>68</v>
      </c>
      <c r="H648" s="139" t="s">
        <v>68</v>
      </c>
      <c r="I648" s="140" t="s">
        <v>68</v>
      </c>
    </row>
    <row r="649" spans="1:9" ht="15" customHeight="1">
      <c r="A649" s="137" t="s">
        <v>12</v>
      </c>
      <c r="B649" s="129" t="s">
        <v>159</v>
      </c>
      <c r="C649" s="129" t="s">
        <v>85</v>
      </c>
      <c r="D649" s="129" t="s">
        <v>21</v>
      </c>
      <c r="E649" s="155" t="s">
        <v>42</v>
      </c>
      <c r="F649" s="139">
        <v>1433.8</v>
      </c>
      <c r="G649" s="139">
        <v>1480.4</v>
      </c>
      <c r="H649" s="139">
        <v>1117.4000000000001</v>
      </c>
      <c r="I649" s="140">
        <v>1843.4</v>
      </c>
    </row>
    <row r="650" spans="1:9" ht="15" customHeight="1">
      <c r="A650" s="137" t="s">
        <v>12</v>
      </c>
      <c r="B650" s="129" t="s">
        <v>159</v>
      </c>
      <c r="C650" s="129" t="s">
        <v>85</v>
      </c>
      <c r="D650" s="129" t="s">
        <v>22</v>
      </c>
      <c r="E650" s="155" t="s">
        <v>42</v>
      </c>
      <c r="F650" s="139">
        <v>591.70000000000005</v>
      </c>
      <c r="G650" s="139">
        <v>604.70000000000005</v>
      </c>
      <c r="H650" s="139">
        <v>372.3</v>
      </c>
      <c r="I650" s="140">
        <v>837</v>
      </c>
    </row>
    <row r="651" spans="1:9" ht="15" customHeight="1">
      <c r="A651" s="137" t="s">
        <v>12</v>
      </c>
      <c r="B651" s="129" t="s">
        <v>159</v>
      </c>
      <c r="C651" s="129" t="s">
        <v>85</v>
      </c>
      <c r="D651" s="129" t="s">
        <v>23</v>
      </c>
      <c r="E651" s="155" t="s">
        <v>42</v>
      </c>
      <c r="F651" s="139">
        <v>341.4</v>
      </c>
      <c r="G651" s="139">
        <v>345.7</v>
      </c>
      <c r="H651" s="139">
        <v>170.9</v>
      </c>
      <c r="I651" s="140">
        <v>520.5</v>
      </c>
    </row>
    <row r="652" spans="1:9" ht="15" customHeight="1">
      <c r="A652" s="137" t="s">
        <v>12</v>
      </c>
      <c r="B652" s="129" t="s">
        <v>159</v>
      </c>
      <c r="C652" s="129" t="s">
        <v>85</v>
      </c>
      <c r="D652" s="129" t="s">
        <v>27</v>
      </c>
      <c r="E652" s="155" t="s">
        <v>42</v>
      </c>
      <c r="F652" s="139">
        <v>0</v>
      </c>
      <c r="G652" s="139">
        <v>0</v>
      </c>
      <c r="H652" s="139">
        <v>0</v>
      </c>
      <c r="I652" s="140">
        <v>0</v>
      </c>
    </row>
    <row r="653" spans="1:9" ht="15" customHeight="1">
      <c r="A653" s="137" t="s">
        <v>12</v>
      </c>
      <c r="B653" s="129" t="s">
        <v>159</v>
      </c>
      <c r="C653" s="129" t="s">
        <v>86</v>
      </c>
      <c r="D653" s="129" t="s">
        <v>21</v>
      </c>
      <c r="E653" s="155" t="s">
        <v>42</v>
      </c>
      <c r="F653" s="139" t="s">
        <v>68</v>
      </c>
      <c r="G653" s="139" t="s">
        <v>68</v>
      </c>
      <c r="H653" s="139" t="s">
        <v>68</v>
      </c>
      <c r="I653" s="140" t="s">
        <v>68</v>
      </c>
    </row>
    <row r="654" spans="1:9" ht="15" customHeight="1">
      <c r="A654" s="137" t="s">
        <v>12</v>
      </c>
      <c r="B654" s="129" t="s">
        <v>159</v>
      </c>
      <c r="C654" s="129" t="s">
        <v>86</v>
      </c>
      <c r="D654" s="129" t="s">
        <v>22</v>
      </c>
      <c r="E654" s="155" t="s">
        <v>42</v>
      </c>
      <c r="F654" s="139" t="s">
        <v>68</v>
      </c>
      <c r="G654" s="139" t="s">
        <v>68</v>
      </c>
      <c r="H654" s="139" t="s">
        <v>68</v>
      </c>
      <c r="I654" s="140" t="s">
        <v>68</v>
      </c>
    </row>
    <row r="655" spans="1:9" ht="15" customHeight="1">
      <c r="A655" s="137" t="s">
        <v>12</v>
      </c>
      <c r="B655" s="129" t="s">
        <v>159</v>
      </c>
      <c r="C655" s="129" t="s">
        <v>86</v>
      </c>
      <c r="D655" s="129" t="s">
        <v>23</v>
      </c>
      <c r="E655" s="155" t="s">
        <v>42</v>
      </c>
      <c r="F655" s="139" t="s">
        <v>68</v>
      </c>
      <c r="G655" s="139" t="s">
        <v>68</v>
      </c>
      <c r="H655" s="139" t="s">
        <v>68</v>
      </c>
      <c r="I655" s="140" t="s">
        <v>68</v>
      </c>
    </row>
    <row r="656" spans="1:9" ht="15" customHeight="1">
      <c r="A656" s="137" t="s">
        <v>12</v>
      </c>
      <c r="B656" s="129" t="s">
        <v>159</v>
      </c>
      <c r="C656" s="129" t="s">
        <v>86</v>
      </c>
      <c r="D656" s="129" t="s">
        <v>24</v>
      </c>
      <c r="E656" s="155" t="s">
        <v>42</v>
      </c>
      <c r="F656" s="139">
        <v>0</v>
      </c>
      <c r="G656" s="139">
        <v>0</v>
      </c>
      <c r="H656" s="139">
        <v>0</v>
      </c>
      <c r="I656" s="140">
        <v>0</v>
      </c>
    </row>
    <row r="657" spans="1:9" ht="15" customHeight="1">
      <c r="A657" s="137" t="s">
        <v>12</v>
      </c>
      <c r="B657" s="129" t="s">
        <v>159</v>
      </c>
      <c r="C657" s="129" t="s">
        <v>86</v>
      </c>
      <c r="D657" s="129" t="s">
        <v>25</v>
      </c>
      <c r="E657" s="155" t="s">
        <v>42</v>
      </c>
      <c r="F657" s="139">
        <v>0</v>
      </c>
      <c r="G657" s="139">
        <v>0</v>
      </c>
      <c r="H657" s="139">
        <v>0</v>
      </c>
      <c r="I657" s="140">
        <v>0</v>
      </c>
    </row>
    <row r="658" spans="1:9" ht="15" customHeight="1">
      <c r="A658" s="137" t="s">
        <v>12</v>
      </c>
      <c r="B658" s="129" t="s">
        <v>159</v>
      </c>
      <c r="C658" s="129" t="s">
        <v>86</v>
      </c>
      <c r="D658" s="129" t="s">
        <v>26</v>
      </c>
      <c r="E658" s="155" t="s">
        <v>42</v>
      </c>
      <c r="F658" s="139">
        <v>0</v>
      </c>
      <c r="G658" s="139">
        <v>0</v>
      </c>
      <c r="H658" s="139">
        <v>0</v>
      </c>
      <c r="I658" s="140">
        <v>0</v>
      </c>
    </row>
    <row r="659" spans="1:9" ht="15" customHeight="1">
      <c r="A659" s="137" t="s">
        <v>12</v>
      </c>
      <c r="B659" s="129" t="s">
        <v>159</v>
      </c>
      <c r="C659" s="129" t="s">
        <v>86</v>
      </c>
      <c r="D659" s="129" t="s">
        <v>27</v>
      </c>
      <c r="E659" s="155" t="s">
        <v>42</v>
      </c>
      <c r="F659" s="139">
        <v>0</v>
      </c>
      <c r="G659" s="139">
        <v>0</v>
      </c>
      <c r="H659" s="139">
        <v>0</v>
      </c>
      <c r="I659" s="140">
        <v>0</v>
      </c>
    </row>
    <row r="660" spans="1:9" ht="15" customHeight="1">
      <c r="A660" s="137" t="s">
        <v>12</v>
      </c>
      <c r="B660" s="129" t="s">
        <v>159</v>
      </c>
      <c r="C660" s="129" t="s">
        <v>86</v>
      </c>
      <c r="D660" s="129" t="s">
        <v>28</v>
      </c>
      <c r="E660" s="155" t="s">
        <v>42</v>
      </c>
      <c r="F660" s="139">
        <v>0</v>
      </c>
      <c r="G660" s="139">
        <v>0</v>
      </c>
      <c r="H660" s="139">
        <v>0</v>
      </c>
      <c r="I660" s="140">
        <v>0</v>
      </c>
    </row>
    <row r="661" spans="1:9" ht="15" customHeight="1">
      <c r="A661" s="137" t="s">
        <v>12</v>
      </c>
      <c r="B661" s="129" t="s">
        <v>159</v>
      </c>
      <c r="C661" s="129" t="s">
        <v>87</v>
      </c>
      <c r="D661" s="129" t="s">
        <v>23</v>
      </c>
      <c r="E661" s="155" t="s">
        <v>42</v>
      </c>
      <c r="F661" s="139" t="s">
        <v>68</v>
      </c>
      <c r="G661" s="139" t="s">
        <v>68</v>
      </c>
      <c r="H661" s="139" t="s">
        <v>68</v>
      </c>
      <c r="I661" s="140" t="s">
        <v>68</v>
      </c>
    </row>
    <row r="662" spans="1:9" ht="15" customHeight="1">
      <c r="A662" s="137" t="s">
        <v>12</v>
      </c>
      <c r="B662" s="129" t="s">
        <v>159</v>
      </c>
      <c r="C662" s="129" t="s">
        <v>87</v>
      </c>
      <c r="D662" s="129" t="s">
        <v>24</v>
      </c>
      <c r="E662" s="155" t="s">
        <v>42</v>
      </c>
      <c r="F662" s="139" t="s">
        <v>68</v>
      </c>
      <c r="G662" s="139" t="s">
        <v>68</v>
      </c>
      <c r="H662" s="139" t="s">
        <v>68</v>
      </c>
      <c r="I662" s="140" t="s">
        <v>68</v>
      </c>
    </row>
    <row r="663" spans="1:9" ht="15" customHeight="1">
      <c r="A663" s="137" t="s">
        <v>12</v>
      </c>
      <c r="B663" s="129" t="s">
        <v>159</v>
      </c>
      <c r="C663" s="129" t="s">
        <v>87</v>
      </c>
      <c r="D663" s="129" t="s">
        <v>25</v>
      </c>
      <c r="E663" s="155" t="s">
        <v>42</v>
      </c>
      <c r="F663" s="139" t="s">
        <v>68</v>
      </c>
      <c r="G663" s="139" t="s">
        <v>68</v>
      </c>
      <c r="H663" s="139" t="s">
        <v>68</v>
      </c>
      <c r="I663" s="140" t="s">
        <v>68</v>
      </c>
    </row>
    <row r="664" spans="1:9" ht="15" customHeight="1">
      <c r="A664" s="137" t="s">
        <v>12</v>
      </c>
      <c r="B664" s="129" t="s">
        <v>159</v>
      </c>
      <c r="C664" s="129" t="s">
        <v>87</v>
      </c>
      <c r="D664" s="129" t="s">
        <v>21</v>
      </c>
      <c r="E664" s="155" t="s">
        <v>42</v>
      </c>
      <c r="F664" s="139">
        <v>2091.5</v>
      </c>
      <c r="G664" s="139">
        <v>2091.5</v>
      </c>
      <c r="H664" s="139">
        <v>1077.4000000000001</v>
      </c>
      <c r="I664" s="140">
        <v>3105.6</v>
      </c>
    </row>
    <row r="665" spans="1:9" ht="15" customHeight="1">
      <c r="A665" s="137" t="s">
        <v>12</v>
      </c>
      <c r="B665" s="129" t="s">
        <v>159</v>
      </c>
      <c r="C665" s="129" t="s">
        <v>87</v>
      </c>
      <c r="D665" s="129" t="s">
        <v>22</v>
      </c>
      <c r="E665" s="155" t="s">
        <v>42</v>
      </c>
      <c r="F665" s="139">
        <v>784.3</v>
      </c>
      <c r="G665" s="139">
        <v>784.3</v>
      </c>
      <c r="H665" s="139">
        <v>159.19999999999999</v>
      </c>
      <c r="I665" s="140">
        <v>1409.4</v>
      </c>
    </row>
    <row r="666" spans="1:9" ht="15" customHeight="1">
      <c r="A666" s="137" t="s">
        <v>12</v>
      </c>
      <c r="B666" s="129" t="s">
        <v>159</v>
      </c>
      <c r="C666" s="129" t="s">
        <v>87</v>
      </c>
      <c r="D666" s="129" t="s">
        <v>26</v>
      </c>
      <c r="E666" s="155" t="s">
        <v>42</v>
      </c>
      <c r="F666" s="139">
        <v>0</v>
      </c>
      <c r="G666" s="139">
        <v>0</v>
      </c>
      <c r="H666" s="139">
        <v>0</v>
      </c>
      <c r="I666" s="140">
        <v>0</v>
      </c>
    </row>
    <row r="667" spans="1:9" ht="15" customHeight="1">
      <c r="A667" s="137" t="s">
        <v>12</v>
      </c>
      <c r="B667" s="129" t="s">
        <v>159</v>
      </c>
      <c r="C667" s="129" t="s">
        <v>87</v>
      </c>
      <c r="D667" s="129" t="s">
        <v>27</v>
      </c>
      <c r="E667" s="155" t="s">
        <v>42</v>
      </c>
      <c r="F667" s="139">
        <v>0</v>
      </c>
      <c r="G667" s="139">
        <v>0</v>
      </c>
      <c r="H667" s="139">
        <v>0</v>
      </c>
      <c r="I667" s="140">
        <v>0</v>
      </c>
    </row>
    <row r="668" spans="1:9" ht="15" customHeight="1">
      <c r="A668" s="137" t="s">
        <v>12</v>
      </c>
      <c r="B668" s="129" t="s">
        <v>159</v>
      </c>
      <c r="C668" s="129" t="s">
        <v>87</v>
      </c>
      <c r="D668" s="129" t="s">
        <v>28</v>
      </c>
      <c r="E668" s="155" t="s">
        <v>42</v>
      </c>
      <c r="F668" s="139">
        <v>0</v>
      </c>
      <c r="G668" s="139">
        <v>0</v>
      </c>
      <c r="H668" s="139">
        <v>0</v>
      </c>
      <c r="I668" s="140">
        <v>0</v>
      </c>
    </row>
    <row r="669" spans="1:9" ht="15" customHeight="1">
      <c r="A669" s="137" t="s">
        <v>12</v>
      </c>
      <c r="B669" s="129" t="s">
        <v>159</v>
      </c>
      <c r="C669" s="129" t="s">
        <v>88</v>
      </c>
      <c r="D669" s="129" t="s">
        <v>24</v>
      </c>
      <c r="E669" s="155" t="s">
        <v>42</v>
      </c>
      <c r="F669" s="139" t="s">
        <v>68</v>
      </c>
      <c r="G669" s="139" t="s">
        <v>68</v>
      </c>
      <c r="H669" s="139" t="s">
        <v>68</v>
      </c>
      <c r="I669" s="140" t="s">
        <v>68</v>
      </c>
    </row>
    <row r="670" spans="1:9" ht="15" customHeight="1">
      <c r="A670" s="137" t="s">
        <v>12</v>
      </c>
      <c r="B670" s="129" t="s">
        <v>159</v>
      </c>
      <c r="C670" s="129" t="s">
        <v>88</v>
      </c>
      <c r="D670" s="129" t="s">
        <v>25</v>
      </c>
      <c r="E670" s="155" t="s">
        <v>42</v>
      </c>
      <c r="F670" s="139" t="s">
        <v>68</v>
      </c>
      <c r="G670" s="139" t="s">
        <v>68</v>
      </c>
      <c r="H670" s="139" t="s">
        <v>68</v>
      </c>
      <c r="I670" s="140" t="s">
        <v>68</v>
      </c>
    </row>
    <row r="671" spans="1:9" ht="15" customHeight="1">
      <c r="A671" s="137" t="s">
        <v>12</v>
      </c>
      <c r="B671" s="129" t="s">
        <v>159</v>
      </c>
      <c r="C671" s="129" t="s">
        <v>88</v>
      </c>
      <c r="D671" s="129" t="s">
        <v>26</v>
      </c>
      <c r="E671" s="155" t="s">
        <v>42</v>
      </c>
      <c r="F671" s="139" t="s">
        <v>68</v>
      </c>
      <c r="G671" s="139" t="s">
        <v>68</v>
      </c>
      <c r="H671" s="139" t="s">
        <v>68</v>
      </c>
      <c r="I671" s="140" t="s">
        <v>68</v>
      </c>
    </row>
    <row r="672" spans="1:9" ht="15" customHeight="1">
      <c r="A672" s="137" t="s">
        <v>12</v>
      </c>
      <c r="B672" s="129" t="s">
        <v>159</v>
      </c>
      <c r="C672" s="129" t="s">
        <v>88</v>
      </c>
      <c r="D672" s="129" t="s">
        <v>28</v>
      </c>
      <c r="E672" s="155" t="s">
        <v>42</v>
      </c>
      <c r="F672" s="139" t="s">
        <v>68</v>
      </c>
      <c r="G672" s="139" t="s">
        <v>68</v>
      </c>
      <c r="H672" s="139" t="s">
        <v>68</v>
      </c>
      <c r="I672" s="140" t="s">
        <v>68</v>
      </c>
    </row>
    <row r="673" spans="1:9" ht="15" customHeight="1">
      <c r="A673" s="137" t="s">
        <v>12</v>
      </c>
      <c r="B673" s="129" t="s">
        <v>159</v>
      </c>
      <c r="C673" s="129" t="s">
        <v>88</v>
      </c>
      <c r="D673" s="129" t="s">
        <v>21</v>
      </c>
      <c r="E673" s="155" t="s">
        <v>42</v>
      </c>
      <c r="F673" s="139">
        <v>1935.2</v>
      </c>
      <c r="G673" s="139">
        <v>1935.2</v>
      </c>
      <c r="H673" s="139">
        <v>1362.4</v>
      </c>
      <c r="I673" s="140">
        <v>2508</v>
      </c>
    </row>
    <row r="674" spans="1:9" ht="15" customHeight="1">
      <c r="A674" s="137" t="s">
        <v>12</v>
      </c>
      <c r="B674" s="129" t="s">
        <v>159</v>
      </c>
      <c r="C674" s="129" t="s">
        <v>88</v>
      </c>
      <c r="D674" s="129" t="s">
        <v>22</v>
      </c>
      <c r="E674" s="155" t="s">
        <v>42</v>
      </c>
      <c r="F674" s="139">
        <v>720.1</v>
      </c>
      <c r="G674" s="139">
        <v>720.1</v>
      </c>
      <c r="H674" s="139">
        <v>368.5</v>
      </c>
      <c r="I674" s="140">
        <v>1071.5999999999999</v>
      </c>
    </row>
    <row r="675" spans="1:9" ht="15" customHeight="1">
      <c r="A675" s="137" t="s">
        <v>12</v>
      </c>
      <c r="B675" s="129" t="s">
        <v>159</v>
      </c>
      <c r="C675" s="129" t="s">
        <v>88</v>
      </c>
      <c r="D675" s="129" t="s">
        <v>23</v>
      </c>
      <c r="E675" s="155" t="s">
        <v>42</v>
      </c>
      <c r="F675" s="139">
        <v>540.1</v>
      </c>
      <c r="G675" s="139">
        <v>540.1</v>
      </c>
      <c r="H675" s="139">
        <v>235.3</v>
      </c>
      <c r="I675" s="140">
        <v>844.8</v>
      </c>
    </row>
    <row r="676" spans="1:9" ht="15" customHeight="1">
      <c r="A676" s="137" t="s">
        <v>12</v>
      </c>
      <c r="B676" s="129" t="s">
        <v>159</v>
      </c>
      <c r="C676" s="129" t="s">
        <v>88</v>
      </c>
      <c r="D676" s="129" t="s">
        <v>27</v>
      </c>
      <c r="E676" s="155" t="s">
        <v>42</v>
      </c>
      <c r="F676" s="139">
        <v>0</v>
      </c>
      <c r="G676" s="139">
        <v>0</v>
      </c>
      <c r="H676" s="139">
        <v>0</v>
      </c>
      <c r="I676" s="140">
        <v>0</v>
      </c>
    </row>
    <row r="677" spans="1:9" ht="15" customHeight="1">
      <c r="A677" s="137" t="s">
        <v>13</v>
      </c>
      <c r="B677" s="129" t="s">
        <v>157</v>
      </c>
      <c r="C677" s="129" t="s">
        <v>85</v>
      </c>
      <c r="D677" s="129" t="s">
        <v>22</v>
      </c>
      <c r="E677" s="155">
        <v>1</v>
      </c>
      <c r="F677" s="139">
        <v>97.7</v>
      </c>
      <c r="G677" s="139">
        <v>95.5</v>
      </c>
      <c r="H677" s="139">
        <v>80.400000000000006</v>
      </c>
      <c r="I677" s="140">
        <v>110.6</v>
      </c>
    </row>
    <row r="678" spans="1:9" ht="15" customHeight="1">
      <c r="A678" s="137" t="s">
        <v>13</v>
      </c>
      <c r="B678" s="129" t="s">
        <v>157</v>
      </c>
      <c r="C678" s="129" t="s">
        <v>85</v>
      </c>
      <c r="D678" s="129" t="s">
        <v>21</v>
      </c>
      <c r="E678" s="155">
        <v>2</v>
      </c>
      <c r="F678" s="139">
        <v>87.5</v>
      </c>
      <c r="G678" s="139">
        <v>84.1</v>
      </c>
      <c r="H678" s="139">
        <v>70.099999999999994</v>
      </c>
      <c r="I678" s="140">
        <v>98.2</v>
      </c>
    </row>
    <row r="679" spans="1:9" ht="15" customHeight="1">
      <c r="A679" s="137" t="s">
        <v>13</v>
      </c>
      <c r="B679" s="129" t="s">
        <v>157</v>
      </c>
      <c r="C679" s="129" t="s">
        <v>85</v>
      </c>
      <c r="D679" s="129" t="s">
        <v>28</v>
      </c>
      <c r="E679" s="155">
        <v>3</v>
      </c>
      <c r="F679" s="139">
        <v>58.3</v>
      </c>
      <c r="G679" s="139">
        <v>57</v>
      </c>
      <c r="H679" s="139">
        <v>45.3</v>
      </c>
      <c r="I679" s="140">
        <v>68.599999999999994</v>
      </c>
    </row>
    <row r="680" spans="1:9" ht="15" customHeight="1">
      <c r="A680" s="137" t="s">
        <v>13</v>
      </c>
      <c r="B680" s="129" t="s">
        <v>157</v>
      </c>
      <c r="C680" s="129" t="s">
        <v>85</v>
      </c>
      <c r="D680" s="129" t="s">
        <v>23</v>
      </c>
      <c r="E680" s="155" t="s">
        <v>42</v>
      </c>
      <c r="F680" s="139">
        <v>57.7</v>
      </c>
      <c r="G680" s="139">
        <v>55.2</v>
      </c>
      <c r="H680" s="139">
        <v>43.9</v>
      </c>
      <c r="I680" s="140">
        <v>66.599999999999994</v>
      </c>
    </row>
    <row r="681" spans="1:9" ht="15" customHeight="1">
      <c r="A681" s="137" t="s">
        <v>13</v>
      </c>
      <c r="B681" s="129" t="s">
        <v>157</v>
      </c>
      <c r="C681" s="129" t="s">
        <v>85</v>
      </c>
      <c r="D681" s="129" t="s">
        <v>24</v>
      </c>
      <c r="E681" s="155" t="s">
        <v>42</v>
      </c>
      <c r="F681" s="139">
        <v>53.9</v>
      </c>
      <c r="G681" s="139">
        <v>51.6</v>
      </c>
      <c r="H681" s="139">
        <v>40.6</v>
      </c>
      <c r="I681" s="140">
        <v>62.5</v>
      </c>
    </row>
    <row r="682" spans="1:9" ht="15" customHeight="1">
      <c r="A682" s="137" t="s">
        <v>13</v>
      </c>
      <c r="B682" s="129" t="s">
        <v>157</v>
      </c>
      <c r="C682" s="129" t="s">
        <v>85</v>
      </c>
      <c r="D682" s="129" t="s">
        <v>25</v>
      </c>
      <c r="E682" s="155" t="s">
        <v>42</v>
      </c>
      <c r="F682" s="139">
        <v>28.5</v>
      </c>
      <c r="G682" s="139">
        <v>28.1</v>
      </c>
      <c r="H682" s="139">
        <v>19.899999999999999</v>
      </c>
      <c r="I682" s="140">
        <v>36.299999999999997</v>
      </c>
    </row>
    <row r="683" spans="1:9" ht="15" customHeight="1">
      <c r="A683" s="137" t="s">
        <v>13</v>
      </c>
      <c r="B683" s="129" t="s">
        <v>157</v>
      </c>
      <c r="C683" s="129" t="s">
        <v>85</v>
      </c>
      <c r="D683" s="129" t="s">
        <v>26</v>
      </c>
      <c r="E683" s="155" t="s">
        <v>42</v>
      </c>
      <c r="F683" s="139">
        <v>13.3</v>
      </c>
      <c r="G683" s="139">
        <v>12.8</v>
      </c>
      <c r="H683" s="139">
        <v>7.3</v>
      </c>
      <c r="I683" s="140">
        <v>18.3</v>
      </c>
    </row>
    <row r="684" spans="1:9" ht="15" customHeight="1">
      <c r="A684" s="137" t="s">
        <v>13</v>
      </c>
      <c r="B684" s="129" t="s">
        <v>157</v>
      </c>
      <c r="C684" s="129" t="s">
        <v>85</v>
      </c>
      <c r="D684" s="129" t="s">
        <v>27</v>
      </c>
      <c r="E684" s="155" t="s">
        <v>42</v>
      </c>
      <c r="F684" s="139">
        <v>0</v>
      </c>
      <c r="G684" s="139">
        <v>0</v>
      </c>
      <c r="H684" s="139">
        <v>0</v>
      </c>
      <c r="I684" s="140">
        <v>0</v>
      </c>
    </row>
    <row r="685" spans="1:9" ht="15" customHeight="1">
      <c r="A685" s="137" t="s">
        <v>13</v>
      </c>
      <c r="B685" s="129" t="s">
        <v>157</v>
      </c>
      <c r="C685" s="129" t="s">
        <v>86</v>
      </c>
      <c r="D685" s="129" t="s">
        <v>22</v>
      </c>
      <c r="E685" s="155" t="s">
        <v>42</v>
      </c>
      <c r="F685" s="139" t="s">
        <v>68</v>
      </c>
      <c r="G685" s="139" t="s">
        <v>68</v>
      </c>
      <c r="H685" s="139" t="s">
        <v>68</v>
      </c>
      <c r="I685" s="140" t="s">
        <v>68</v>
      </c>
    </row>
    <row r="686" spans="1:9" ht="15" customHeight="1">
      <c r="A686" s="137" t="s">
        <v>13</v>
      </c>
      <c r="B686" s="129" t="s">
        <v>157</v>
      </c>
      <c r="C686" s="129" t="s">
        <v>86</v>
      </c>
      <c r="D686" s="129" t="s">
        <v>24</v>
      </c>
      <c r="E686" s="155" t="s">
        <v>42</v>
      </c>
      <c r="F686" s="139" t="s">
        <v>68</v>
      </c>
      <c r="G686" s="139" t="s">
        <v>68</v>
      </c>
      <c r="H686" s="139" t="s">
        <v>68</v>
      </c>
      <c r="I686" s="140" t="s">
        <v>68</v>
      </c>
    </row>
    <row r="687" spans="1:9" ht="15" customHeight="1">
      <c r="A687" s="137" t="s">
        <v>13</v>
      </c>
      <c r="B687" s="129" t="s">
        <v>157</v>
      </c>
      <c r="C687" s="129" t="s">
        <v>86</v>
      </c>
      <c r="D687" s="129" t="s">
        <v>25</v>
      </c>
      <c r="E687" s="155" t="s">
        <v>42</v>
      </c>
      <c r="F687" s="139" t="s">
        <v>68</v>
      </c>
      <c r="G687" s="139" t="s">
        <v>68</v>
      </c>
      <c r="H687" s="139" t="s">
        <v>68</v>
      </c>
      <c r="I687" s="140" t="s">
        <v>68</v>
      </c>
    </row>
    <row r="688" spans="1:9" ht="15" customHeight="1">
      <c r="A688" s="137" t="s">
        <v>13</v>
      </c>
      <c r="B688" s="129" t="s">
        <v>157</v>
      </c>
      <c r="C688" s="129" t="s">
        <v>86</v>
      </c>
      <c r="D688" s="129" t="s">
        <v>21</v>
      </c>
      <c r="E688" s="155" t="s">
        <v>42</v>
      </c>
      <c r="F688" s="139">
        <v>11.2</v>
      </c>
      <c r="G688" s="139">
        <v>11.2</v>
      </c>
      <c r="H688" s="139">
        <v>1.4</v>
      </c>
      <c r="I688" s="140">
        <v>21</v>
      </c>
    </row>
    <row r="689" spans="1:9" ht="15" customHeight="1">
      <c r="A689" s="137" t="s">
        <v>13</v>
      </c>
      <c r="B689" s="129" t="s">
        <v>157</v>
      </c>
      <c r="C689" s="129" t="s">
        <v>86</v>
      </c>
      <c r="D689" s="129" t="s">
        <v>23</v>
      </c>
      <c r="E689" s="155" t="s">
        <v>42</v>
      </c>
      <c r="F689" s="139">
        <v>0</v>
      </c>
      <c r="G689" s="139">
        <v>0</v>
      </c>
      <c r="H689" s="139">
        <v>0</v>
      </c>
      <c r="I689" s="140">
        <v>0</v>
      </c>
    </row>
    <row r="690" spans="1:9" ht="15" customHeight="1">
      <c r="A690" s="137" t="s">
        <v>13</v>
      </c>
      <c r="B690" s="129" t="s">
        <v>157</v>
      </c>
      <c r="C690" s="129" t="s">
        <v>86</v>
      </c>
      <c r="D690" s="129" t="s">
        <v>26</v>
      </c>
      <c r="E690" s="155" t="s">
        <v>42</v>
      </c>
      <c r="F690" s="139">
        <v>0</v>
      </c>
      <c r="G690" s="139">
        <v>0</v>
      </c>
      <c r="H690" s="139">
        <v>0</v>
      </c>
      <c r="I690" s="140">
        <v>0</v>
      </c>
    </row>
    <row r="691" spans="1:9" ht="15" customHeight="1">
      <c r="A691" s="137" t="s">
        <v>13</v>
      </c>
      <c r="B691" s="129" t="s">
        <v>157</v>
      </c>
      <c r="C691" s="129" t="s">
        <v>86</v>
      </c>
      <c r="D691" s="129" t="s">
        <v>27</v>
      </c>
      <c r="E691" s="155" t="s">
        <v>42</v>
      </c>
      <c r="F691" s="139">
        <v>0</v>
      </c>
      <c r="G691" s="139">
        <v>0</v>
      </c>
      <c r="H691" s="139">
        <v>0</v>
      </c>
      <c r="I691" s="140">
        <v>0</v>
      </c>
    </row>
    <row r="692" spans="1:9" ht="15" customHeight="1">
      <c r="A692" s="137" t="s">
        <v>13</v>
      </c>
      <c r="B692" s="129" t="s">
        <v>157</v>
      </c>
      <c r="C692" s="129" t="s">
        <v>86</v>
      </c>
      <c r="D692" s="129" t="s">
        <v>28</v>
      </c>
      <c r="E692" s="155" t="s">
        <v>42</v>
      </c>
      <c r="F692" s="139">
        <v>0</v>
      </c>
      <c r="G692" s="139">
        <v>0</v>
      </c>
      <c r="H692" s="139">
        <v>0</v>
      </c>
      <c r="I692" s="140">
        <v>0</v>
      </c>
    </row>
    <row r="693" spans="1:9" ht="15" customHeight="1">
      <c r="A693" s="137" t="s">
        <v>13</v>
      </c>
      <c r="B693" s="129" t="s">
        <v>157</v>
      </c>
      <c r="C693" s="129" t="s">
        <v>87</v>
      </c>
      <c r="D693" s="129" t="s">
        <v>23</v>
      </c>
      <c r="E693" s="155" t="s">
        <v>42</v>
      </c>
      <c r="F693" s="139" t="s">
        <v>68</v>
      </c>
      <c r="G693" s="139" t="s">
        <v>68</v>
      </c>
      <c r="H693" s="139" t="s">
        <v>68</v>
      </c>
      <c r="I693" s="140" t="s">
        <v>68</v>
      </c>
    </row>
    <row r="694" spans="1:9" ht="15" customHeight="1">
      <c r="A694" s="137" t="s">
        <v>13</v>
      </c>
      <c r="B694" s="129" t="s">
        <v>157</v>
      </c>
      <c r="C694" s="129" t="s">
        <v>87</v>
      </c>
      <c r="D694" s="129" t="s">
        <v>24</v>
      </c>
      <c r="E694" s="155" t="s">
        <v>42</v>
      </c>
      <c r="F694" s="139" t="s">
        <v>68</v>
      </c>
      <c r="G694" s="139" t="s">
        <v>68</v>
      </c>
      <c r="H694" s="139" t="s">
        <v>68</v>
      </c>
      <c r="I694" s="140" t="s">
        <v>68</v>
      </c>
    </row>
    <row r="695" spans="1:9" ht="15" customHeight="1">
      <c r="A695" s="137" t="s">
        <v>13</v>
      </c>
      <c r="B695" s="129" t="s">
        <v>157</v>
      </c>
      <c r="C695" s="129" t="s">
        <v>87</v>
      </c>
      <c r="D695" s="129" t="s">
        <v>26</v>
      </c>
      <c r="E695" s="155" t="s">
        <v>42</v>
      </c>
      <c r="F695" s="139" t="s">
        <v>68</v>
      </c>
      <c r="G695" s="139" t="s">
        <v>68</v>
      </c>
      <c r="H695" s="139" t="s">
        <v>68</v>
      </c>
      <c r="I695" s="140" t="s">
        <v>68</v>
      </c>
    </row>
    <row r="696" spans="1:9" ht="15" customHeight="1">
      <c r="A696" s="137" t="s">
        <v>13</v>
      </c>
      <c r="B696" s="129" t="s">
        <v>157</v>
      </c>
      <c r="C696" s="129" t="s">
        <v>87</v>
      </c>
      <c r="D696" s="129" t="s">
        <v>22</v>
      </c>
      <c r="E696" s="155" t="s">
        <v>42</v>
      </c>
      <c r="F696" s="139">
        <v>101.5</v>
      </c>
      <c r="G696" s="139">
        <v>101.5</v>
      </c>
      <c r="H696" s="139">
        <v>65.2</v>
      </c>
      <c r="I696" s="140">
        <v>137.80000000000001</v>
      </c>
    </row>
    <row r="697" spans="1:9" ht="15" customHeight="1">
      <c r="A697" s="137" t="s">
        <v>13</v>
      </c>
      <c r="B697" s="129" t="s">
        <v>157</v>
      </c>
      <c r="C697" s="129" t="s">
        <v>87</v>
      </c>
      <c r="D697" s="129" t="s">
        <v>28</v>
      </c>
      <c r="E697" s="155" t="s">
        <v>42</v>
      </c>
      <c r="F697" s="139">
        <v>60.9</v>
      </c>
      <c r="G697" s="139">
        <v>60.9</v>
      </c>
      <c r="H697" s="139">
        <v>32.799999999999997</v>
      </c>
      <c r="I697" s="140">
        <v>89</v>
      </c>
    </row>
    <row r="698" spans="1:9" ht="15" customHeight="1">
      <c r="A698" s="137" t="s">
        <v>13</v>
      </c>
      <c r="B698" s="129" t="s">
        <v>157</v>
      </c>
      <c r="C698" s="129" t="s">
        <v>87</v>
      </c>
      <c r="D698" s="129" t="s">
        <v>25</v>
      </c>
      <c r="E698" s="155" t="s">
        <v>42</v>
      </c>
      <c r="F698" s="139">
        <v>33.799999999999997</v>
      </c>
      <c r="G698" s="139">
        <v>33.799999999999997</v>
      </c>
      <c r="H698" s="139">
        <v>12.9</v>
      </c>
      <c r="I698" s="140">
        <v>54.8</v>
      </c>
    </row>
    <row r="699" spans="1:9" ht="15" customHeight="1">
      <c r="A699" s="137" t="s">
        <v>13</v>
      </c>
      <c r="B699" s="129" t="s">
        <v>157</v>
      </c>
      <c r="C699" s="129" t="s">
        <v>87</v>
      </c>
      <c r="D699" s="129" t="s">
        <v>21</v>
      </c>
      <c r="E699" s="155" t="s">
        <v>42</v>
      </c>
      <c r="F699" s="139">
        <v>20.3</v>
      </c>
      <c r="G699" s="139">
        <v>20.3</v>
      </c>
      <c r="H699" s="139">
        <v>4.0999999999999996</v>
      </c>
      <c r="I699" s="140">
        <v>36.5</v>
      </c>
    </row>
    <row r="700" spans="1:9" ht="15" customHeight="1">
      <c r="A700" s="137" t="s">
        <v>13</v>
      </c>
      <c r="B700" s="129" t="s">
        <v>157</v>
      </c>
      <c r="C700" s="129" t="s">
        <v>87</v>
      </c>
      <c r="D700" s="129" t="s">
        <v>27</v>
      </c>
      <c r="E700" s="155" t="s">
        <v>42</v>
      </c>
      <c r="F700" s="139">
        <v>0</v>
      </c>
      <c r="G700" s="139">
        <v>0</v>
      </c>
      <c r="H700" s="139">
        <v>0</v>
      </c>
      <c r="I700" s="140">
        <v>0</v>
      </c>
    </row>
    <row r="701" spans="1:9" ht="15" customHeight="1">
      <c r="A701" s="137" t="s">
        <v>13</v>
      </c>
      <c r="B701" s="129" t="s">
        <v>157</v>
      </c>
      <c r="C701" s="129" t="s">
        <v>88</v>
      </c>
      <c r="D701" s="129" t="s">
        <v>21</v>
      </c>
      <c r="E701" s="155" t="s">
        <v>42</v>
      </c>
      <c r="F701" s="139">
        <v>152.30000000000001</v>
      </c>
      <c r="G701" s="139">
        <v>152.30000000000001</v>
      </c>
      <c r="H701" s="139">
        <v>125.9</v>
      </c>
      <c r="I701" s="140">
        <v>178.8</v>
      </c>
    </row>
    <row r="702" spans="1:9" ht="15" customHeight="1">
      <c r="A702" s="137" t="s">
        <v>13</v>
      </c>
      <c r="B702" s="129" t="s">
        <v>157</v>
      </c>
      <c r="C702" s="129" t="s">
        <v>88</v>
      </c>
      <c r="D702" s="129" t="s">
        <v>22</v>
      </c>
      <c r="E702" s="155" t="s">
        <v>42</v>
      </c>
      <c r="F702" s="139">
        <v>146.30000000000001</v>
      </c>
      <c r="G702" s="139">
        <v>146.30000000000001</v>
      </c>
      <c r="H702" s="139">
        <v>120.4</v>
      </c>
      <c r="I702" s="140">
        <v>172.3</v>
      </c>
    </row>
    <row r="703" spans="1:9" ht="15" customHeight="1">
      <c r="A703" s="137" t="s">
        <v>13</v>
      </c>
      <c r="B703" s="129" t="s">
        <v>157</v>
      </c>
      <c r="C703" s="129" t="s">
        <v>88</v>
      </c>
      <c r="D703" s="129" t="s">
        <v>23</v>
      </c>
      <c r="E703" s="155" t="s">
        <v>42</v>
      </c>
      <c r="F703" s="139">
        <v>105.6</v>
      </c>
      <c r="G703" s="139">
        <v>105.6</v>
      </c>
      <c r="H703" s="139">
        <v>83.5</v>
      </c>
      <c r="I703" s="140">
        <v>127.6</v>
      </c>
    </row>
    <row r="704" spans="1:9" ht="15" customHeight="1">
      <c r="A704" s="137" t="s">
        <v>13</v>
      </c>
      <c r="B704" s="129" t="s">
        <v>157</v>
      </c>
      <c r="C704" s="129" t="s">
        <v>88</v>
      </c>
      <c r="D704" s="129" t="s">
        <v>24</v>
      </c>
      <c r="E704" s="155" t="s">
        <v>42</v>
      </c>
      <c r="F704" s="139">
        <v>98.4</v>
      </c>
      <c r="G704" s="139">
        <v>98.4</v>
      </c>
      <c r="H704" s="139">
        <v>77.099999999999994</v>
      </c>
      <c r="I704" s="140">
        <v>119.6</v>
      </c>
    </row>
    <row r="705" spans="1:9" ht="15" customHeight="1">
      <c r="A705" s="137" t="s">
        <v>13</v>
      </c>
      <c r="B705" s="129" t="s">
        <v>157</v>
      </c>
      <c r="C705" s="129" t="s">
        <v>88</v>
      </c>
      <c r="D705" s="129" t="s">
        <v>28</v>
      </c>
      <c r="E705" s="155" t="s">
        <v>42</v>
      </c>
      <c r="F705" s="139">
        <v>88.8</v>
      </c>
      <c r="G705" s="139">
        <v>88.8</v>
      </c>
      <c r="H705" s="139">
        <v>68.5</v>
      </c>
      <c r="I705" s="140">
        <v>109</v>
      </c>
    </row>
    <row r="706" spans="1:9" ht="15" customHeight="1">
      <c r="A706" s="137" t="s">
        <v>13</v>
      </c>
      <c r="B706" s="129" t="s">
        <v>157</v>
      </c>
      <c r="C706" s="129" t="s">
        <v>88</v>
      </c>
      <c r="D706" s="129" t="s">
        <v>25</v>
      </c>
      <c r="E706" s="155" t="s">
        <v>42</v>
      </c>
      <c r="F706" s="139">
        <v>39.6</v>
      </c>
      <c r="G706" s="139">
        <v>39.6</v>
      </c>
      <c r="H706" s="139">
        <v>26.1</v>
      </c>
      <c r="I706" s="140">
        <v>53.1</v>
      </c>
    </row>
    <row r="707" spans="1:9" ht="15" customHeight="1">
      <c r="A707" s="137" t="s">
        <v>13</v>
      </c>
      <c r="B707" s="129" t="s">
        <v>157</v>
      </c>
      <c r="C707" s="129" t="s">
        <v>88</v>
      </c>
      <c r="D707" s="129" t="s">
        <v>26</v>
      </c>
      <c r="E707" s="155" t="s">
        <v>42</v>
      </c>
      <c r="F707" s="139">
        <v>22.8</v>
      </c>
      <c r="G707" s="139">
        <v>22.8</v>
      </c>
      <c r="H707" s="139">
        <v>12.5</v>
      </c>
      <c r="I707" s="140">
        <v>33</v>
      </c>
    </row>
    <row r="708" spans="1:9" ht="15" customHeight="1">
      <c r="A708" s="137" t="s">
        <v>13</v>
      </c>
      <c r="B708" s="129" t="s">
        <v>157</v>
      </c>
      <c r="C708" s="129" t="s">
        <v>88</v>
      </c>
      <c r="D708" s="129" t="s">
        <v>27</v>
      </c>
      <c r="E708" s="155" t="s">
        <v>42</v>
      </c>
      <c r="F708" s="139">
        <v>0</v>
      </c>
      <c r="G708" s="139">
        <v>0</v>
      </c>
      <c r="H708" s="139">
        <v>0</v>
      </c>
      <c r="I708" s="140">
        <v>0</v>
      </c>
    </row>
    <row r="709" spans="1:9" ht="15" customHeight="1">
      <c r="A709" s="137" t="s">
        <v>13</v>
      </c>
      <c r="B709" s="129" t="s">
        <v>158</v>
      </c>
      <c r="C709" s="129" t="s">
        <v>85</v>
      </c>
      <c r="D709" s="129" t="s">
        <v>22</v>
      </c>
      <c r="E709" s="155" t="s">
        <v>42</v>
      </c>
      <c r="F709" s="139">
        <v>110.2</v>
      </c>
      <c r="G709" s="139">
        <v>107.5</v>
      </c>
      <c r="H709" s="139">
        <v>85.1</v>
      </c>
      <c r="I709" s="140">
        <v>129.80000000000001</v>
      </c>
    </row>
    <row r="710" spans="1:9" ht="15" customHeight="1">
      <c r="A710" s="137" t="s">
        <v>13</v>
      </c>
      <c r="B710" s="129" t="s">
        <v>158</v>
      </c>
      <c r="C710" s="129" t="s">
        <v>85</v>
      </c>
      <c r="D710" s="129" t="s">
        <v>21</v>
      </c>
      <c r="E710" s="155" t="s">
        <v>42</v>
      </c>
      <c r="F710" s="139">
        <v>107.7</v>
      </c>
      <c r="G710" s="139">
        <v>103.8</v>
      </c>
      <c r="H710" s="139">
        <v>82</v>
      </c>
      <c r="I710" s="140">
        <v>125.6</v>
      </c>
    </row>
    <row r="711" spans="1:9" ht="15" customHeight="1">
      <c r="A711" s="137" t="s">
        <v>13</v>
      </c>
      <c r="B711" s="129" t="s">
        <v>158</v>
      </c>
      <c r="C711" s="129" t="s">
        <v>85</v>
      </c>
      <c r="D711" s="129" t="s">
        <v>28</v>
      </c>
      <c r="E711" s="155" t="s">
        <v>42</v>
      </c>
      <c r="F711" s="139">
        <v>68.099999999999994</v>
      </c>
      <c r="G711" s="139">
        <v>66.7</v>
      </c>
      <c r="H711" s="139">
        <v>49.1</v>
      </c>
      <c r="I711" s="140">
        <v>84.4</v>
      </c>
    </row>
    <row r="712" spans="1:9" ht="15" customHeight="1">
      <c r="A712" s="137" t="s">
        <v>13</v>
      </c>
      <c r="B712" s="129" t="s">
        <v>158</v>
      </c>
      <c r="C712" s="129" t="s">
        <v>85</v>
      </c>
      <c r="D712" s="129" t="s">
        <v>23</v>
      </c>
      <c r="E712" s="155" t="s">
        <v>42</v>
      </c>
      <c r="F712" s="139">
        <v>64.400000000000006</v>
      </c>
      <c r="G712" s="139">
        <v>61.6</v>
      </c>
      <c r="H712" s="139">
        <v>44.9</v>
      </c>
      <c r="I712" s="140">
        <v>78.3</v>
      </c>
    </row>
    <row r="713" spans="1:9" ht="15" customHeight="1">
      <c r="A713" s="137" t="s">
        <v>13</v>
      </c>
      <c r="B713" s="129" t="s">
        <v>158</v>
      </c>
      <c r="C713" s="129" t="s">
        <v>85</v>
      </c>
      <c r="D713" s="129" t="s">
        <v>24</v>
      </c>
      <c r="E713" s="155" t="s">
        <v>42</v>
      </c>
      <c r="F713" s="139">
        <v>45.8</v>
      </c>
      <c r="G713" s="139">
        <v>43.9</v>
      </c>
      <c r="H713" s="139">
        <v>29.7</v>
      </c>
      <c r="I713" s="140">
        <v>58</v>
      </c>
    </row>
    <row r="714" spans="1:9" ht="15" customHeight="1">
      <c r="A714" s="137" t="s">
        <v>13</v>
      </c>
      <c r="B714" s="129" t="s">
        <v>158</v>
      </c>
      <c r="C714" s="129" t="s">
        <v>85</v>
      </c>
      <c r="D714" s="129" t="s">
        <v>25</v>
      </c>
      <c r="E714" s="155" t="s">
        <v>42</v>
      </c>
      <c r="F714" s="139">
        <v>23.5</v>
      </c>
      <c r="G714" s="139">
        <v>23</v>
      </c>
      <c r="H714" s="139">
        <v>12.6</v>
      </c>
      <c r="I714" s="140">
        <v>33.299999999999997</v>
      </c>
    </row>
    <row r="715" spans="1:9" ht="15" customHeight="1">
      <c r="A715" s="137" t="s">
        <v>13</v>
      </c>
      <c r="B715" s="129" t="s">
        <v>158</v>
      </c>
      <c r="C715" s="129" t="s">
        <v>85</v>
      </c>
      <c r="D715" s="129" t="s">
        <v>26</v>
      </c>
      <c r="E715" s="155" t="s">
        <v>42</v>
      </c>
      <c r="F715" s="139">
        <v>16.100000000000001</v>
      </c>
      <c r="G715" s="139">
        <v>15.5</v>
      </c>
      <c r="H715" s="139">
        <v>7.1</v>
      </c>
      <c r="I715" s="140">
        <v>23.9</v>
      </c>
    </row>
    <row r="716" spans="1:9" ht="15" customHeight="1">
      <c r="A716" s="137" t="s">
        <v>13</v>
      </c>
      <c r="B716" s="129" t="s">
        <v>158</v>
      </c>
      <c r="C716" s="129" t="s">
        <v>85</v>
      </c>
      <c r="D716" s="129" t="s">
        <v>27</v>
      </c>
      <c r="E716" s="155" t="s">
        <v>42</v>
      </c>
      <c r="F716" s="139">
        <v>0</v>
      </c>
      <c r="G716" s="139">
        <v>0</v>
      </c>
      <c r="H716" s="139">
        <v>0</v>
      </c>
      <c r="I716" s="140">
        <v>0</v>
      </c>
    </row>
    <row r="717" spans="1:9" ht="15" customHeight="1">
      <c r="A717" s="137" t="s">
        <v>13</v>
      </c>
      <c r="B717" s="129" t="s">
        <v>158</v>
      </c>
      <c r="C717" s="129" t="s">
        <v>86</v>
      </c>
      <c r="D717" s="129" t="s">
        <v>21</v>
      </c>
      <c r="E717" s="155" t="s">
        <v>42</v>
      </c>
      <c r="F717" s="139" t="s">
        <v>68</v>
      </c>
      <c r="G717" s="139" t="s">
        <v>68</v>
      </c>
      <c r="H717" s="139" t="s">
        <v>68</v>
      </c>
      <c r="I717" s="140" t="s">
        <v>68</v>
      </c>
    </row>
    <row r="718" spans="1:9" ht="15" customHeight="1">
      <c r="A718" s="137" t="s">
        <v>13</v>
      </c>
      <c r="B718" s="129" t="s">
        <v>158</v>
      </c>
      <c r="C718" s="129" t="s">
        <v>86</v>
      </c>
      <c r="D718" s="129" t="s">
        <v>22</v>
      </c>
      <c r="E718" s="155" t="s">
        <v>42</v>
      </c>
      <c r="F718" s="139" t="s">
        <v>68</v>
      </c>
      <c r="G718" s="139" t="s">
        <v>68</v>
      </c>
      <c r="H718" s="139" t="s">
        <v>68</v>
      </c>
      <c r="I718" s="140" t="s">
        <v>68</v>
      </c>
    </row>
    <row r="719" spans="1:9" ht="15" customHeight="1">
      <c r="A719" s="137" t="s">
        <v>13</v>
      </c>
      <c r="B719" s="129" t="s">
        <v>158</v>
      </c>
      <c r="C719" s="129" t="s">
        <v>86</v>
      </c>
      <c r="D719" s="129" t="s">
        <v>25</v>
      </c>
      <c r="E719" s="155" t="s">
        <v>42</v>
      </c>
      <c r="F719" s="139" t="s">
        <v>68</v>
      </c>
      <c r="G719" s="139" t="s">
        <v>68</v>
      </c>
      <c r="H719" s="139" t="s">
        <v>68</v>
      </c>
      <c r="I719" s="140" t="s">
        <v>68</v>
      </c>
    </row>
    <row r="720" spans="1:9" ht="15" customHeight="1">
      <c r="A720" s="137" t="s">
        <v>13</v>
      </c>
      <c r="B720" s="129" t="s">
        <v>158</v>
      </c>
      <c r="C720" s="129" t="s">
        <v>86</v>
      </c>
      <c r="D720" s="129" t="s">
        <v>23</v>
      </c>
      <c r="E720" s="155" t="s">
        <v>42</v>
      </c>
      <c r="F720" s="139">
        <v>0</v>
      </c>
      <c r="G720" s="139">
        <v>0</v>
      </c>
      <c r="H720" s="139">
        <v>0</v>
      </c>
      <c r="I720" s="140">
        <v>0</v>
      </c>
    </row>
    <row r="721" spans="1:9" ht="15" customHeight="1">
      <c r="A721" s="137" t="s">
        <v>13</v>
      </c>
      <c r="B721" s="129" t="s">
        <v>158</v>
      </c>
      <c r="C721" s="129" t="s">
        <v>86</v>
      </c>
      <c r="D721" s="129" t="s">
        <v>24</v>
      </c>
      <c r="E721" s="155" t="s">
        <v>42</v>
      </c>
      <c r="F721" s="139">
        <v>0</v>
      </c>
      <c r="G721" s="139">
        <v>0</v>
      </c>
      <c r="H721" s="139">
        <v>0</v>
      </c>
      <c r="I721" s="140">
        <v>0</v>
      </c>
    </row>
    <row r="722" spans="1:9" ht="15" customHeight="1">
      <c r="A722" s="137" t="s">
        <v>13</v>
      </c>
      <c r="B722" s="129" t="s">
        <v>158</v>
      </c>
      <c r="C722" s="129" t="s">
        <v>86</v>
      </c>
      <c r="D722" s="129" t="s">
        <v>26</v>
      </c>
      <c r="E722" s="155" t="s">
        <v>42</v>
      </c>
      <c r="F722" s="139">
        <v>0</v>
      </c>
      <c r="G722" s="139">
        <v>0</v>
      </c>
      <c r="H722" s="139">
        <v>0</v>
      </c>
      <c r="I722" s="140">
        <v>0</v>
      </c>
    </row>
    <row r="723" spans="1:9" ht="15" customHeight="1">
      <c r="A723" s="137" t="s">
        <v>13</v>
      </c>
      <c r="B723" s="129" t="s">
        <v>158</v>
      </c>
      <c r="C723" s="129" t="s">
        <v>86</v>
      </c>
      <c r="D723" s="129" t="s">
        <v>27</v>
      </c>
      <c r="E723" s="155" t="s">
        <v>42</v>
      </c>
      <c r="F723" s="139">
        <v>0</v>
      </c>
      <c r="G723" s="139">
        <v>0</v>
      </c>
      <c r="H723" s="139">
        <v>0</v>
      </c>
      <c r="I723" s="140">
        <v>0</v>
      </c>
    </row>
    <row r="724" spans="1:9" ht="15" customHeight="1">
      <c r="A724" s="137" t="s">
        <v>13</v>
      </c>
      <c r="B724" s="129" t="s">
        <v>158</v>
      </c>
      <c r="C724" s="129" t="s">
        <v>86</v>
      </c>
      <c r="D724" s="129" t="s">
        <v>28</v>
      </c>
      <c r="E724" s="155" t="s">
        <v>42</v>
      </c>
      <c r="F724" s="139">
        <v>0</v>
      </c>
      <c r="G724" s="139">
        <v>0</v>
      </c>
      <c r="H724" s="139">
        <v>0</v>
      </c>
      <c r="I724" s="140">
        <v>0</v>
      </c>
    </row>
    <row r="725" spans="1:9" ht="15" customHeight="1">
      <c r="A725" s="137" t="s">
        <v>13</v>
      </c>
      <c r="B725" s="129" t="s">
        <v>158</v>
      </c>
      <c r="C725" s="129" t="s">
        <v>87</v>
      </c>
      <c r="D725" s="129" t="s">
        <v>21</v>
      </c>
      <c r="E725" s="155" t="s">
        <v>42</v>
      </c>
      <c r="F725" s="139" t="s">
        <v>68</v>
      </c>
      <c r="G725" s="139" t="s">
        <v>68</v>
      </c>
      <c r="H725" s="139" t="s">
        <v>68</v>
      </c>
      <c r="I725" s="140" t="s">
        <v>68</v>
      </c>
    </row>
    <row r="726" spans="1:9" ht="15" customHeight="1">
      <c r="A726" s="137" t="s">
        <v>13</v>
      </c>
      <c r="B726" s="129" t="s">
        <v>158</v>
      </c>
      <c r="C726" s="129" t="s">
        <v>87</v>
      </c>
      <c r="D726" s="129" t="s">
        <v>23</v>
      </c>
      <c r="E726" s="155" t="s">
        <v>42</v>
      </c>
      <c r="F726" s="139" t="s">
        <v>68</v>
      </c>
      <c r="G726" s="139" t="s">
        <v>68</v>
      </c>
      <c r="H726" s="139" t="s">
        <v>68</v>
      </c>
      <c r="I726" s="140" t="s">
        <v>68</v>
      </c>
    </row>
    <row r="727" spans="1:9" ht="15" customHeight="1">
      <c r="A727" s="137" t="s">
        <v>13</v>
      </c>
      <c r="B727" s="129" t="s">
        <v>158</v>
      </c>
      <c r="C727" s="129" t="s">
        <v>87</v>
      </c>
      <c r="D727" s="129" t="s">
        <v>24</v>
      </c>
      <c r="E727" s="155" t="s">
        <v>42</v>
      </c>
      <c r="F727" s="139" t="s">
        <v>68</v>
      </c>
      <c r="G727" s="139" t="s">
        <v>68</v>
      </c>
      <c r="H727" s="139" t="s">
        <v>68</v>
      </c>
      <c r="I727" s="140" t="s">
        <v>68</v>
      </c>
    </row>
    <row r="728" spans="1:9" ht="15" customHeight="1">
      <c r="A728" s="137" t="s">
        <v>13</v>
      </c>
      <c r="B728" s="129" t="s">
        <v>158</v>
      </c>
      <c r="C728" s="129" t="s">
        <v>87</v>
      </c>
      <c r="D728" s="129" t="s">
        <v>25</v>
      </c>
      <c r="E728" s="155" t="s">
        <v>42</v>
      </c>
      <c r="F728" s="139" t="s">
        <v>68</v>
      </c>
      <c r="G728" s="139" t="s">
        <v>68</v>
      </c>
      <c r="H728" s="139" t="s">
        <v>68</v>
      </c>
      <c r="I728" s="140" t="s">
        <v>68</v>
      </c>
    </row>
    <row r="729" spans="1:9" ht="15" customHeight="1">
      <c r="A729" s="137" t="s">
        <v>13</v>
      </c>
      <c r="B729" s="129" t="s">
        <v>158</v>
      </c>
      <c r="C729" s="129" t="s">
        <v>87</v>
      </c>
      <c r="D729" s="129" t="s">
        <v>26</v>
      </c>
      <c r="E729" s="155" t="s">
        <v>42</v>
      </c>
      <c r="F729" s="139" t="s">
        <v>68</v>
      </c>
      <c r="G729" s="139" t="s">
        <v>68</v>
      </c>
      <c r="H729" s="139" t="s">
        <v>68</v>
      </c>
      <c r="I729" s="140" t="s">
        <v>68</v>
      </c>
    </row>
    <row r="730" spans="1:9" ht="15" customHeight="1">
      <c r="A730" s="137" t="s">
        <v>13</v>
      </c>
      <c r="B730" s="129" t="s">
        <v>158</v>
      </c>
      <c r="C730" s="129" t="s">
        <v>87</v>
      </c>
      <c r="D730" s="129" t="s">
        <v>22</v>
      </c>
      <c r="E730" s="155" t="s">
        <v>42</v>
      </c>
      <c r="F730" s="139">
        <v>98.7</v>
      </c>
      <c r="G730" s="139">
        <v>98.7</v>
      </c>
      <c r="H730" s="139">
        <v>48.8</v>
      </c>
      <c r="I730" s="140">
        <v>148.6</v>
      </c>
    </row>
    <row r="731" spans="1:9" ht="15" customHeight="1">
      <c r="A731" s="137" t="s">
        <v>13</v>
      </c>
      <c r="B731" s="129" t="s">
        <v>158</v>
      </c>
      <c r="C731" s="129" t="s">
        <v>87</v>
      </c>
      <c r="D731" s="129" t="s">
        <v>28</v>
      </c>
      <c r="E731" s="155" t="s">
        <v>42</v>
      </c>
      <c r="F731" s="139">
        <v>79</v>
      </c>
      <c r="G731" s="139">
        <v>79</v>
      </c>
      <c r="H731" s="139">
        <v>34.299999999999997</v>
      </c>
      <c r="I731" s="140">
        <v>123.6</v>
      </c>
    </row>
    <row r="732" spans="1:9" ht="15" customHeight="1">
      <c r="A732" s="137" t="s">
        <v>13</v>
      </c>
      <c r="B732" s="129" t="s">
        <v>158</v>
      </c>
      <c r="C732" s="129" t="s">
        <v>87</v>
      </c>
      <c r="D732" s="129" t="s">
        <v>27</v>
      </c>
      <c r="E732" s="155" t="s">
        <v>42</v>
      </c>
      <c r="F732" s="139">
        <v>0</v>
      </c>
      <c r="G732" s="139">
        <v>0</v>
      </c>
      <c r="H732" s="139">
        <v>0</v>
      </c>
      <c r="I732" s="140">
        <v>0</v>
      </c>
    </row>
    <row r="733" spans="1:9" ht="15" customHeight="1">
      <c r="A733" s="137" t="s">
        <v>13</v>
      </c>
      <c r="B733" s="129" t="s">
        <v>158</v>
      </c>
      <c r="C733" s="129" t="s">
        <v>88</v>
      </c>
      <c r="D733" s="129" t="s">
        <v>21</v>
      </c>
      <c r="E733" s="155" t="s">
        <v>42</v>
      </c>
      <c r="F733" s="139">
        <v>185.4</v>
      </c>
      <c r="G733" s="139">
        <v>185.4</v>
      </c>
      <c r="H733" s="139">
        <v>144.5</v>
      </c>
      <c r="I733" s="140">
        <v>226.2</v>
      </c>
    </row>
    <row r="734" spans="1:9" ht="15" customHeight="1">
      <c r="A734" s="137" t="s">
        <v>13</v>
      </c>
      <c r="B734" s="129" t="s">
        <v>158</v>
      </c>
      <c r="C734" s="129" t="s">
        <v>88</v>
      </c>
      <c r="D734" s="129" t="s">
        <v>22</v>
      </c>
      <c r="E734" s="155" t="s">
        <v>42</v>
      </c>
      <c r="F734" s="139">
        <v>171.3</v>
      </c>
      <c r="G734" s="139">
        <v>171.3</v>
      </c>
      <c r="H734" s="139">
        <v>132</v>
      </c>
      <c r="I734" s="140">
        <v>210.5</v>
      </c>
    </row>
    <row r="735" spans="1:9" ht="15" customHeight="1">
      <c r="A735" s="137" t="s">
        <v>13</v>
      </c>
      <c r="B735" s="129" t="s">
        <v>158</v>
      </c>
      <c r="C735" s="129" t="s">
        <v>88</v>
      </c>
      <c r="D735" s="129" t="s">
        <v>23</v>
      </c>
      <c r="E735" s="155" t="s">
        <v>42</v>
      </c>
      <c r="F735" s="139">
        <v>119.7</v>
      </c>
      <c r="G735" s="139">
        <v>119.7</v>
      </c>
      <c r="H735" s="139">
        <v>86.8</v>
      </c>
      <c r="I735" s="140">
        <v>152.5</v>
      </c>
    </row>
    <row r="736" spans="1:9" ht="15" customHeight="1">
      <c r="A736" s="137" t="s">
        <v>13</v>
      </c>
      <c r="B736" s="129" t="s">
        <v>158</v>
      </c>
      <c r="C736" s="129" t="s">
        <v>88</v>
      </c>
      <c r="D736" s="129" t="s">
        <v>28</v>
      </c>
      <c r="E736" s="155" t="s">
        <v>42</v>
      </c>
      <c r="F736" s="139">
        <v>100.9</v>
      </c>
      <c r="G736" s="139">
        <v>100.9</v>
      </c>
      <c r="H736" s="139">
        <v>70.8</v>
      </c>
      <c r="I736" s="140">
        <v>131</v>
      </c>
    </row>
    <row r="737" spans="1:9" ht="15" customHeight="1">
      <c r="A737" s="137" t="s">
        <v>13</v>
      </c>
      <c r="B737" s="129" t="s">
        <v>158</v>
      </c>
      <c r="C737" s="129" t="s">
        <v>88</v>
      </c>
      <c r="D737" s="129" t="s">
        <v>24</v>
      </c>
      <c r="E737" s="155" t="s">
        <v>42</v>
      </c>
      <c r="F737" s="139">
        <v>84.5</v>
      </c>
      <c r="G737" s="139">
        <v>84.5</v>
      </c>
      <c r="H737" s="139">
        <v>56.9</v>
      </c>
      <c r="I737" s="140">
        <v>112.1</v>
      </c>
    </row>
    <row r="738" spans="1:9" ht="15" customHeight="1">
      <c r="A738" s="137" t="s">
        <v>13</v>
      </c>
      <c r="B738" s="129" t="s">
        <v>158</v>
      </c>
      <c r="C738" s="129" t="s">
        <v>88</v>
      </c>
      <c r="D738" s="129" t="s">
        <v>25</v>
      </c>
      <c r="E738" s="155" t="s">
        <v>42</v>
      </c>
      <c r="F738" s="139">
        <v>35.200000000000003</v>
      </c>
      <c r="G738" s="139">
        <v>35.200000000000003</v>
      </c>
      <c r="H738" s="139">
        <v>17.399999999999999</v>
      </c>
      <c r="I738" s="140">
        <v>53</v>
      </c>
    </row>
    <row r="739" spans="1:9" ht="15" customHeight="1">
      <c r="A739" s="137" t="s">
        <v>13</v>
      </c>
      <c r="B739" s="129" t="s">
        <v>158</v>
      </c>
      <c r="C739" s="129" t="s">
        <v>88</v>
      </c>
      <c r="D739" s="129" t="s">
        <v>26</v>
      </c>
      <c r="E739" s="155" t="s">
        <v>42</v>
      </c>
      <c r="F739" s="139">
        <v>28.2</v>
      </c>
      <c r="G739" s="139">
        <v>28.2</v>
      </c>
      <c r="H739" s="139">
        <v>12.2</v>
      </c>
      <c r="I739" s="140">
        <v>44.1</v>
      </c>
    </row>
    <row r="740" spans="1:9" ht="15" customHeight="1">
      <c r="A740" s="137" t="s">
        <v>13</v>
      </c>
      <c r="B740" s="129" t="s">
        <v>158</v>
      </c>
      <c r="C740" s="129" t="s">
        <v>88</v>
      </c>
      <c r="D740" s="129" t="s">
        <v>27</v>
      </c>
      <c r="E740" s="155" t="s">
        <v>42</v>
      </c>
      <c r="F740" s="139">
        <v>0</v>
      </c>
      <c r="G740" s="139">
        <v>0</v>
      </c>
      <c r="H740" s="139">
        <v>0</v>
      </c>
      <c r="I740" s="140">
        <v>0</v>
      </c>
    </row>
    <row r="741" spans="1:9" ht="15" customHeight="1">
      <c r="A741" s="137" t="s">
        <v>13</v>
      </c>
      <c r="B741" s="129" t="s">
        <v>159</v>
      </c>
      <c r="C741" s="129" t="s">
        <v>85</v>
      </c>
      <c r="D741" s="129" t="s">
        <v>22</v>
      </c>
      <c r="E741" s="155" t="s">
        <v>42</v>
      </c>
      <c r="F741" s="139">
        <v>84.5</v>
      </c>
      <c r="G741" s="139">
        <v>83</v>
      </c>
      <c r="H741" s="139">
        <v>62.8</v>
      </c>
      <c r="I741" s="140">
        <v>103.2</v>
      </c>
    </row>
    <row r="742" spans="1:9" ht="15" customHeight="1">
      <c r="A742" s="137" t="s">
        <v>13</v>
      </c>
      <c r="B742" s="129" t="s">
        <v>159</v>
      </c>
      <c r="C742" s="129" t="s">
        <v>85</v>
      </c>
      <c r="D742" s="129" t="s">
        <v>21</v>
      </c>
      <c r="E742" s="155" t="s">
        <v>42</v>
      </c>
      <c r="F742" s="139">
        <v>66.3</v>
      </c>
      <c r="G742" s="139">
        <v>63.5</v>
      </c>
      <c r="H742" s="139">
        <v>46.1</v>
      </c>
      <c r="I742" s="140">
        <v>80.900000000000006</v>
      </c>
    </row>
    <row r="743" spans="1:9" ht="15" customHeight="1">
      <c r="A743" s="137" t="s">
        <v>13</v>
      </c>
      <c r="B743" s="129" t="s">
        <v>159</v>
      </c>
      <c r="C743" s="129" t="s">
        <v>85</v>
      </c>
      <c r="D743" s="129" t="s">
        <v>24</v>
      </c>
      <c r="E743" s="155" t="s">
        <v>42</v>
      </c>
      <c r="F743" s="139">
        <v>62.4</v>
      </c>
      <c r="G743" s="139">
        <v>59.6</v>
      </c>
      <c r="H743" s="139">
        <v>42.8</v>
      </c>
      <c r="I743" s="140">
        <v>76.5</v>
      </c>
    </row>
    <row r="744" spans="1:9" ht="15" customHeight="1">
      <c r="A744" s="137" t="s">
        <v>13</v>
      </c>
      <c r="B744" s="129" t="s">
        <v>159</v>
      </c>
      <c r="C744" s="129" t="s">
        <v>85</v>
      </c>
      <c r="D744" s="129" t="s">
        <v>23</v>
      </c>
      <c r="E744" s="155" t="s">
        <v>42</v>
      </c>
      <c r="F744" s="139">
        <v>50.7</v>
      </c>
      <c r="G744" s="139">
        <v>48.5</v>
      </c>
      <c r="H744" s="139">
        <v>33.299999999999997</v>
      </c>
      <c r="I744" s="140">
        <v>63.8</v>
      </c>
    </row>
    <row r="745" spans="1:9" ht="15" customHeight="1">
      <c r="A745" s="137" t="s">
        <v>13</v>
      </c>
      <c r="B745" s="129" t="s">
        <v>159</v>
      </c>
      <c r="C745" s="129" t="s">
        <v>85</v>
      </c>
      <c r="D745" s="129" t="s">
        <v>28</v>
      </c>
      <c r="E745" s="155" t="s">
        <v>42</v>
      </c>
      <c r="F745" s="139">
        <v>48.1</v>
      </c>
      <c r="G745" s="139">
        <v>46.7</v>
      </c>
      <c r="H745" s="139">
        <v>31.7</v>
      </c>
      <c r="I745" s="140">
        <v>61.8</v>
      </c>
    </row>
    <row r="746" spans="1:9" ht="15" customHeight="1">
      <c r="A746" s="137" t="s">
        <v>13</v>
      </c>
      <c r="B746" s="129" t="s">
        <v>159</v>
      </c>
      <c r="C746" s="129" t="s">
        <v>85</v>
      </c>
      <c r="D746" s="129" t="s">
        <v>25</v>
      </c>
      <c r="E746" s="155" t="s">
        <v>42</v>
      </c>
      <c r="F746" s="139">
        <v>33.799999999999997</v>
      </c>
      <c r="G746" s="139">
        <v>33.4</v>
      </c>
      <c r="H746" s="139">
        <v>20.6</v>
      </c>
      <c r="I746" s="140">
        <v>46.3</v>
      </c>
    </row>
    <row r="747" spans="1:9" ht="15" customHeight="1">
      <c r="A747" s="137" t="s">
        <v>13</v>
      </c>
      <c r="B747" s="129" t="s">
        <v>159</v>
      </c>
      <c r="C747" s="129" t="s">
        <v>85</v>
      </c>
      <c r="D747" s="129" t="s">
        <v>26</v>
      </c>
      <c r="E747" s="155" t="s">
        <v>42</v>
      </c>
      <c r="F747" s="139">
        <v>10.4</v>
      </c>
      <c r="G747" s="139">
        <v>10.1</v>
      </c>
      <c r="H747" s="139">
        <v>3.1</v>
      </c>
      <c r="I747" s="140">
        <v>17</v>
      </c>
    </row>
    <row r="748" spans="1:9" ht="15" customHeight="1">
      <c r="A748" s="137" t="s">
        <v>13</v>
      </c>
      <c r="B748" s="129" t="s">
        <v>159</v>
      </c>
      <c r="C748" s="129" t="s">
        <v>85</v>
      </c>
      <c r="D748" s="129" t="s">
        <v>27</v>
      </c>
      <c r="E748" s="155" t="s">
        <v>42</v>
      </c>
      <c r="F748" s="139">
        <v>0</v>
      </c>
      <c r="G748" s="139">
        <v>0</v>
      </c>
      <c r="H748" s="139">
        <v>0</v>
      </c>
      <c r="I748" s="140">
        <v>0</v>
      </c>
    </row>
    <row r="749" spans="1:9" ht="15" customHeight="1">
      <c r="A749" s="137" t="s">
        <v>13</v>
      </c>
      <c r="B749" s="129" t="s">
        <v>159</v>
      </c>
      <c r="C749" s="129" t="s">
        <v>86</v>
      </c>
      <c r="D749" s="129" t="s">
        <v>21</v>
      </c>
      <c r="E749" s="155" t="s">
        <v>42</v>
      </c>
      <c r="F749" s="139" t="s">
        <v>68</v>
      </c>
      <c r="G749" s="139" t="s">
        <v>68</v>
      </c>
      <c r="H749" s="139" t="s">
        <v>68</v>
      </c>
      <c r="I749" s="140" t="s">
        <v>68</v>
      </c>
    </row>
    <row r="750" spans="1:9" ht="15" customHeight="1">
      <c r="A750" s="137" t="s">
        <v>13</v>
      </c>
      <c r="B750" s="129" t="s">
        <v>159</v>
      </c>
      <c r="C750" s="129" t="s">
        <v>86</v>
      </c>
      <c r="D750" s="129" t="s">
        <v>22</v>
      </c>
      <c r="E750" s="155" t="s">
        <v>42</v>
      </c>
      <c r="F750" s="139" t="s">
        <v>68</v>
      </c>
      <c r="G750" s="139" t="s">
        <v>68</v>
      </c>
      <c r="H750" s="139" t="s">
        <v>68</v>
      </c>
      <c r="I750" s="140" t="s">
        <v>68</v>
      </c>
    </row>
    <row r="751" spans="1:9" ht="15" customHeight="1">
      <c r="A751" s="137" t="s">
        <v>13</v>
      </c>
      <c r="B751" s="129" t="s">
        <v>159</v>
      </c>
      <c r="C751" s="129" t="s">
        <v>86</v>
      </c>
      <c r="D751" s="129" t="s">
        <v>24</v>
      </c>
      <c r="E751" s="155" t="s">
        <v>42</v>
      </c>
      <c r="F751" s="139" t="s">
        <v>68</v>
      </c>
      <c r="G751" s="139" t="s">
        <v>68</v>
      </c>
      <c r="H751" s="139" t="s">
        <v>68</v>
      </c>
      <c r="I751" s="140" t="s">
        <v>68</v>
      </c>
    </row>
    <row r="752" spans="1:9" ht="15" customHeight="1">
      <c r="A752" s="137" t="s">
        <v>13</v>
      </c>
      <c r="B752" s="129" t="s">
        <v>159</v>
      </c>
      <c r="C752" s="129" t="s">
        <v>86</v>
      </c>
      <c r="D752" s="129" t="s">
        <v>25</v>
      </c>
      <c r="E752" s="155" t="s">
        <v>42</v>
      </c>
      <c r="F752" s="139" t="s">
        <v>68</v>
      </c>
      <c r="G752" s="139" t="s">
        <v>68</v>
      </c>
      <c r="H752" s="139" t="s">
        <v>68</v>
      </c>
      <c r="I752" s="140" t="s">
        <v>68</v>
      </c>
    </row>
    <row r="753" spans="1:9" ht="15" customHeight="1">
      <c r="A753" s="137" t="s">
        <v>13</v>
      </c>
      <c r="B753" s="129" t="s">
        <v>159</v>
      </c>
      <c r="C753" s="129" t="s">
        <v>86</v>
      </c>
      <c r="D753" s="129" t="s">
        <v>23</v>
      </c>
      <c r="E753" s="155" t="s">
        <v>42</v>
      </c>
      <c r="F753" s="139">
        <v>0</v>
      </c>
      <c r="G753" s="139">
        <v>0</v>
      </c>
      <c r="H753" s="139">
        <v>0</v>
      </c>
      <c r="I753" s="140">
        <v>0</v>
      </c>
    </row>
    <row r="754" spans="1:9" ht="15" customHeight="1">
      <c r="A754" s="137" t="s">
        <v>13</v>
      </c>
      <c r="B754" s="129" t="s">
        <v>159</v>
      </c>
      <c r="C754" s="129" t="s">
        <v>86</v>
      </c>
      <c r="D754" s="129" t="s">
        <v>26</v>
      </c>
      <c r="E754" s="155" t="s">
        <v>42</v>
      </c>
      <c r="F754" s="139">
        <v>0</v>
      </c>
      <c r="G754" s="139">
        <v>0</v>
      </c>
      <c r="H754" s="139">
        <v>0</v>
      </c>
      <c r="I754" s="140">
        <v>0</v>
      </c>
    </row>
    <row r="755" spans="1:9" ht="15" customHeight="1">
      <c r="A755" s="137" t="s">
        <v>13</v>
      </c>
      <c r="B755" s="129" t="s">
        <v>159</v>
      </c>
      <c r="C755" s="129" t="s">
        <v>86</v>
      </c>
      <c r="D755" s="129" t="s">
        <v>27</v>
      </c>
      <c r="E755" s="155" t="s">
        <v>42</v>
      </c>
      <c r="F755" s="139">
        <v>0</v>
      </c>
      <c r="G755" s="139">
        <v>0</v>
      </c>
      <c r="H755" s="139">
        <v>0</v>
      </c>
      <c r="I755" s="140">
        <v>0</v>
      </c>
    </row>
    <row r="756" spans="1:9" ht="15" customHeight="1">
      <c r="A756" s="137" t="s">
        <v>13</v>
      </c>
      <c r="B756" s="129" t="s">
        <v>159</v>
      </c>
      <c r="C756" s="129" t="s">
        <v>86</v>
      </c>
      <c r="D756" s="129" t="s">
        <v>28</v>
      </c>
      <c r="E756" s="155" t="s">
        <v>42</v>
      </c>
      <c r="F756" s="139">
        <v>0</v>
      </c>
      <c r="G756" s="139">
        <v>0</v>
      </c>
      <c r="H756" s="139">
        <v>0</v>
      </c>
      <c r="I756" s="140">
        <v>0</v>
      </c>
    </row>
    <row r="757" spans="1:9" ht="15" customHeight="1">
      <c r="A757" s="137" t="s">
        <v>13</v>
      </c>
      <c r="B757" s="129" t="s">
        <v>159</v>
      </c>
      <c r="C757" s="129" t="s">
        <v>87</v>
      </c>
      <c r="D757" s="129" t="s">
        <v>21</v>
      </c>
      <c r="E757" s="155" t="s">
        <v>42</v>
      </c>
      <c r="F757" s="139" t="s">
        <v>68</v>
      </c>
      <c r="G757" s="139" t="s">
        <v>68</v>
      </c>
      <c r="H757" s="139" t="s">
        <v>68</v>
      </c>
      <c r="I757" s="140" t="s">
        <v>68</v>
      </c>
    </row>
    <row r="758" spans="1:9" ht="15" customHeight="1">
      <c r="A758" s="137" t="s">
        <v>13</v>
      </c>
      <c r="B758" s="129" t="s">
        <v>159</v>
      </c>
      <c r="C758" s="129" t="s">
        <v>87</v>
      </c>
      <c r="D758" s="129" t="s">
        <v>23</v>
      </c>
      <c r="E758" s="155" t="s">
        <v>42</v>
      </c>
      <c r="F758" s="139" t="s">
        <v>68</v>
      </c>
      <c r="G758" s="139" t="s">
        <v>68</v>
      </c>
      <c r="H758" s="139" t="s">
        <v>68</v>
      </c>
      <c r="I758" s="140" t="s">
        <v>68</v>
      </c>
    </row>
    <row r="759" spans="1:9" ht="15" customHeight="1">
      <c r="A759" s="137" t="s">
        <v>13</v>
      </c>
      <c r="B759" s="129" t="s">
        <v>159</v>
      </c>
      <c r="C759" s="129" t="s">
        <v>87</v>
      </c>
      <c r="D759" s="129" t="s">
        <v>24</v>
      </c>
      <c r="E759" s="155" t="s">
        <v>42</v>
      </c>
      <c r="F759" s="139" t="s">
        <v>68</v>
      </c>
      <c r="G759" s="139" t="s">
        <v>68</v>
      </c>
      <c r="H759" s="139" t="s">
        <v>68</v>
      </c>
      <c r="I759" s="140" t="s">
        <v>68</v>
      </c>
    </row>
    <row r="760" spans="1:9" ht="15" customHeight="1">
      <c r="A760" s="137" t="s">
        <v>13</v>
      </c>
      <c r="B760" s="129" t="s">
        <v>159</v>
      </c>
      <c r="C760" s="129" t="s">
        <v>87</v>
      </c>
      <c r="D760" s="129" t="s">
        <v>26</v>
      </c>
      <c r="E760" s="155" t="s">
        <v>42</v>
      </c>
      <c r="F760" s="139" t="s">
        <v>68</v>
      </c>
      <c r="G760" s="139" t="s">
        <v>68</v>
      </c>
      <c r="H760" s="139" t="s">
        <v>68</v>
      </c>
      <c r="I760" s="140" t="s">
        <v>68</v>
      </c>
    </row>
    <row r="761" spans="1:9" ht="15" customHeight="1">
      <c r="A761" s="137" t="s">
        <v>13</v>
      </c>
      <c r="B761" s="129" t="s">
        <v>159</v>
      </c>
      <c r="C761" s="129" t="s">
        <v>87</v>
      </c>
      <c r="D761" s="129" t="s">
        <v>22</v>
      </c>
      <c r="E761" s="155" t="s">
        <v>42</v>
      </c>
      <c r="F761" s="139">
        <v>104.4</v>
      </c>
      <c r="G761" s="139">
        <v>104.4</v>
      </c>
      <c r="H761" s="139">
        <v>51.6</v>
      </c>
      <c r="I761" s="140">
        <v>157.19999999999999</v>
      </c>
    </row>
    <row r="762" spans="1:9" ht="15" customHeight="1">
      <c r="A762" s="137" t="s">
        <v>13</v>
      </c>
      <c r="B762" s="129" t="s">
        <v>159</v>
      </c>
      <c r="C762" s="129" t="s">
        <v>87</v>
      </c>
      <c r="D762" s="129" t="s">
        <v>25</v>
      </c>
      <c r="E762" s="155" t="s">
        <v>42</v>
      </c>
      <c r="F762" s="139">
        <v>48.7</v>
      </c>
      <c r="G762" s="139">
        <v>48.7</v>
      </c>
      <c r="H762" s="139">
        <v>12.6</v>
      </c>
      <c r="I762" s="140">
        <v>84.8</v>
      </c>
    </row>
    <row r="763" spans="1:9" ht="15" customHeight="1">
      <c r="A763" s="137" t="s">
        <v>13</v>
      </c>
      <c r="B763" s="129" t="s">
        <v>159</v>
      </c>
      <c r="C763" s="129" t="s">
        <v>87</v>
      </c>
      <c r="D763" s="129" t="s">
        <v>28</v>
      </c>
      <c r="E763" s="155" t="s">
        <v>42</v>
      </c>
      <c r="F763" s="139">
        <v>41.8</v>
      </c>
      <c r="G763" s="139">
        <v>41.8</v>
      </c>
      <c r="H763" s="139">
        <v>8.4</v>
      </c>
      <c r="I763" s="140">
        <v>75.2</v>
      </c>
    </row>
    <row r="764" spans="1:9" ht="15" customHeight="1">
      <c r="A764" s="137" t="s">
        <v>13</v>
      </c>
      <c r="B764" s="129" t="s">
        <v>159</v>
      </c>
      <c r="C764" s="129" t="s">
        <v>87</v>
      </c>
      <c r="D764" s="129" t="s">
        <v>27</v>
      </c>
      <c r="E764" s="155" t="s">
        <v>42</v>
      </c>
      <c r="F764" s="139">
        <v>0</v>
      </c>
      <c r="G764" s="139">
        <v>0</v>
      </c>
      <c r="H764" s="139">
        <v>0</v>
      </c>
      <c r="I764" s="140">
        <v>0</v>
      </c>
    </row>
    <row r="765" spans="1:9" ht="15" customHeight="1">
      <c r="A765" s="137" t="s">
        <v>13</v>
      </c>
      <c r="B765" s="129" t="s">
        <v>159</v>
      </c>
      <c r="C765" s="129" t="s">
        <v>88</v>
      </c>
      <c r="D765" s="129" t="s">
        <v>22</v>
      </c>
      <c r="E765" s="155" t="s">
        <v>42</v>
      </c>
      <c r="F765" s="139">
        <v>120.3</v>
      </c>
      <c r="G765" s="139">
        <v>120.3</v>
      </c>
      <c r="H765" s="139">
        <v>86.6</v>
      </c>
      <c r="I765" s="140">
        <v>153.9</v>
      </c>
    </row>
    <row r="766" spans="1:9" ht="15" customHeight="1">
      <c r="A766" s="137" t="s">
        <v>13</v>
      </c>
      <c r="B766" s="129" t="s">
        <v>159</v>
      </c>
      <c r="C766" s="129" t="s">
        <v>88</v>
      </c>
      <c r="D766" s="129" t="s">
        <v>21</v>
      </c>
      <c r="E766" s="155" t="s">
        <v>42</v>
      </c>
      <c r="F766" s="139">
        <v>117.8</v>
      </c>
      <c r="G766" s="139">
        <v>117.8</v>
      </c>
      <c r="H766" s="139">
        <v>84.5</v>
      </c>
      <c r="I766" s="140">
        <v>151.1</v>
      </c>
    </row>
    <row r="767" spans="1:9" ht="15" customHeight="1">
      <c r="A767" s="137" t="s">
        <v>13</v>
      </c>
      <c r="B767" s="129" t="s">
        <v>159</v>
      </c>
      <c r="C767" s="129" t="s">
        <v>88</v>
      </c>
      <c r="D767" s="129" t="s">
        <v>24</v>
      </c>
      <c r="E767" s="155" t="s">
        <v>42</v>
      </c>
      <c r="F767" s="139">
        <v>112.9</v>
      </c>
      <c r="G767" s="139">
        <v>112.9</v>
      </c>
      <c r="H767" s="139">
        <v>80.3</v>
      </c>
      <c r="I767" s="140">
        <v>145.5</v>
      </c>
    </row>
    <row r="768" spans="1:9" ht="15" customHeight="1">
      <c r="A768" s="137" t="s">
        <v>13</v>
      </c>
      <c r="B768" s="129" t="s">
        <v>159</v>
      </c>
      <c r="C768" s="129" t="s">
        <v>88</v>
      </c>
      <c r="D768" s="129" t="s">
        <v>23</v>
      </c>
      <c r="E768" s="155" t="s">
        <v>42</v>
      </c>
      <c r="F768" s="139">
        <v>90.8</v>
      </c>
      <c r="G768" s="139">
        <v>90.8</v>
      </c>
      <c r="H768" s="139">
        <v>61.6</v>
      </c>
      <c r="I768" s="140">
        <v>120.1</v>
      </c>
    </row>
    <row r="769" spans="1:9" ht="15" customHeight="1">
      <c r="A769" s="137" t="s">
        <v>13</v>
      </c>
      <c r="B769" s="129" t="s">
        <v>159</v>
      </c>
      <c r="C769" s="129" t="s">
        <v>88</v>
      </c>
      <c r="D769" s="129" t="s">
        <v>28</v>
      </c>
      <c r="E769" s="155" t="s">
        <v>42</v>
      </c>
      <c r="F769" s="139">
        <v>76.099999999999994</v>
      </c>
      <c r="G769" s="139">
        <v>76.099999999999994</v>
      </c>
      <c r="H769" s="139">
        <v>49.3</v>
      </c>
      <c r="I769" s="140">
        <v>102.9</v>
      </c>
    </row>
    <row r="770" spans="1:9" ht="15" customHeight="1">
      <c r="A770" s="137" t="s">
        <v>13</v>
      </c>
      <c r="B770" s="129" t="s">
        <v>159</v>
      </c>
      <c r="C770" s="129" t="s">
        <v>88</v>
      </c>
      <c r="D770" s="129" t="s">
        <v>25</v>
      </c>
      <c r="E770" s="155" t="s">
        <v>42</v>
      </c>
      <c r="F770" s="139">
        <v>44.2</v>
      </c>
      <c r="G770" s="139">
        <v>44.2</v>
      </c>
      <c r="H770" s="139">
        <v>23.8</v>
      </c>
      <c r="I770" s="140">
        <v>64.599999999999994</v>
      </c>
    </row>
    <row r="771" spans="1:9" ht="15" customHeight="1">
      <c r="A771" s="137" t="s">
        <v>13</v>
      </c>
      <c r="B771" s="129" t="s">
        <v>159</v>
      </c>
      <c r="C771" s="129" t="s">
        <v>88</v>
      </c>
      <c r="D771" s="129" t="s">
        <v>26</v>
      </c>
      <c r="E771" s="155" t="s">
        <v>42</v>
      </c>
      <c r="F771" s="139">
        <v>17.2</v>
      </c>
      <c r="G771" s="139">
        <v>17.2</v>
      </c>
      <c r="H771" s="139">
        <v>4.5</v>
      </c>
      <c r="I771" s="140">
        <v>29.9</v>
      </c>
    </row>
    <row r="772" spans="1:9" ht="15" customHeight="1">
      <c r="A772" s="137" t="s">
        <v>13</v>
      </c>
      <c r="B772" s="129" t="s">
        <v>159</v>
      </c>
      <c r="C772" s="129" t="s">
        <v>88</v>
      </c>
      <c r="D772" s="129" t="s">
        <v>27</v>
      </c>
      <c r="E772" s="155" t="s">
        <v>42</v>
      </c>
      <c r="F772" s="139">
        <v>0</v>
      </c>
      <c r="G772" s="139">
        <v>0</v>
      </c>
      <c r="H772" s="139">
        <v>0</v>
      </c>
      <c r="I772" s="140">
        <v>0</v>
      </c>
    </row>
    <row r="773" spans="1:9" ht="15" customHeight="1">
      <c r="A773" s="137" t="s">
        <v>14</v>
      </c>
      <c r="B773" s="129" t="s">
        <v>157</v>
      </c>
      <c r="C773" s="129" t="s">
        <v>85</v>
      </c>
      <c r="D773" s="129" t="s">
        <v>23</v>
      </c>
      <c r="E773" s="155" t="s">
        <v>42</v>
      </c>
      <c r="F773" s="139" t="s">
        <v>68</v>
      </c>
      <c r="G773" s="139" t="s">
        <v>68</v>
      </c>
      <c r="H773" s="139" t="s">
        <v>68</v>
      </c>
      <c r="I773" s="140" t="s">
        <v>68</v>
      </c>
    </row>
    <row r="774" spans="1:9" ht="15" customHeight="1">
      <c r="A774" s="137" t="s">
        <v>14</v>
      </c>
      <c r="B774" s="129" t="s">
        <v>157</v>
      </c>
      <c r="C774" s="129" t="s">
        <v>85</v>
      </c>
      <c r="D774" s="129" t="s">
        <v>24</v>
      </c>
      <c r="E774" s="155" t="s">
        <v>42</v>
      </c>
      <c r="F774" s="139" t="s">
        <v>68</v>
      </c>
      <c r="G774" s="139" t="s">
        <v>68</v>
      </c>
      <c r="H774" s="139" t="s">
        <v>68</v>
      </c>
      <c r="I774" s="140" t="s">
        <v>68</v>
      </c>
    </row>
    <row r="775" spans="1:9" ht="15" customHeight="1">
      <c r="A775" s="137" t="s">
        <v>14</v>
      </c>
      <c r="B775" s="129" t="s">
        <v>157</v>
      </c>
      <c r="C775" s="129" t="s">
        <v>85</v>
      </c>
      <c r="D775" s="129" t="s">
        <v>25</v>
      </c>
      <c r="E775" s="155" t="s">
        <v>42</v>
      </c>
      <c r="F775" s="139" t="s">
        <v>68</v>
      </c>
      <c r="G775" s="139" t="s">
        <v>68</v>
      </c>
      <c r="H775" s="139" t="s">
        <v>68</v>
      </c>
      <c r="I775" s="140" t="s">
        <v>68</v>
      </c>
    </row>
    <row r="776" spans="1:9" ht="15" customHeight="1">
      <c r="A776" s="137" t="s">
        <v>14</v>
      </c>
      <c r="B776" s="129" t="s">
        <v>157</v>
      </c>
      <c r="C776" s="129" t="s">
        <v>85</v>
      </c>
      <c r="D776" s="129" t="s">
        <v>26</v>
      </c>
      <c r="E776" s="155" t="s">
        <v>42</v>
      </c>
      <c r="F776" s="139" t="s">
        <v>68</v>
      </c>
      <c r="G776" s="139" t="s">
        <v>68</v>
      </c>
      <c r="H776" s="139" t="s">
        <v>68</v>
      </c>
      <c r="I776" s="140" t="s">
        <v>68</v>
      </c>
    </row>
    <row r="777" spans="1:9" ht="15" customHeight="1">
      <c r="A777" s="137" t="s">
        <v>14</v>
      </c>
      <c r="B777" s="129" t="s">
        <v>157</v>
      </c>
      <c r="C777" s="129" t="s">
        <v>85</v>
      </c>
      <c r="D777" s="129" t="s">
        <v>22</v>
      </c>
      <c r="E777" s="155">
        <v>1</v>
      </c>
      <c r="F777" s="139">
        <v>587.9</v>
      </c>
      <c r="G777" s="139">
        <v>629.6</v>
      </c>
      <c r="H777" s="139">
        <v>466.6</v>
      </c>
      <c r="I777" s="140">
        <v>792.5</v>
      </c>
    </row>
    <row r="778" spans="1:9" ht="15" customHeight="1">
      <c r="A778" s="137" t="s">
        <v>14</v>
      </c>
      <c r="B778" s="129" t="s">
        <v>157</v>
      </c>
      <c r="C778" s="129" t="s">
        <v>85</v>
      </c>
      <c r="D778" s="129" t="s">
        <v>21</v>
      </c>
      <c r="E778" s="155">
        <v>2</v>
      </c>
      <c r="F778" s="139">
        <v>247.5</v>
      </c>
      <c r="G778" s="139">
        <v>268.3</v>
      </c>
      <c r="H778" s="139">
        <v>161.19999999999999</v>
      </c>
      <c r="I778" s="140">
        <v>375.5</v>
      </c>
    </row>
    <row r="779" spans="1:9" ht="15" customHeight="1">
      <c r="A779" s="137" t="s">
        <v>14</v>
      </c>
      <c r="B779" s="129" t="s">
        <v>157</v>
      </c>
      <c r="C779" s="129" t="s">
        <v>85</v>
      </c>
      <c r="D779" s="129" t="s">
        <v>28</v>
      </c>
      <c r="E779" s="155">
        <v>3</v>
      </c>
      <c r="F779" s="139">
        <v>206.3</v>
      </c>
      <c r="G779" s="139">
        <v>219.3</v>
      </c>
      <c r="H779" s="139">
        <v>123.1</v>
      </c>
      <c r="I779" s="140">
        <v>315.5</v>
      </c>
    </row>
    <row r="780" spans="1:9" ht="15" customHeight="1">
      <c r="A780" s="137" t="s">
        <v>14</v>
      </c>
      <c r="B780" s="129" t="s">
        <v>157</v>
      </c>
      <c r="C780" s="129" t="s">
        <v>85</v>
      </c>
      <c r="D780" s="129" t="s">
        <v>27</v>
      </c>
      <c r="E780" s="155" t="s">
        <v>42</v>
      </c>
      <c r="F780" s="139">
        <v>0</v>
      </c>
      <c r="G780" s="139">
        <v>0</v>
      </c>
      <c r="H780" s="139">
        <v>0</v>
      </c>
      <c r="I780" s="140">
        <v>0</v>
      </c>
    </row>
    <row r="781" spans="1:9" ht="15" customHeight="1">
      <c r="A781" s="137" t="s">
        <v>14</v>
      </c>
      <c r="B781" s="129" t="s">
        <v>157</v>
      </c>
      <c r="C781" s="129" t="s">
        <v>86</v>
      </c>
      <c r="D781" s="129" t="s">
        <v>22</v>
      </c>
      <c r="E781" s="155" t="s">
        <v>42</v>
      </c>
      <c r="F781" s="139" t="s">
        <v>68</v>
      </c>
      <c r="G781" s="139" t="s">
        <v>68</v>
      </c>
      <c r="H781" s="139" t="s">
        <v>68</v>
      </c>
      <c r="I781" s="140" t="s">
        <v>68</v>
      </c>
    </row>
    <row r="782" spans="1:9" ht="15" customHeight="1">
      <c r="A782" s="137" t="s">
        <v>14</v>
      </c>
      <c r="B782" s="129" t="s">
        <v>157</v>
      </c>
      <c r="C782" s="129" t="s">
        <v>86</v>
      </c>
      <c r="D782" s="129" t="s">
        <v>28</v>
      </c>
      <c r="E782" s="155" t="s">
        <v>42</v>
      </c>
      <c r="F782" s="139" t="s">
        <v>68</v>
      </c>
      <c r="G782" s="139" t="s">
        <v>68</v>
      </c>
      <c r="H782" s="139" t="s">
        <v>68</v>
      </c>
      <c r="I782" s="140" t="s">
        <v>68</v>
      </c>
    </row>
    <row r="783" spans="1:9" ht="15" customHeight="1">
      <c r="A783" s="137" t="s">
        <v>14</v>
      </c>
      <c r="B783" s="129" t="s">
        <v>157</v>
      </c>
      <c r="C783" s="129" t="s">
        <v>86</v>
      </c>
      <c r="D783" s="129" t="s">
        <v>21</v>
      </c>
      <c r="E783" s="155" t="s">
        <v>42</v>
      </c>
      <c r="F783" s="139">
        <v>0</v>
      </c>
      <c r="G783" s="139">
        <v>0</v>
      </c>
      <c r="H783" s="139">
        <v>0</v>
      </c>
      <c r="I783" s="140">
        <v>0</v>
      </c>
    </row>
    <row r="784" spans="1:9" ht="15" customHeight="1">
      <c r="A784" s="137" t="s">
        <v>14</v>
      </c>
      <c r="B784" s="129" t="s">
        <v>157</v>
      </c>
      <c r="C784" s="129" t="s">
        <v>86</v>
      </c>
      <c r="D784" s="129" t="s">
        <v>23</v>
      </c>
      <c r="E784" s="155" t="s">
        <v>42</v>
      </c>
      <c r="F784" s="139">
        <v>0</v>
      </c>
      <c r="G784" s="139">
        <v>0</v>
      </c>
      <c r="H784" s="139">
        <v>0</v>
      </c>
      <c r="I784" s="140">
        <v>0</v>
      </c>
    </row>
    <row r="785" spans="1:9" ht="15" customHeight="1">
      <c r="A785" s="137" t="s">
        <v>14</v>
      </c>
      <c r="B785" s="129" t="s">
        <v>157</v>
      </c>
      <c r="C785" s="129" t="s">
        <v>86</v>
      </c>
      <c r="D785" s="129" t="s">
        <v>24</v>
      </c>
      <c r="E785" s="155" t="s">
        <v>42</v>
      </c>
      <c r="F785" s="139">
        <v>0</v>
      </c>
      <c r="G785" s="139">
        <v>0</v>
      </c>
      <c r="H785" s="139">
        <v>0</v>
      </c>
      <c r="I785" s="140">
        <v>0</v>
      </c>
    </row>
    <row r="786" spans="1:9" ht="15" customHeight="1">
      <c r="A786" s="137" t="s">
        <v>14</v>
      </c>
      <c r="B786" s="129" t="s">
        <v>157</v>
      </c>
      <c r="C786" s="129" t="s">
        <v>86</v>
      </c>
      <c r="D786" s="129" t="s">
        <v>25</v>
      </c>
      <c r="E786" s="155" t="s">
        <v>42</v>
      </c>
      <c r="F786" s="139">
        <v>0</v>
      </c>
      <c r="G786" s="139">
        <v>0</v>
      </c>
      <c r="H786" s="139">
        <v>0</v>
      </c>
      <c r="I786" s="140">
        <v>0</v>
      </c>
    </row>
    <row r="787" spans="1:9" ht="15" customHeight="1">
      <c r="A787" s="137" t="s">
        <v>14</v>
      </c>
      <c r="B787" s="129" t="s">
        <v>157</v>
      </c>
      <c r="C787" s="129" t="s">
        <v>86</v>
      </c>
      <c r="D787" s="129" t="s">
        <v>26</v>
      </c>
      <c r="E787" s="155" t="s">
        <v>42</v>
      </c>
      <c r="F787" s="139">
        <v>0</v>
      </c>
      <c r="G787" s="139">
        <v>0</v>
      </c>
      <c r="H787" s="139">
        <v>0</v>
      </c>
      <c r="I787" s="140">
        <v>0</v>
      </c>
    </row>
    <row r="788" spans="1:9" ht="15" customHeight="1">
      <c r="A788" s="137" t="s">
        <v>14</v>
      </c>
      <c r="B788" s="129" t="s">
        <v>157</v>
      </c>
      <c r="C788" s="129" t="s">
        <v>86</v>
      </c>
      <c r="D788" s="129" t="s">
        <v>27</v>
      </c>
      <c r="E788" s="155" t="s">
        <v>42</v>
      </c>
      <c r="F788" s="139">
        <v>0</v>
      </c>
      <c r="G788" s="139">
        <v>0</v>
      </c>
      <c r="H788" s="139">
        <v>0</v>
      </c>
      <c r="I788" s="140">
        <v>0</v>
      </c>
    </row>
    <row r="789" spans="1:9" ht="15" customHeight="1">
      <c r="A789" s="137" t="s">
        <v>14</v>
      </c>
      <c r="B789" s="129" t="s">
        <v>157</v>
      </c>
      <c r="C789" s="129" t="s">
        <v>87</v>
      </c>
      <c r="D789" s="129" t="s">
        <v>24</v>
      </c>
      <c r="E789" s="155" t="s">
        <v>42</v>
      </c>
      <c r="F789" s="139" t="s">
        <v>68</v>
      </c>
      <c r="G789" s="139" t="s">
        <v>68</v>
      </c>
      <c r="H789" s="139" t="s">
        <v>68</v>
      </c>
      <c r="I789" s="140" t="s">
        <v>68</v>
      </c>
    </row>
    <row r="790" spans="1:9" ht="15" customHeight="1">
      <c r="A790" s="137" t="s">
        <v>14</v>
      </c>
      <c r="B790" s="129" t="s">
        <v>157</v>
      </c>
      <c r="C790" s="129" t="s">
        <v>87</v>
      </c>
      <c r="D790" s="129" t="s">
        <v>26</v>
      </c>
      <c r="E790" s="155" t="s">
        <v>42</v>
      </c>
      <c r="F790" s="139" t="s">
        <v>68</v>
      </c>
      <c r="G790" s="139" t="s">
        <v>68</v>
      </c>
      <c r="H790" s="139" t="s">
        <v>68</v>
      </c>
      <c r="I790" s="140" t="s">
        <v>68</v>
      </c>
    </row>
    <row r="791" spans="1:9" ht="15" customHeight="1">
      <c r="A791" s="137" t="s">
        <v>14</v>
      </c>
      <c r="B791" s="129" t="s">
        <v>157</v>
      </c>
      <c r="C791" s="129" t="s">
        <v>87</v>
      </c>
      <c r="D791" s="129" t="s">
        <v>28</v>
      </c>
      <c r="E791" s="155" t="s">
        <v>42</v>
      </c>
      <c r="F791" s="139" t="s">
        <v>68</v>
      </c>
      <c r="G791" s="139" t="s">
        <v>68</v>
      </c>
      <c r="H791" s="139" t="s">
        <v>68</v>
      </c>
      <c r="I791" s="140" t="s">
        <v>68</v>
      </c>
    </row>
    <row r="792" spans="1:9" ht="15" customHeight="1">
      <c r="A792" s="137" t="s">
        <v>14</v>
      </c>
      <c r="B792" s="129" t="s">
        <v>157</v>
      </c>
      <c r="C792" s="129" t="s">
        <v>87</v>
      </c>
      <c r="D792" s="129" t="s">
        <v>21</v>
      </c>
      <c r="E792" s="155" t="s">
        <v>42</v>
      </c>
      <c r="F792" s="139">
        <v>270.39999999999998</v>
      </c>
      <c r="G792" s="139">
        <v>270.39999999999998</v>
      </c>
      <c r="H792" s="139">
        <v>33.700000000000003</v>
      </c>
      <c r="I792" s="140">
        <v>507.1</v>
      </c>
    </row>
    <row r="793" spans="1:9" ht="15" customHeight="1">
      <c r="A793" s="137" t="s">
        <v>14</v>
      </c>
      <c r="B793" s="129" t="s">
        <v>157</v>
      </c>
      <c r="C793" s="129" t="s">
        <v>87</v>
      </c>
      <c r="D793" s="129" t="s">
        <v>22</v>
      </c>
      <c r="E793" s="155" t="s">
        <v>42</v>
      </c>
      <c r="F793" s="139">
        <v>270.39999999999998</v>
      </c>
      <c r="G793" s="139">
        <v>270.39999999999998</v>
      </c>
      <c r="H793" s="139">
        <v>33.700000000000003</v>
      </c>
      <c r="I793" s="140">
        <v>507.1</v>
      </c>
    </row>
    <row r="794" spans="1:9" ht="15" customHeight="1">
      <c r="A794" s="137" t="s">
        <v>14</v>
      </c>
      <c r="B794" s="129" t="s">
        <v>157</v>
      </c>
      <c r="C794" s="129" t="s">
        <v>87</v>
      </c>
      <c r="D794" s="129" t="s">
        <v>23</v>
      </c>
      <c r="E794" s="155" t="s">
        <v>42</v>
      </c>
      <c r="F794" s="139">
        <v>0</v>
      </c>
      <c r="G794" s="139">
        <v>0</v>
      </c>
      <c r="H794" s="139">
        <v>0</v>
      </c>
      <c r="I794" s="140">
        <v>0</v>
      </c>
    </row>
    <row r="795" spans="1:9" ht="15" customHeight="1">
      <c r="A795" s="137" t="s">
        <v>14</v>
      </c>
      <c r="B795" s="129" t="s">
        <v>157</v>
      </c>
      <c r="C795" s="129" t="s">
        <v>87</v>
      </c>
      <c r="D795" s="129" t="s">
        <v>25</v>
      </c>
      <c r="E795" s="155" t="s">
        <v>42</v>
      </c>
      <c r="F795" s="139">
        <v>0</v>
      </c>
      <c r="G795" s="139">
        <v>0</v>
      </c>
      <c r="H795" s="139">
        <v>0</v>
      </c>
      <c r="I795" s="140">
        <v>0</v>
      </c>
    </row>
    <row r="796" spans="1:9" ht="15" customHeight="1">
      <c r="A796" s="137" t="s">
        <v>14</v>
      </c>
      <c r="B796" s="129" t="s">
        <v>157</v>
      </c>
      <c r="C796" s="129" t="s">
        <v>87</v>
      </c>
      <c r="D796" s="129" t="s">
        <v>27</v>
      </c>
      <c r="E796" s="155" t="s">
        <v>42</v>
      </c>
      <c r="F796" s="139">
        <v>0</v>
      </c>
      <c r="G796" s="139">
        <v>0</v>
      </c>
      <c r="H796" s="139">
        <v>0</v>
      </c>
      <c r="I796" s="140">
        <v>0</v>
      </c>
    </row>
    <row r="797" spans="1:9" ht="15" customHeight="1">
      <c r="A797" s="137" t="s">
        <v>14</v>
      </c>
      <c r="B797" s="129" t="s">
        <v>157</v>
      </c>
      <c r="C797" s="129" t="s">
        <v>88</v>
      </c>
      <c r="D797" s="129" t="s">
        <v>23</v>
      </c>
      <c r="E797" s="155" t="s">
        <v>42</v>
      </c>
      <c r="F797" s="139" t="s">
        <v>68</v>
      </c>
      <c r="G797" s="139" t="s">
        <v>68</v>
      </c>
      <c r="H797" s="139" t="s">
        <v>68</v>
      </c>
      <c r="I797" s="140" t="s">
        <v>68</v>
      </c>
    </row>
    <row r="798" spans="1:9" ht="15" customHeight="1">
      <c r="A798" s="137" t="s">
        <v>14</v>
      </c>
      <c r="B798" s="129" t="s">
        <v>157</v>
      </c>
      <c r="C798" s="129" t="s">
        <v>88</v>
      </c>
      <c r="D798" s="129" t="s">
        <v>24</v>
      </c>
      <c r="E798" s="155" t="s">
        <v>42</v>
      </c>
      <c r="F798" s="139" t="s">
        <v>68</v>
      </c>
      <c r="G798" s="139" t="s">
        <v>68</v>
      </c>
      <c r="H798" s="139" t="s">
        <v>68</v>
      </c>
      <c r="I798" s="140" t="s">
        <v>68</v>
      </c>
    </row>
    <row r="799" spans="1:9" ht="15" customHeight="1">
      <c r="A799" s="137" t="s">
        <v>14</v>
      </c>
      <c r="B799" s="129" t="s">
        <v>157</v>
      </c>
      <c r="C799" s="129" t="s">
        <v>88</v>
      </c>
      <c r="D799" s="129" t="s">
        <v>25</v>
      </c>
      <c r="E799" s="155" t="s">
        <v>42</v>
      </c>
      <c r="F799" s="139" t="s">
        <v>68</v>
      </c>
      <c r="G799" s="139" t="s">
        <v>68</v>
      </c>
      <c r="H799" s="139" t="s">
        <v>68</v>
      </c>
      <c r="I799" s="140" t="s">
        <v>68</v>
      </c>
    </row>
    <row r="800" spans="1:9" ht="15" customHeight="1">
      <c r="A800" s="137" t="s">
        <v>14</v>
      </c>
      <c r="B800" s="129" t="s">
        <v>157</v>
      </c>
      <c r="C800" s="129" t="s">
        <v>88</v>
      </c>
      <c r="D800" s="129" t="s">
        <v>22</v>
      </c>
      <c r="E800" s="155" t="s">
        <v>42</v>
      </c>
      <c r="F800" s="139">
        <v>1072.0999999999999</v>
      </c>
      <c r="G800" s="139">
        <v>1072.0999999999999</v>
      </c>
      <c r="H800" s="139">
        <v>770.5</v>
      </c>
      <c r="I800" s="140">
        <v>1373.8</v>
      </c>
    </row>
    <row r="801" spans="1:9" ht="15" customHeight="1">
      <c r="A801" s="137" t="s">
        <v>14</v>
      </c>
      <c r="B801" s="129" t="s">
        <v>157</v>
      </c>
      <c r="C801" s="129" t="s">
        <v>88</v>
      </c>
      <c r="D801" s="129" t="s">
        <v>21</v>
      </c>
      <c r="E801" s="155" t="s">
        <v>42</v>
      </c>
      <c r="F801" s="139">
        <v>424.4</v>
      </c>
      <c r="G801" s="139">
        <v>424.4</v>
      </c>
      <c r="H801" s="139">
        <v>234</v>
      </c>
      <c r="I801" s="140">
        <v>614.79999999999995</v>
      </c>
    </row>
    <row r="802" spans="1:9" ht="15" customHeight="1">
      <c r="A802" s="137" t="s">
        <v>14</v>
      </c>
      <c r="B802" s="129" t="s">
        <v>157</v>
      </c>
      <c r="C802" s="129" t="s">
        <v>88</v>
      </c>
      <c r="D802" s="129" t="s">
        <v>28</v>
      </c>
      <c r="E802" s="155" t="s">
        <v>42</v>
      </c>
      <c r="F802" s="139">
        <v>357.4</v>
      </c>
      <c r="G802" s="139">
        <v>357.4</v>
      </c>
      <c r="H802" s="139">
        <v>182.6</v>
      </c>
      <c r="I802" s="140">
        <v>532.20000000000005</v>
      </c>
    </row>
    <row r="803" spans="1:9" ht="15" customHeight="1">
      <c r="A803" s="137" t="s">
        <v>14</v>
      </c>
      <c r="B803" s="129" t="s">
        <v>157</v>
      </c>
      <c r="C803" s="129" t="s">
        <v>88</v>
      </c>
      <c r="D803" s="129" t="s">
        <v>26</v>
      </c>
      <c r="E803" s="155" t="s">
        <v>42</v>
      </c>
      <c r="F803" s="139">
        <v>0</v>
      </c>
      <c r="G803" s="139">
        <v>0</v>
      </c>
      <c r="H803" s="139">
        <v>0</v>
      </c>
      <c r="I803" s="140">
        <v>0</v>
      </c>
    </row>
    <row r="804" spans="1:9" ht="15" customHeight="1">
      <c r="A804" s="137" t="s">
        <v>14</v>
      </c>
      <c r="B804" s="129" t="s">
        <v>157</v>
      </c>
      <c r="C804" s="129" t="s">
        <v>88</v>
      </c>
      <c r="D804" s="129" t="s">
        <v>27</v>
      </c>
      <c r="E804" s="155" t="s">
        <v>42</v>
      </c>
      <c r="F804" s="139">
        <v>0</v>
      </c>
      <c r="G804" s="139">
        <v>0</v>
      </c>
      <c r="H804" s="139">
        <v>0</v>
      </c>
      <c r="I804" s="140">
        <v>0</v>
      </c>
    </row>
    <row r="805" spans="1:9" ht="15" customHeight="1">
      <c r="A805" s="137" t="s">
        <v>14</v>
      </c>
      <c r="B805" s="129" t="s">
        <v>158</v>
      </c>
      <c r="C805" s="129" t="s">
        <v>85</v>
      </c>
      <c r="D805" s="129" t="s">
        <v>25</v>
      </c>
      <c r="E805" s="155" t="s">
        <v>42</v>
      </c>
      <c r="F805" s="139" t="s">
        <v>68</v>
      </c>
      <c r="G805" s="139" t="s">
        <v>68</v>
      </c>
      <c r="H805" s="139" t="s">
        <v>68</v>
      </c>
      <c r="I805" s="140" t="s">
        <v>68</v>
      </c>
    </row>
    <row r="806" spans="1:9" ht="15" customHeight="1">
      <c r="A806" s="137" t="s">
        <v>14</v>
      </c>
      <c r="B806" s="129" t="s">
        <v>158</v>
      </c>
      <c r="C806" s="129" t="s">
        <v>85</v>
      </c>
      <c r="D806" s="129" t="s">
        <v>22</v>
      </c>
      <c r="E806" s="155" t="s">
        <v>42</v>
      </c>
      <c r="F806" s="139">
        <v>815.2</v>
      </c>
      <c r="G806" s="139">
        <v>866.7</v>
      </c>
      <c r="H806" s="139">
        <v>599.79999999999995</v>
      </c>
      <c r="I806" s="140">
        <v>1133.5</v>
      </c>
    </row>
    <row r="807" spans="1:9" ht="15" customHeight="1">
      <c r="A807" s="137" t="s">
        <v>14</v>
      </c>
      <c r="B807" s="129" t="s">
        <v>158</v>
      </c>
      <c r="C807" s="129" t="s">
        <v>85</v>
      </c>
      <c r="D807" s="129" t="s">
        <v>28</v>
      </c>
      <c r="E807" s="155" t="s">
        <v>42</v>
      </c>
      <c r="F807" s="139">
        <v>224.2</v>
      </c>
      <c r="G807" s="139">
        <v>232.1</v>
      </c>
      <c r="H807" s="139">
        <v>94.8</v>
      </c>
      <c r="I807" s="140">
        <v>369.4</v>
      </c>
    </row>
    <row r="808" spans="1:9" ht="15" customHeight="1">
      <c r="A808" s="137" t="s">
        <v>14</v>
      </c>
      <c r="B808" s="129" t="s">
        <v>158</v>
      </c>
      <c r="C808" s="129" t="s">
        <v>85</v>
      </c>
      <c r="D808" s="129" t="s">
        <v>21</v>
      </c>
      <c r="E808" s="155" t="s">
        <v>42</v>
      </c>
      <c r="F808" s="139">
        <v>203.8</v>
      </c>
      <c r="G808" s="139">
        <v>218.1</v>
      </c>
      <c r="H808" s="139">
        <v>83.2</v>
      </c>
      <c r="I808" s="140">
        <v>353.1</v>
      </c>
    </row>
    <row r="809" spans="1:9" ht="15" customHeight="1">
      <c r="A809" s="137" t="s">
        <v>14</v>
      </c>
      <c r="B809" s="129" t="s">
        <v>158</v>
      </c>
      <c r="C809" s="129" t="s">
        <v>85</v>
      </c>
      <c r="D809" s="129" t="s">
        <v>23</v>
      </c>
      <c r="E809" s="155" t="s">
        <v>42</v>
      </c>
      <c r="F809" s="139">
        <v>0</v>
      </c>
      <c r="G809" s="139">
        <v>0</v>
      </c>
      <c r="H809" s="139">
        <v>0</v>
      </c>
      <c r="I809" s="140">
        <v>0</v>
      </c>
    </row>
    <row r="810" spans="1:9" ht="15" customHeight="1">
      <c r="A810" s="137" t="s">
        <v>14</v>
      </c>
      <c r="B810" s="129" t="s">
        <v>158</v>
      </c>
      <c r="C810" s="129" t="s">
        <v>85</v>
      </c>
      <c r="D810" s="129" t="s">
        <v>24</v>
      </c>
      <c r="E810" s="155" t="s">
        <v>42</v>
      </c>
      <c r="F810" s="139">
        <v>0</v>
      </c>
      <c r="G810" s="139">
        <v>0</v>
      </c>
      <c r="H810" s="139">
        <v>0</v>
      </c>
      <c r="I810" s="140">
        <v>0</v>
      </c>
    </row>
    <row r="811" spans="1:9" ht="15" customHeight="1">
      <c r="A811" s="137" t="s">
        <v>14</v>
      </c>
      <c r="B811" s="129" t="s">
        <v>158</v>
      </c>
      <c r="C811" s="129" t="s">
        <v>85</v>
      </c>
      <c r="D811" s="129" t="s">
        <v>26</v>
      </c>
      <c r="E811" s="155" t="s">
        <v>42</v>
      </c>
      <c r="F811" s="139">
        <v>0</v>
      </c>
      <c r="G811" s="139">
        <v>0</v>
      </c>
      <c r="H811" s="139">
        <v>0</v>
      </c>
      <c r="I811" s="140">
        <v>0</v>
      </c>
    </row>
    <row r="812" spans="1:9" ht="15" customHeight="1">
      <c r="A812" s="137" t="s">
        <v>14</v>
      </c>
      <c r="B812" s="129" t="s">
        <v>158</v>
      </c>
      <c r="C812" s="129" t="s">
        <v>85</v>
      </c>
      <c r="D812" s="129" t="s">
        <v>27</v>
      </c>
      <c r="E812" s="155" t="s">
        <v>42</v>
      </c>
      <c r="F812" s="139">
        <v>0</v>
      </c>
      <c r="G812" s="139">
        <v>0</v>
      </c>
      <c r="H812" s="139">
        <v>0</v>
      </c>
      <c r="I812" s="140">
        <v>0</v>
      </c>
    </row>
    <row r="813" spans="1:9" ht="15" customHeight="1">
      <c r="A813" s="137" t="s">
        <v>14</v>
      </c>
      <c r="B813" s="129" t="s">
        <v>158</v>
      </c>
      <c r="C813" s="129" t="s">
        <v>86</v>
      </c>
      <c r="D813" s="129" t="s">
        <v>22</v>
      </c>
      <c r="E813" s="155" t="s">
        <v>42</v>
      </c>
      <c r="F813" s="139" t="s">
        <v>68</v>
      </c>
      <c r="G813" s="139" t="s">
        <v>68</v>
      </c>
      <c r="H813" s="139" t="s">
        <v>68</v>
      </c>
      <c r="I813" s="140" t="s">
        <v>68</v>
      </c>
    </row>
    <row r="814" spans="1:9" ht="15" customHeight="1">
      <c r="A814" s="137" t="s">
        <v>14</v>
      </c>
      <c r="B814" s="129" t="s">
        <v>158</v>
      </c>
      <c r="C814" s="129" t="s">
        <v>86</v>
      </c>
      <c r="D814" s="129" t="s">
        <v>28</v>
      </c>
      <c r="E814" s="155" t="s">
        <v>42</v>
      </c>
      <c r="F814" s="139" t="s">
        <v>68</v>
      </c>
      <c r="G814" s="139" t="s">
        <v>68</v>
      </c>
      <c r="H814" s="139" t="s">
        <v>68</v>
      </c>
      <c r="I814" s="140" t="s">
        <v>68</v>
      </c>
    </row>
    <row r="815" spans="1:9" ht="15" customHeight="1">
      <c r="A815" s="137" t="s">
        <v>14</v>
      </c>
      <c r="B815" s="129" t="s">
        <v>158</v>
      </c>
      <c r="C815" s="129" t="s">
        <v>86</v>
      </c>
      <c r="D815" s="129" t="s">
        <v>21</v>
      </c>
      <c r="E815" s="155" t="s">
        <v>42</v>
      </c>
      <c r="F815" s="139">
        <v>0</v>
      </c>
      <c r="G815" s="139">
        <v>0</v>
      </c>
      <c r="H815" s="139">
        <v>0</v>
      </c>
      <c r="I815" s="140">
        <v>0</v>
      </c>
    </row>
    <row r="816" spans="1:9" ht="15" customHeight="1">
      <c r="A816" s="137" t="s">
        <v>14</v>
      </c>
      <c r="B816" s="129" t="s">
        <v>158</v>
      </c>
      <c r="C816" s="129" t="s">
        <v>86</v>
      </c>
      <c r="D816" s="129" t="s">
        <v>23</v>
      </c>
      <c r="E816" s="155" t="s">
        <v>42</v>
      </c>
      <c r="F816" s="139">
        <v>0</v>
      </c>
      <c r="G816" s="139">
        <v>0</v>
      </c>
      <c r="H816" s="139">
        <v>0</v>
      </c>
      <c r="I816" s="140">
        <v>0</v>
      </c>
    </row>
    <row r="817" spans="1:9" ht="15" customHeight="1">
      <c r="A817" s="137" t="s">
        <v>14</v>
      </c>
      <c r="B817" s="129" t="s">
        <v>158</v>
      </c>
      <c r="C817" s="129" t="s">
        <v>86</v>
      </c>
      <c r="D817" s="129" t="s">
        <v>24</v>
      </c>
      <c r="E817" s="155" t="s">
        <v>42</v>
      </c>
      <c r="F817" s="139">
        <v>0</v>
      </c>
      <c r="G817" s="139">
        <v>0</v>
      </c>
      <c r="H817" s="139">
        <v>0</v>
      </c>
      <c r="I817" s="140">
        <v>0</v>
      </c>
    </row>
    <row r="818" spans="1:9" ht="15" customHeight="1">
      <c r="A818" s="137" t="s">
        <v>14</v>
      </c>
      <c r="B818" s="129" t="s">
        <v>158</v>
      </c>
      <c r="C818" s="129" t="s">
        <v>86</v>
      </c>
      <c r="D818" s="129" t="s">
        <v>25</v>
      </c>
      <c r="E818" s="155" t="s">
        <v>42</v>
      </c>
      <c r="F818" s="139">
        <v>0</v>
      </c>
      <c r="G818" s="139">
        <v>0</v>
      </c>
      <c r="H818" s="139">
        <v>0</v>
      </c>
      <c r="I818" s="140">
        <v>0</v>
      </c>
    </row>
    <row r="819" spans="1:9" ht="15" customHeight="1">
      <c r="A819" s="137" t="s">
        <v>14</v>
      </c>
      <c r="B819" s="129" t="s">
        <v>158</v>
      </c>
      <c r="C819" s="129" t="s">
        <v>86</v>
      </c>
      <c r="D819" s="129" t="s">
        <v>26</v>
      </c>
      <c r="E819" s="155" t="s">
        <v>42</v>
      </c>
      <c r="F819" s="139">
        <v>0</v>
      </c>
      <c r="G819" s="139">
        <v>0</v>
      </c>
      <c r="H819" s="139">
        <v>0</v>
      </c>
      <c r="I819" s="140">
        <v>0</v>
      </c>
    </row>
    <row r="820" spans="1:9" ht="15" customHeight="1">
      <c r="A820" s="137" t="s">
        <v>14</v>
      </c>
      <c r="B820" s="129" t="s">
        <v>158</v>
      </c>
      <c r="C820" s="129" t="s">
        <v>86</v>
      </c>
      <c r="D820" s="129" t="s">
        <v>27</v>
      </c>
      <c r="E820" s="155" t="s">
        <v>42</v>
      </c>
      <c r="F820" s="139">
        <v>0</v>
      </c>
      <c r="G820" s="139">
        <v>0</v>
      </c>
      <c r="H820" s="139">
        <v>0</v>
      </c>
      <c r="I820" s="140">
        <v>0</v>
      </c>
    </row>
    <row r="821" spans="1:9" ht="15" customHeight="1">
      <c r="A821" s="137" t="s">
        <v>14</v>
      </c>
      <c r="B821" s="129" t="s">
        <v>158</v>
      </c>
      <c r="C821" s="129" t="s">
        <v>87</v>
      </c>
      <c r="D821" s="129" t="s">
        <v>21</v>
      </c>
      <c r="E821" s="155" t="s">
        <v>42</v>
      </c>
      <c r="F821" s="139" t="s">
        <v>68</v>
      </c>
      <c r="G821" s="139" t="s">
        <v>68</v>
      </c>
      <c r="H821" s="139" t="s">
        <v>68</v>
      </c>
      <c r="I821" s="140" t="s">
        <v>68</v>
      </c>
    </row>
    <row r="822" spans="1:9" ht="15" customHeight="1">
      <c r="A822" s="137" t="s">
        <v>14</v>
      </c>
      <c r="B822" s="129" t="s">
        <v>158</v>
      </c>
      <c r="C822" s="129" t="s">
        <v>87</v>
      </c>
      <c r="D822" s="129" t="s">
        <v>22</v>
      </c>
      <c r="E822" s="155" t="s">
        <v>42</v>
      </c>
      <c r="F822" s="139" t="s">
        <v>68</v>
      </c>
      <c r="G822" s="139" t="s">
        <v>68</v>
      </c>
      <c r="H822" s="139" t="s">
        <v>68</v>
      </c>
      <c r="I822" s="140" t="s">
        <v>68</v>
      </c>
    </row>
    <row r="823" spans="1:9" ht="15" customHeight="1">
      <c r="A823" s="137" t="s">
        <v>14</v>
      </c>
      <c r="B823" s="129" t="s">
        <v>158</v>
      </c>
      <c r="C823" s="129" t="s">
        <v>87</v>
      </c>
      <c r="D823" s="129" t="s">
        <v>28</v>
      </c>
      <c r="E823" s="155" t="s">
        <v>42</v>
      </c>
      <c r="F823" s="139" t="s">
        <v>68</v>
      </c>
      <c r="G823" s="139" t="s">
        <v>68</v>
      </c>
      <c r="H823" s="139" t="s">
        <v>68</v>
      </c>
      <c r="I823" s="140" t="s">
        <v>68</v>
      </c>
    </row>
    <row r="824" spans="1:9" ht="15" customHeight="1">
      <c r="A824" s="137" t="s">
        <v>14</v>
      </c>
      <c r="B824" s="129" t="s">
        <v>158</v>
      </c>
      <c r="C824" s="129" t="s">
        <v>87</v>
      </c>
      <c r="D824" s="129" t="s">
        <v>23</v>
      </c>
      <c r="E824" s="155" t="s">
        <v>42</v>
      </c>
      <c r="F824" s="139">
        <v>0</v>
      </c>
      <c r="G824" s="139">
        <v>0</v>
      </c>
      <c r="H824" s="139">
        <v>0</v>
      </c>
      <c r="I824" s="140">
        <v>0</v>
      </c>
    </row>
    <row r="825" spans="1:9" ht="15" customHeight="1">
      <c r="A825" s="137" t="s">
        <v>14</v>
      </c>
      <c r="B825" s="129" t="s">
        <v>158</v>
      </c>
      <c r="C825" s="129" t="s">
        <v>87</v>
      </c>
      <c r="D825" s="129" t="s">
        <v>24</v>
      </c>
      <c r="E825" s="155" t="s">
        <v>42</v>
      </c>
      <c r="F825" s="139">
        <v>0</v>
      </c>
      <c r="G825" s="139">
        <v>0</v>
      </c>
      <c r="H825" s="139">
        <v>0</v>
      </c>
      <c r="I825" s="140">
        <v>0</v>
      </c>
    </row>
    <row r="826" spans="1:9" ht="15" customHeight="1">
      <c r="A826" s="137" t="s">
        <v>14</v>
      </c>
      <c r="B826" s="129" t="s">
        <v>158</v>
      </c>
      <c r="C826" s="129" t="s">
        <v>87</v>
      </c>
      <c r="D826" s="129" t="s">
        <v>25</v>
      </c>
      <c r="E826" s="155" t="s">
        <v>42</v>
      </c>
      <c r="F826" s="139">
        <v>0</v>
      </c>
      <c r="G826" s="139">
        <v>0</v>
      </c>
      <c r="H826" s="139">
        <v>0</v>
      </c>
      <c r="I826" s="140">
        <v>0</v>
      </c>
    </row>
    <row r="827" spans="1:9" ht="15" customHeight="1">
      <c r="A827" s="137" t="s">
        <v>14</v>
      </c>
      <c r="B827" s="129" t="s">
        <v>158</v>
      </c>
      <c r="C827" s="129" t="s">
        <v>87</v>
      </c>
      <c r="D827" s="129" t="s">
        <v>26</v>
      </c>
      <c r="E827" s="155" t="s">
        <v>42</v>
      </c>
      <c r="F827" s="139">
        <v>0</v>
      </c>
      <c r="G827" s="139">
        <v>0</v>
      </c>
      <c r="H827" s="139">
        <v>0</v>
      </c>
      <c r="I827" s="140">
        <v>0</v>
      </c>
    </row>
    <row r="828" spans="1:9" ht="15" customHeight="1">
      <c r="A828" s="137" t="s">
        <v>14</v>
      </c>
      <c r="B828" s="129" t="s">
        <v>158</v>
      </c>
      <c r="C828" s="129" t="s">
        <v>87</v>
      </c>
      <c r="D828" s="129" t="s">
        <v>27</v>
      </c>
      <c r="E828" s="155" t="s">
        <v>42</v>
      </c>
      <c r="F828" s="139">
        <v>0</v>
      </c>
      <c r="G828" s="139">
        <v>0</v>
      </c>
      <c r="H828" s="139">
        <v>0</v>
      </c>
      <c r="I828" s="140">
        <v>0</v>
      </c>
    </row>
    <row r="829" spans="1:9" ht="15" customHeight="1">
      <c r="A829" s="137" t="s">
        <v>14</v>
      </c>
      <c r="B829" s="129" t="s">
        <v>158</v>
      </c>
      <c r="C829" s="129" t="s">
        <v>88</v>
      </c>
      <c r="D829" s="129" t="s">
        <v>25</v>
      </c>
      <c r="E829" s="155" t="s">
        <v>42</v>
      </c>
      <c r="F829" s="139" t="s">
        <v>68</v>
      </c>
      <c r="G829" s="139" t="s">
        <v>68</v>
      </c>
      <c r="H829" s="139" t="s">
        <v>68</v>
      </c>
      <c r="I829" s="140" t="s">
        <v>68</v>
      </c>
    </row>
    <row r="830" spans="1:9" ht="15" customHeight="1">
      <c r="A830" s="137" t="s">
        <v>14</v>
      </c>
      <c r="B830" s="129" t="s">
        <v>158</v>
      </c>
      <c r="C830" s="129" t="s">
        <v>88</v>
      </c>
      <c r="D830" s="129" t="s">
        <v>22</v>
      </c>
      <c r="E830" s="155" t="s">
        <v>42</v>
      </c>
      <c r="F830" s="139">
        <v>1566.6</v>
      </c>
      <c r="G830" s="139">
        <v>1566.6</v>
      </c>
      <c r="H830" s="139">
        <v>1058.9000000000001</v>
      </c>
      <c r="I830" s="140">
        <v>2074.3000000000002</v>
      </c>
    </row>
    <row r="831" spans="1:9" ht="15" customHeight="1">
      <c r="A831" s="137" t="s">
        <v>14</v>
      </c>
      <c r="B831" s="129" t="s">
        <v>158</v>
      </c>
      <c r="C831" s="129" t="s">
        <v>88</v>
      </c>
      <c r="D831" s="129" t="s">
        <v>21</v>
      </c>
      <c r="E831" s="155" t="s">
        <v>42</v>
      </c>
      <c r="F831" s="139">
        <v>391.6</v>
      </c>
      <c r="G831" s="139">
        <v>391.6</v>
      </c>
      <c r="H831" s="139">
        <v>136.30000000000001</v>
      </c>
      <c r="I831" s="140">
        <v>647</v>
      </c>
    </row>
    <row r="832" spans="1:9" ht="15" customHeight="1">
      <c r="A832" s="137" t="s">
        <v>14</v>
      </c>
      <c r="B832" s="129" t="s">
        <v>158</v>
      </c>
      <c r="C832" s="129" t="s">
        <v>88</v>
      </c>
      <c r="D832" s="129" t="s">
        <v>28</v>
      </c>
      <c r="E832" s="155" t="s">
        <v>42</v>
      </c>
      <c r="F832" s="139">
        <v>348.1</v>
      </c>
      <c r="G832" s="139">
        <v>348.1</v>
      </c>
      <c r="H832" s="139">
        <v>107.3</v>
      </c>
      <c r="I832" s="140">
        <v>588.9</v>
      </c>
    </row>
    <row r="833" spans="1:9" ht="15" customHeight="1">
      <c r="A833" s="137" t="s">
        <v>14</v>
      </c>
      <c r="B833" s="129" t="s">
        <v>158</v>
      </c>
      <c r="C833" s="129" t="s">
        <v>88</v>
      </c>
      <c r="D833" s="129" t="s">
        <v>23</v>
      </c>
      <c r="E833" s="155" t="s">
        <v>42</v>
      </c>
      <c r="F833" s="139">
        <v>0</v>
      </c>
      <c r="G833" s="139">
        <v>0</v>
      </c>
      <c r="H833" s="139">
        <v>0</v>
      </c>
      <c r="I833" s="140">
        <v>0</v>
      </c>
    </row>
    <row r="834" spans="1:9" ht="15" customHeight="1">
      <c r="A834" s="137" t="s">
        <v>14</v>
      </c>
      <c r="B834" s="129" t="s">
        <v>158</v>
      </c>
      <c r="C834" s="129" t="s">
        <v>88</v>
      </c>
      <c r="D834" s="129" t="s">
        <v>24</v>
      </c>
      <c r="E834" s="155" t="s">
        <v>42</v>
      </c>
      <c r="F834" s="139">
        <v>0</v>
      </c>
      <c r="G834" s="139">
        <v>0</v>
      </c>
      <c r="H834" s="139">
        <v>0</v>
      </c>
      <c r="I834" s="140">
        <v>0</v>
      </c>
    </row>
    <row r="835" spans="1:9" ht="15" customHeight="1">
      <c r="A835" s="137" t="s">
        <v>14</v>
      </c>
      <c r="B835" s="129" t="s">
        <v>158</v>
      </c>
      <c r="C835" s="129" t="s">
        <v>88</v>
      </c>
      <c r="D835" s="129" t="s">
        <v>26</v>
      </c>
      <c r="E835" s="155" t="s">
        <v>42</v>
      </c>
      <c r="F835" s="139">
        <v>0</v>
      </c>
      <c r="G835" s="139">
        <v>0</v>
      </c>
      <c r="H835" s="139">
        <v>0</v>
      </c>
      <c r="I835" s="140">
        <v>0</v>
      </c>
    </row>
    <row r="836" spans="1:9" ht="15" customHeight="1">
      <c r="A836" s="137" t="s">
        <v>14</v>
      </c>
      <c r="B836" s="129" t="s">
        <v>158</v>
      </c>
      <c r="C836" s="129" t="s">
        <v>88</v>
      </c>
      <c r="D836" s="129" t="s">
        <v>27</v>
      </c>
      <c r="E836" s="155" t="s">
        <v>42</v>
      </c>
      <c r="F836" s="139">
        <v>0</v>
      </c>
      <c r="G836" s="139">
        <v>0</v>
      </c>
      <c r="H836" s="139">
        <v>0</v>
      </c>
      <c r="I836" s="140">
        <v>0</v>
      </c>
    </row>
    <row r="837" spans="1:9" ht="15" customHeight="1">
      <c r="A837" s="137" t="s">
        <v>14</v>
      </c>
      <c r="B837" s="129" t="s">
        <v>159</v>
      </c>
      <c r="C837" s="129" t="s">
        <v>85</v>
      </c>
      <c r="D837" s="129" t="s">
        <v>23</v>
      </c>
      <c r="E837" s="155" t="s">
        <v>42</v>
      </c>
      <c r="F837" s="139" t="s">
        <v>68</v>
      </c>
      <c r="G837" s="139" t="s">
        <v>68</v>
      </c>
      <c r="H837" s="139" t="s">
        <v>68</v>
      </c>
      <c r="I837" s="140" t="s">
        <v>68</v>
      </c>
    </row>
    <row r="838" spans="1:9" ht="15" customHeight="1">
      <c r="A838" s="137" t="s">
        <v>14</v>
      </c>
      <c r="B838" s="129" t="s">
        <v>159</v>
      </c>
      <c r="C838" s="129" t="s">
        <v>85</v>
      </c>
      <c r="D838" s="129" t="s">
        <v>24</v>
      </c>
      <c r="E838" s="155" t="s">
        <v>42</v>
      </c>
      <c r="F838" s="139" t="s">
        <v>68</v>
      </c>
      <c r="G838" s="139" t="s">
        <v>68</v>
      </c>
      <c r="H838" s="139" t="s">
        <v>68</v>
      </c>
      <c r="I838" s="140" t="s">
        <v>68</v>
      </c>
    </row>
    <row r="839" spans="1:9" ht="15" customHeight="1">
      <c r="A839" s="137" t="s">
        <v>14</v>
      </c>
      <c r="B839" s="129" t="s">
        <v>159</v>
      </c>
      <c r="C839" s="129" t="s">
        <v>85</v>
      </c>
      <c r="D839" s="129" t="s">
        <v>26</v>
      </c>
      <c r="E839" s="155" t="s">
        <v>42</v>
      </c>
      <c r="F839" s="139" t="s">
        <v>68</v>
      </c>
      <c r="G839" s="139" t="s">
        <v>68</v>
      </c>
      <c r="H839" s="139" t="s">
        <v>68</v>
      </c>
      <c r="I839" s="140" t="s">
        <v>68</v>
      </c>
    </row>
    <row r="840" spans="1:9" ht="15" customHeight="1">
      <c r="A840" s="137" t="s">
        <v>14</v>
      </c>
      <c r="B840" s="129" t="s">
        <v>159</v>
      </c>
      <c r="C840" s="129" t="s">
        <v>85</v>
      </c>
      <c r="D840" s="129" t="s">
        <v>22</v>
      </c>
      <c r="E840" s="155" t="s">
        <v>42</v>
      </c>
      <c r="F840" s="139">
        <v>355</v>
      </c>
      <c r="G840" s="139">
        <v>380.1</v>
      </c>
      <c r="H840" s="139">
        <v>199.2</v>
      </c>
      <c r="I840" s="140">
        <v>561</v>
      </c>
    </row>
    <row r="841" spans="1:9" ht="15" customHeight="1">
      <c r="A841" s="137" t="s">
        <v>14</v>
      </c>
      <c r="B841" s="129" t="s">
        <v>159</v>
      </c>
      <c r="C841" s="129" t="s">
        <v>85</v>
      </c>
      <c r="D841" s="129" t="s">
        <v>21</v>
      </c>
      <c r="E841" s="155" t="s">
        <v>42</v>
      </c>
      <c r="F841" s="139">
        <v>292.3</v>
      </c>
      <c r="G841" s="139">
        <v>322.60000000000002</v>
      </c>
      <c r="H841" s="139">
        <v>154</v>
      </c>
      <c r="I841" s="140">
        <v>491.3</v>
      </c>
    </row>
    <row r="842" spans="1:9" ht="15" customHeight="1">
      <c r="A842" s="137" t="s">
        <v>14</v>
      </c>
      <c r="B842" s="129" t="s">
        <v>159</v>
      </c>
      <c r="C842" s="129" t="s">
        <v>85</v>
      </c>
      <c r="D842" s="129" t="s">
        <v>28</v>
      </c>
      <c r="E842" s="155" t="s">
        <v>42</v>
      </c>
      <c r="F842" s="139">
        <v>187.9</v>
      </c>
      <c r="G842" s="139">
        <v>207.8</v>
      </c>
      <c r="H842" s="139">
        <v>72.3</v>
      </c>
      <c r="I842" s="140">
        <v>343.3</v>
      </c>
    </row>
    <row r="843" spans="1:9" ht="15" customHeight="1">
      <c r="A843" s="137" t="s">
        <v>14</v>
      </c>
      <c r="B843" s="129" t="s">
        <v>159</v>
      </c>
      <c r="C843" s="129" t="s">
        <v>85</v>
      </c>
      <c r="D843" s="129" t="s">
        <v>25</v>
      </c>
      <c r="E843" s="155" t="s">
        <v>42</v>
      </c>
      <c r="F843" s="139">
        <v>0</v>
      </c>
      <c r="G843" s="139">
        <v>0</v>
      </c>
      <c r="H843" s="139">
        <v>0</v>
      </c>
      <c r="I843" s="140">
        <v>0</v>
      </c>
    </row>
    <row r="844" spans="1:9" ht="15" customHeight="1">
      <c r="A844" s="137" t="s">
        <v>14</v>
      </c>
      <c r="B844" s="129" t="s">
        <v>159</v>
      </c>
      <c r="C844" s="129" t="s">
        <v>85</v>
      </c>
      <c r="D844" s="129" t="s">
        <v>27</v>
      </c>
      <c r="E844" s="155" t="s">
        <v>42</v>
      </c>
      <c r="F844" s="139">
        <v>0</v>
      </c>
      <c r="G844" s="139">
        <v>0</v>
      </c>
      <c r="H844" s="139">
        <v>0</v>
      </c>
      <c r="I844" s="140">
        <v>0</v>
      </c>
    </row>
    <row r="845" spans="1:9" ht="15" customHeight="1">
      <c r="A845" s="137" t="s">
        <v>14</v>
      </c>
      <c r="B845" s="129" t="s">
        <v>159</v>
      </c>
      <c r="C845" s="129" t="s">
        <v>86</v>
      </c>
      <c r="D845" s="129" t="s">
        <v>22</v>
      </c>
      <c r="E845" s="155" t="s">
        <v>42</v>
      </c>
      <c r="F845" s="139" t="s">
        <v>68</v>
      </c>
      <c r="G845" s="139" t="s">
        <v>68</v>
      </c>
      <c r="H845" s="139" t="s">
        <v>68</v>
      </c>
      <c r="I845" s="140" t="s">
        <v>68</v>
      </c>
    </row>
    <row r="846" spans="1:9" ht="15" customHeight="1">
      <c r="A846" s="137" t="s">
        <v>14</v>
      </c>
      <c r="B846" s="129" t="s">
        <v>159</v>
      </c>
      <c r="C846" s="129" t="s">
        <v>86</v>
      </c>
      <c r="D846" s="129" t="s">
        <v>21</v>
      </c>
      <c r="E846" s="155" t="s">
        <v>42</v>
      </c>
      <c r="F846" s="139">
        <v>0</v>
      </c>
      <c r="G846" s="139">
        <v>0</v>
      </c>
      <c r="H846" s="139">
        <v>0</v>
      </c>
      <c r="I846" s="140">
        <v>0</v>
      </c>
    </row>
    <row r="847" spans="1:9" ht="15" customHeight="1">
      <c r="A847" s="137" t="s">
        <v>14</v>
      </c>
      <c r="B847" s="129" t="s">
        <v>159</v>
      </c>
      <c r="C847" s="129" t="s">
        <v>86</v>
      </c>
      <c r="D847" s="129" t="s">
        <v>23</v>
      </c>
      <c r="E847" s="155" t="s">
        <v>42</v>
      </c>
      <c r="F847" s="139">
        <v>0</v>
      </c>
      <c r="G847" s="139">
        <v>0</v>
      </c>
      <c r="H847" s="139">
        <v>0</v>
      </c>
      <c r="I847" s="140">
        <v>0</v>
      </c>
    </row>
    <row r="848" spans="1:9" ht="15" customHeight="1">
      <c r="A848" s="137" t="s">
        <v>14</v>
      </c>
      <c r="B848" s="129" t="s">
        <v>159</v>
      </c>
      <c r="C848" s="129" t="s">
        <v>86</v>
      </c>
      <c r="D848" s="129" t="s">
        <v>24</v>
      </c>
      <c r="E848" s="155" t="s">
        <v>42</v>
      </c>
      <c r="F848" s="139">
        <v>0</v>
      </c>
      <c r="G848" s="139">
        <v>0</v>
      </c>
      <c r="H848" s="139">
        <v>0</v>
      </c>
      <c r="I848" s="140">
        <v>0</v>
      </c>
    </row>
    <row r="849" spans="1:9" ht="15" customHeight="1">
      <c r="A849" s="137" t="s">
        <v>14</v>
      </c>
      <c r="B849" s="129" t="s">
        <v>159</v>
      </c>
      <c r="C849" s="129" t="s">
        <v>86</v>
      </c>
      <c r="D849" s="129" t="s">
        <v>25</v>
      </c>
      <c r="E849" s="155" t="s">
        <v>42</v>
      </c>
      <c r="F849" s="139">
        <v>0</v>
      </c>
      <c r="G849" s="139">
        <v>0</v>
      </c>
      <c r="H849" s="139">
        <v>0</v>
      </c>
      <c r="I849" s="140">
        <v>0</v>
      </c>
    </row>
    <row r="850" spans="1:9" ht="15" customHeight="1">
      <c r="A850" s="137" t="s">
        <v>14</v>
      </c>
      <c r="B850" s="129" t="s">
        <v>159</v>
      </c>
      <c r="C850" s="129" t="s">
        <v>86</v>
      </c>
      <c r="D850" s="129" t="s">
        <v>26</v>
      </c>
      <c r="E850" s="155" t="s">
        <v>42</v>
      </c>
      <c r="F850" s="139">
        <v>0</v>
      </c>
      <c r="G850" s="139">
        <v>0</v>
      </c>
      <c r="H850" s="139">
        <v>0</v>
      </c>
      <c r="I850" s="140">
        <v>0</v>
      </c>
    </row>
    <row r="851" spans="1:9" ht="15" customHeight="1">
      <c r="A851" s="137" t="s">
        <v>14</v>
      </c>
      <c r="B851" s="129" t="s">
        <v>159</v>
      </c>
      <c r="C851" s="129" t="s">
        <v>86</v>
      </c>
      <c r="D851" s="129" t="s">
        <v>27</v>
      </c>
      <c r="E851" s="155" t="s">
        <v>42</v>
      </c>
      <c r="F851" s="139">
        <v>0</v>
      </c>
      <c r="G851" s="139">
        <v>0</v>
      </c>
      <c r="H851" s="139">
        <v>0</v>
      </c>
      <c r="I851" s="140">
        <v>0</v>
      </c>
    </row>
    <row r="852" spans="1:9" ht="15" customHeight="1">
      <c r="A852" s="137" t="s">
        <v>14</v>
      </c>
      <c r="B852" s="129" t="s">
        <v>159</v>
      </c>
      <c r="C852" s="129" t="s">
        <v>86</v>
      </c>
      <c r="D852" s="129" t="s">
        <v>28</v>
      </c>
      <c r="E852" s="155" t="s">
        <v>42</v>
      </c>
      <c r="F852" s="139">
        <v>0</v>
      </c>
      <c r="G852" s="139">
        <v>0</v>
      </c>
      <c r="H852" s="139">
        <v>0</v>
      </c>
      <c r="I852" s="140">
        <v>0</v>
      </c>
    </row>
    <row r="853" spans="1:9" ht="15" customHeight="1">
      <c r="A853" s="137" t="s">
        <v>14</v>
      </c>
      <c r="B853" s="129" t="s">
        <v>159</v>
      </c>
      <c r="C853" s="129" t="s">
        <v>87</v>
      </c>
      <c r="D853" s="129" t="s">
        <v>21</v>
      </c>
      <c r="E853" s="155" t="s">
        <v>42</v>
      </c>
      <c r="F853" s="139" t="s">
        <v>68</v>
      </c>
      <c r="G853" s="139" t="s">
        <v>68</v>
      </c>
      <c r="H853" s="139" t="s">
        <v>68</v>
      </c>
      <c r="I853" s="140" t="s">
        <v>68</v>
      </c>
    </row>
    <row r="854" spans="1:9" ht="15" customHeight="1">
      <c r="A854" s="137" t="s">
        <v>14</v>
      </c>
      <c r="B854" s="129" t="s">
        <v>159</v>
      </c>
      <c r="C854" s="129" t="s">
        <v>87</v>
      </c>
      <c r="D854" s="129" t="s">
        <v>22</v>
      </c>
      <c r="E854" s="155" t="s">
        <v>42</v>
      </c>
      <c r="F854" s="139" t="s">
        <v>68</v>
      </c>
      <c r="G854" s="139" t="s">
        <v>68</v>
      </c>
      <c r="H854" s="139" t="s">
        <v>68</v>
      </c>
      <c r="I854" s="140" t="s">
        <v>68</v>
      </c>
    </row>
    <row r="855" spans="1:9" ht="15" customHeight="1">
      <c r="A855" s="137" t="s">
        <v>14</v>
      </c>
      <c r="B855" s="129" t="s">
        <v>159</v>
      </c>
      <c r="C855" s="129" t="s">
        <v>87</v>
      </c>
      <c r="D855" s="129" t="s">
        <v>24</v>
      </c>
      <c r="E855" s="155" t="s">
        <v>42</v>
      </c>
      <c r="F855" s="139" t="s">
        <v>68</v>
      </c>
      <c r="G855" s="139" t="s">
        <v>68</v>
      </c>
      <c r="H855" s="139" t="s">
        <v>68</v>
      </c>
      <c r="I855" s="140" t="s">
        <v>68</v>
      </c>
    </row>
    <row r="856" spans="1:9" ht="15" customHeight="1">
      <c r="A856" s="137" t="s">
        <v>14</v>
      </c>
      <c r="B856" s="129" t="s">
        <v>159</v>
      </c>
      <c r="C856" s="129" t="s">
        <v>87</v>
      </c>
      <c r="D856" s="129" t="s">
        <v>26</v>
      </c>
      <c r="E856" s="155" t="s">
        <v>42</v>
      </c>
      <c r="F856" s="139" t="s">
        <v>68</v>
      </c>
      <c r="G856" s="139" t="s">
        <v>68</v>
      </c>
      <c r="H856" s="139" t="s">
        <v>68</v>
      </c>
      <c r="I856" s="140" t="s">
        <v>68</v>
      </c>
    </row>
    <row r="857" spans="1:9" ht="15" customHeight="1">
      <c r="A857" s="137" t="s">
        <v>14</v>
      </c>
      <c r="B857" s="129" t="s">
        <v>159</v>
      </c>
      <c r="C857" s="129" t="s">
        <v>87</v>
      </c>
      <c r="D857" s="129" t="s">
        <v>28</v>
      </c>
      <c r="E857" s="155" t="s">
        <v>42</v>
      </c>
      <c r="F857" s="139" t="s">
        <v>68</v>
      </c>
      <c r="G857" s="139" t="s">
        <v>68</v>
      </c>
      <c r="H857" s="139" t="s">
        <v>68</v>
      </c>
      <c r="I857" s="140" t="s">
        <v>68</v>
      </c>
    </row>
    <row r="858" spans="1:9" ht="15" customHeight="1">
      <c r="A858" s="137" t="s">
        <v>14</v>
      </c>
      <c r="B858" s="129" t="s">
        <v>159</v>
      </c>
      <c r="C858" s="129" t="s">
        <v>87</v>
      </c>
      <c r="D858" s="129" t="s">
        <v>23</v>
      </c>
      <c r="E858" s="155" t="s">
        <v>42</v>
      </c>
      <c r="F858" s="139">
        <v>0</v>
      </c>
      <c r="G858" s="139">
        <v>0</v>
      </c>
      <c r="H858" s="139">
        <v>0</v>
      </c>
      <c r="I858" s="140">
        <v>0</v>
      </c>
    </row>
    <row r="859" spans="1:9" ht="15" customHeight="1">
      <c r="A859" s="137" t="s">
        <v>14</v>
      </c>
      <c r="B859" s="129" t="s">
        <v>159</v>
      </c>
      <c r="C859" s="129" t="s">
        <v>87</v>
      </c>
      <c r="D859" s="129" t="s">
        <v>25</v>
      </c>
      <c r="E859" s="155" t="s">
        <v>42</v>
      </c>
      <c r="F859" s="139">
        <v>0</v>
      </c>
      <c r="G859" s="139">
        <v>0</v>
      </c>
      <c r="H859" s="139">
        <v>0</v>
      </c>
      <c r="I859" s="140">
        <v>0</v>
      </c>
    </row>
    <row r="860" spans="1:9" ht="15" customHeight="1">
      <c r="A860" s="137" t="s">
        <v>14</v>
      </c>
      <c r="B860" s="129" t="s">
        <v>159</v>
      </c>
      <c r="C860" s="129" t="s">
        <v>87</v>
      </c>
      <c r="D860" s="129" t="s">
        <v>27</v>
      </c>
      <c r="E860" s="155" t="s">
        <v>42</v>
      </c>
      <c r="F860" s="139">
        <v>0</v>
      </c>
      <c r="G860" s="139">
        <v>0</v>
      </c>
      <c r="H860" s="139">
        <v>0</v>
      </c>
      <c r="I860" s="140">
        <v>0</v>
      </c>
    </row>
    <row r="861" spans="1:9" ht="15" customHeight="1">
      <c r="A861" s="137" t="s">
        <v>14</v>
      </c>
      <c r="B861" s="129" t="s">
        <v>159</v>
      </c>
      <c r="C861" s="129" t="s">
        <v>88</v>
      </c>
      <c r="D861" s="129" t="s">
        <v>23</v>
      </c>
      <c r="E861" s="155" t="s">
        <v>42</v>
      </c>
      <c r="F861" s="139" t="s">
        <v>68</v>
      </c>
      <c r="G861" s="139" t="s">
        <v>68</v>
      </c>
      <c r="H861" s="139" t="s">
        <v>68</v>
      </c>
      <c r="I861" s="140" t="s">
        <v>68</v>
      </c>
    </row>
    <row r="862" spans="1:9" ht="15" customHeight="1">
      <c r="A862" s="137" t="s">
        <v>14</v>
      </c>
      <c r="B862" s="129" t="s">
        <v>159</v>
      </c>
      <c r="C862" s="129" t="s">
        <v>88</v>
      </c>
      <c r="D862" s="129" t="s">
        <v>24</v>
      </c>
      <c r="E862" s="155" t="s">
        <v>42</v>
      </c>
      <c r="F862" s="139" t="s">
        <v>68</v>
      </c>
      <c r="G862" s="139" t="s">
        <v>68</v>
      </c>
      <c r="H862" s="139" t="s">
        <v>68</v>
      </c>
      <c r="I862" s="140" t="s">
        <v>68</v>
      </c>
    </row>
    <row r="863" spans="1:9" ht="15" customHeight="1">
      <c r="A863" s="137" t="s">
        <v>14</v>
      </c>
      <c r="B863" s="129" t="s">
        <v>159</v>
      </c>
      <c r="C863" s="129" t="s">
        <v>88</v>
      </c>
      <c r="D863" s="129" t="s">
        <v>22</v>
      </c>
      <c r="E863" s="155" t="s">
        <v>42</v>
      </c>
      <c r="F863" s="139">
        <v>550.70000000000005</v>
      </c>
      <c r="G863" s="139">
        <v>550.70000000000005</v>
      </c>
      <c r="H863" s="139">
        <v>240</v>
      </c>
      <c r="I863" s="140">
        <v>861.4</v>
      </c>
    </row>
    <row r="864" spans="1:9" ht="15" customHeight="1">
      <c r="A864" s="137" t="s">
        <v>14</v>
      </c>
      <c r="B864" s="129" t="s">
        <v>159</v>
      </c>
      <c r="C864" s="129" t="s">
        <v>88</v>
      </c>
      <c r="D864" s="129" t="s">
        <v>21</v>
      </c>
      <c r="E864" s="155" t="s">
        <v>42</v>
      </c>
      <c r="F864" s="139">
        <v>458.9</v>
      </c>
      <c r="G864" s="139">
        <v>458.9</v>
      </c>
      <c r="H864" s="139">
        <v>175.1</v>
      </c>
      <c r="I864" s="140">
        <v>742.7</v>
      </c>
    </row>
    <row r="865" spans="1:9" ht="15" customHeight="1">
      <c r="A865" s="137" t="s">
        <v>14</v>
      </c>
      <c r="B865" s="129" t="s">
        <v>159</v>
      </c>
      <c r="C865" s="129" t="s">
        <v>88</v>
      </c>
      <c r="D865" s="129" t="s">
        <v>28</v>
      </c>
      <c r="E865" s="155" t="s">
        <v>42</v>
      </c>
      <c r="F865" s="139">
        <v>367.1</v>
      </c>
      <c r="G865" s="139">
        <v>367.1</v>
      </c>
      <c r="H865" s="139">
        <v>113.2</v>
      </c>
      <c r="I865" s="140">
        <v>621.1</v>
      </c>
    </row>
    <row r="866" spans="1:9" ht="15" customHeight="1">
      <c r="A866" s="137" t="s">
        <v>14</v>
      </c>
      <c r="B866" s="129" t="s">
        <v>159</v>
      </c>
      <c r="C866" s="129" t="s">
        <v>88</v>
      </c>
      <c r="D866" s="129" t="s">
        <v>25</v>
      </c>
      <c r="E866" s="155" t="s">
        <v>42</v>
      </c>
      <c r="F866" s="139">
        <v>0</v>
      </c>
      <c r="G866" s="139">
        <v>0</v>
      </c>
      <c r="H866" s="139">
        <v>0</v>
      </c>
      <c r="I866" s="140">
        <v>0</v>
      </c>
    </row>
    <row r="867" spans="1:9" ht="15" customHeight="1">
      <c r="A867" s="137" t="s">
        <v>14</v>
      </c>
      <c r="B867" s="129" t="s">
        <v>159</v>
      </c>
      <c r="C867" s="129" t="s">
        <v>88</v>
      </c>
      <c r="D867" s="129" t="s">
        <v>26</v>
      </c>
      <c r="E867" s="155" t="s">
        <v>42</v>
      </c>
      <c r="F867" s="139">
        <v>0</v>
      </c>
      <c r="G867" s="139">
        <v>0</v>
      </c>
      <c r="H867" s="139">
        <v>0</v>
      </c>
      <c r="I867" s="140">
        <v>0</v>
      </c>
    </row>
    <row r="868" spans="1:9" ht="15" customHeight="1">
      <c r="A868" s="137" t="s">
        <v>14</v>
      </c>
      <c r="B868" s="129" t="s">
        <v>159</v>
      </c>
      <c r="C868" s="129" t="s">
        <v>88</v>
      </c>
      <c r="D868" s="129" t="s">
        <v>27</v>
      </c>
      <c r="E868" s="155" t="s">
        <v>42</v>
      </c>
      <c r="F868" s="139">
        <v>0</v>
      </c>
      <c r="G868" s="139">
        <v>0</v>
      </c>
      <c r="H868" s="139">
        <v>0</v>
      </c>
      <c r="I868" s="140">
        <v>0</v>
      </c>
    </row>
    <row r="869" spans="1:9" ht="15" customHeight="1">
      <c r="A869" s="137" t="s">
        <v>15</v>
      </c>
      <c r="B869" s="129" t="s">
        <v>157</v>
      </c>
      <c r="C869" s="129" t="s">
        <v>85</v>
      </c>
      <c r="D869" s="129" t="s">
        <v>28</v>
      </c>
      <c r="E869" s="155">
        <v>1</v>
      </c>
      <c r="F869" s="139">
        <v>116.7</v>
      </c>
      <c r="G869" s="139">
        <v>114.2</v>
      </c>
      <c r="H869" s="139">
        <v>110.1</v>
      </c>
      <c r="I869" s="140">
        <v>118.3</v>
      </c>
    </row>
    <row r="870" spans="1:9" ht="15" customHeight="1">
      <c r="A870" s="137" t="s">
        <v>15</v>
      </c>
      <c r="B870" s="129" t="s">
        <v>157</v>
      </c>
      <c r="C870" s="129" t="s">
        <v>85</v>
      </c>
      <c r="D870" s="129" t="s">
        <v>22</v>
      </c>
      <c r="E870" s="155">
        <v>2</v>
      </c>
      <c r="F870" s="139">
        <v>103.6</v>
      </c>
      <c r="G870" s="139">
        <v>104.1</v>
      </c>
      <c r="H870" s="139">
        <v>100.1</v>
      </c>
      <c r="I870" s="140">
        <v>108</v>
      </c>
    </row>
    <row r="871" spans="1:9" ht="15" customHeight="1">
      <c r="A871" s="137" t="s">
        <v>15</v>
      </c>
      <c r="B871" s="129" t="s">
        <v>157</v>
      </c>
      <c r="C871" s="129" t="s">
        <v>85</v>
      </c>
      <c r="D871" s="129" t="s">
        <v>21</v>
      </c>
      <c r="E871" s="155">
        <v>3</v>
      </c>
      <c r="F871" s="139">
        <v>67.8</v>
      </c>
      <c r="G871" s="139">
        <v>66.900000000000006</v>
      </c>
      <c r="H871" s="139">
        <v>63.8</v>
      </c>
      <c r="I871" s="140">
        <v>70.099999999999994</v>
      </c>
    </row>
    <row r="872" spans="1:9" ht="15" customHeight="1">
      <c r="A872" s="137" t="s">
        <v>15</v>
      </c>
      <c r="B872" s="129" t="s">
        <v>157</v>
      </c>
      <c r="C872" s="129" t="s">
        <v>85</v>
      </c>
      <c r="D872" s="129" t="s">
        <v>24</v>
      </c>
      <c r="E872" s="155" t="s">
        <v>42</v>
      </c>
      <c r="F872" s="139">
        <v>28</v>
      </c>
      <c r="G872" s="139">
        <v>27.4</v>
      </c>
      <c r="H872" s="139">
        <v>25.4</v>
      </c>
      <c r="I872" s="140">
        <v>29.4</v>
      </c>
    </row>
    <row r="873" spans="1:9" ht="15" customHeight="1">
      <c r="A873" s="137" t="s">
        <v>15</v>
      </c>
      <c r="B873" s="129" t="s">
        <v>157</v>
      </c>
      <c r="C873" s="129" t="s">
        <v>85</v>
      </c>
      <c r="D873" s="129" t="s">
        <v>23</v>
      </c>
      <c r="E873" s="155" t="s">
        <v>42</v>
      </c>
      <c r="F873" s="139">
        <v>26.6</v>
      </c>
      <c r="G873" s="139">
        <v>26</v>
      </c>
      <c r="H873" s="139">
        <v>24</v>
      </c>
      <c r="I873" s="140">
        <v>27.9</v>
      </c>
    </row>
    <row r="874" spans="1:9" ht="15" customHeight="1">
      <c r="A874" s="137" t="s">
        <v>15</v>
      </c>
      <c r="B874" s="129" t="s">
        <v>157</v>
      </c>
      <c r="C874" s="129" t="s">
        <v>85</v>
      </c>
      <c r="D874" s="129" t="s">
        <v>25</v>
      </c>
      <c r="E874" s="155" t="s">
        <v>42</v>
      </c>
      <c r="F874" s="139">
        <v>25.2</v>
      </c>
      <c r="G874" s="139">
        <v>25.4</v>
      </c>
      <c r="H874" s="139">
        <v>23.4</v>
      </c>
      <c r="I874" s="140">
        <v>27.3</v>
      </c>
    </row>
    <row r="875" spans="1:9" ht="15" customHeight="1">
      <c r="A875" s="137" t="s">
        <v>15</v>
      </c>
      <c r="B875" s="129" t="s">
        <v>157</v>
      </c>
      <c r="C875" s="129" t="s">
        <v>85</v>
      </c>
      <c r="D875" s="129" t="s">
        <v>26</v>
      </c>
      <c r="E875" s="155" t="s">
        <v>42</v>
      </c>
      <c r="F875" s="139">
        <v>25.5</v>
      </c>
      <c r="G875" s="139">
        <v>25.2</v>
      </c>
      <c r="H875" s="139">
        <v>23.3</v>
      </c>
      <c r="I875" s="140">
        <v>27.1</v>
      </c>
    </row>
    <row r="876" spans="1:9" ht="15" customHeight="1">
      <c r="A876" s="137" t="s">
        <v>15</v>
      </c>
      <c r="B876" s="129" t="s">
        <v>157</v>
      </c>
      <c r="C876" s="129" t="s">
        <v>85</v>
      </c>
      <c r="D876" s="129" t="s">
        <v>27</v>
      </c>
      <c r="E876" s="155" t="s">
        <v>42</v>
      </c>
      <c r="F876" s="139">
        <v>2.9</v>
      </c>
      <c r="G876" s="139">
        <v>2.9</v>
      </c>
      <c r="H876" s="139">
        <v>2.2999999999999998</v>
      </c>
      <c r="I876" s="140">
        <v>3.6</v>
      </c>
    </row>
    <row r="877" spans="1:9" ht="15" customHeight="1">
      <c r="A877" s="137" t="s">
        <v>15</v>
      </c>
      <c r="B877" s="129" t="s">
        <v>157</v>
      </c>
      <c r="C877" s="129" t="s">
        <v>86</v>
      </c>
      <c r="D877" s="129" t="s">
        <v>27</v>
      </c>
      <c r="E877" s="155" t="s">
        <v>42</v>
      </c>
      <c r="F877" s="139" t="s">
        <v>68</v>
      </c>
      <c r="G877" s="139" t="s">
        <v>68</v>
      </c>
      <c r="H877" s="139" t="s">
        <v>68</v>
      </c>
      <c r="I877" s="140" t="s">
        <v>68</v>
      </c>
    </row>
    <row r="878" spans="1:9" ht="15" customHeight="1">
      <c r="A878" s="137" t="s">
        <v>15</v>
      </c>
      <c r="B878" s="129" t="s">
        <v>157</v>
      </c>
      <c r="C878" s="129" t="s">
        <v>86</v>
      </c>
      <c r="D878" s="129" t="s">
        <v>22</v>
      </c>
      <c r="E878" s="155" t="s">
        <v>42</v>
      </c>
      <c r="F878" s="139">
        <v>17.3</v>
      </c>
      <c r="G878" s="139">
        <v>17.3</v>
      </c>
      <c r="H878" s="139">
        <v>14.3</v>
      </c>
      <c r="I878" s="140">
        <v>20.2</v>
      </c>
    </row>
    <row r="879" spans="1:9" ht="15" customHeight="1">
      <c r="A879" s="137" t="s">
        <v>15</v>
      </c>
      <c r="B879" s="129" t="s">
        <v>157</v>
      </c>
      <c r="C879" s="129" t="s">
        <v>86</v>
      </c>
      <c r="D879" s="129" t="s">
        <v>21</v>
      </c>
      <c r="E879" s="155" t="s">
        <v>42</v>
      </c>
      <c r="F879" s="139">
        <v>10.8</v>
      </c>
      <c r="G879" s="139">
        <v>10.8</v>
      </c>
      <c r="H879" s="139">
        <v>8.4</v>
      </c>
      <c r="I879" s="140">
        <v>13.1</v>
      </c>
    </row>
    <row r="880" spans="1:9" ht="15" customHeight="1">
      <c r="A880" s="137" t="s">
        <v>15</v>
      </c>
      <c r="B880" s="129" t="s">
        <v>157</v>
      </c>
      <c r="C880" s="129" t="s">
        <v>86</v>
      </c>
      <c r="D880" s="129" t="s">
        <v>25</v>
      </c>
      <c r="E880" s="155" t="s">
        <v>42</v>
      </c>
      <c r="F880" s="139">
        <v>6.8</v>
      </c>
      <c r="G880" s="139">
        <v>6.8</v>
      </c>
      <c r="H880" s="139">
        <v>4.9000000000000004</v>
      </c>
      <c r="I880" s="140">
        <v>8.6</v>
      </c>
    </row>
    <row r="881" spans="1:9" ht="15" customHeight="1">
      <c r="A881" s="137" t="s">
        <v>15</v>
      </c>
      <c r="B881" s="129" t="s">
        <v>157</v>
      </c>
      <c r="C881" s="129" t="s">
        <v>86</v>
      </c>
      <c r="D881" s="129" t="s">
        <v>28</v>
      </c>
      <c r="E881" s="155" t="s">
        <v>42</v>
      </c>
      <c r="F881" s="139">
        <v>6.4</v>
      </c>
      <c r="G881" s="139">
        <v>6.4</v>
      </c>
      <c r="H881" s="139">
        <v>4.5999999999999996</v>
      </c>
      <c r="I881" s="140">
        <v>8.1999999999999993</v>
      </c>
    </row>
    <row r="882" spans="1:9" ht="15" customHeight="1">
      <c r="A882" s="137" t="s">
        <v>15</v>
      </c>
      <c r="B882" s="129" t="s">
        <v>157</v>
      </c>
      <c r="C882" s="129" t="s">
        <v>86</v>
      </c>
      <c r="D882" s="129" t="s">
        <v>24</v>
      </c>
      <c r="E882" s="155" t="s">
        <v>42</v>
      </c>
      <c r="F882" s="139">
        <v>2.9</v>
      </c>
      <c r="G882" s="139">
        <v>2.9</v>
      </c>
      <c r="H882" s="139">
        <v>1.7</v>
      </c>
      <c r="I882" s="140">
        <v>4.0999999999999996</v>
      </c>
    </row>
    <row r="883" spans="1:9" ht="15" customHeight="1">
      <c r="A883" s="137" t="s">
        <v>15</v>
      </c>
      <c r="B883" s="129" t="s">
        <v>157</v>
      </c>
      <c r="C883" s="129" t="s">
        <v>86</v>
      </c>
      <c r="D883" s="129" t="s">
        <v>26</v>
      </c>
      <c r="E883" s="155" t="s">
        <v>42</v>
      </c>
      <c r="F883" s="139">
        <v>2.7</v>
      </c>
      <c r="G883" s="139">
        <v>2.7</v>
      </c>
      <c r="H883" s="139">
        <v>1.5</v>
      </c>
      <c r="I883" s="140">
        <v>3.8</v>
      </c>
    </row>
    <row r="884" spans="1:9" ht="15" customHeight="1">
      <c r="A884" s="137" t="s">
        <v>15</v>
      </c>
      <c r="B884" s="129" t="s">
        <v>157</v>
      </c>
      <c r="C884" s="129" t="s">
        <v>86</v>
      </c>
      <c r="D884" s="129" t="s">
        <v>23</v>
      </c>
      <c r="E884" s="155" t="s">
        <v>42</v>
      </c>
      <c r="F884" s="139">
        <v>0.9</v>
      </c>
      <c r="G884" s="139">
        <v>0.9</v>
      </c>
      <c r="H884" s="139">
        <v>0.2</v>
      </c>
      <c r="I884" s="140">
        <v>1.6</v>
      </c>
    </row>
    <row r="885" spans="1:9" ht="15" customHeight="1">
      <c r="A885" s="137" t="s">
        <v>15</v>
      </c>
      <c r="B885" s="129" t="s">
        <v>157</v>
      </c>
      <c r="C885" s="129" t="s">
        <v>87</v>
      </c>
      <c r="D885" s="129" t="s">
        <v>22</v>
      </c>
      <c r="E885" s="155" t="s">
        <v>42</v>
      </c>
      <c r="F885" s="139">
        <v>179.1</v>
      </c>
      <c r="G885" s="139">
        <v>179.1</v>
      </c>
      <c r="H885" s="139">
        <v>167.1</v>
      </c>
      <c r="I885" s="140">
        <v>191.2</v>
      </c>
    </row>
    <row r="886" spans="1:9" ht="15" customHeight="1">
      <c r="A886" s="137" t="s">
        <v>15</v>
      </c>
      <c r="B886" s="129" t="s">
        <v>157</v>
      </c>
      <c r="C886" s="129" t="s">
        <v>87</v>
      </c>
      <c r="D886" s="129" t="s">
        <v>28</v>
      </c>
      <c r="E886" s="155" t="s">
        <v>42</v>
      </c>
      <c r="F886" s="139">
        <v>101.8</v>
      </c>
      <c r="G886" s="139">
        <v>101.8</v>
      </c>
      <c r="H886" s="139">
        <v>92.7</v>
      </c>
      <c r="I886" s="140">
        <v>110.9</v>
      </c>
    </row>
    <row r="887" spans="1:9" ht="15" customHeight="1">
      <c r="A887" s="137" t="s">
        <v>15</v>
      </c>
      <c r="B887" s="129" t="s">
        <v>157</v>
      </c>
      <c r="C887" s="129" t="s">
        <v>87</v>
      </c>
      <c r="D887" s="129" t="s">
        <v>21</v>
      </c>
      <c r="E887" s="155" t="s">
        <v>42</v>
      </c>
      <c r="F887" s="139">
        <v>75.599999999999994</v>
      </c>
      <c r="G887" s="139">
        <v>75.599999999999994</v>
      </c>
      <c r="H887" s="139">
        <v>67.8</v>
      </c>
      <c r="I887" s="140">
        <v>83.5</v>
      </c>
    </row>
    <row r="888" spans="1:9" ht="15" customHeight="1">
      <c r="A888" s="137" t="s">
        <v>15</v>
      </c>
      <c r="B888" s="129" t="s">
        <v>157</v>
      </c>
      <c r="C888" s="129" t="s">
        <v>87</v>
      </c>
      <c r="D888" s="129" t="s">
        <v>25</v>
      </c>
      <c r="E888" s="155" t="s">
        <v>42</v>
      </c>
      <c r="F888" s="139">
        <v>42</v>
      </c>
      <c r="G888" s="139">
        <v>42</v>
      </c>
      <c r="H888" s="139">
        <v>36.200000000000003</v>
      </c>
      <c r="I888" s="140">
        <v>47.9</v>
      </c>
    </row>
    <row r="889" spans="1:9" ht="15" customHeight="1">
      <c r="A889" s="137" t="s">
        <v>15</v>
      </c>
      <c r="B889" s="129" t="s">
        <v>157</v>
      </c>
      <c r="C889" s="129" t="s">
        <v>87</v>
      </c>
      <c r="D889" s="129" t="s">
        <v>26</v>
      </c>
      <c r="E889" s="155" t="s">
        <v>42</v>
      </c>
      <c r="F889" s="139">
        <v>30</v>
      </c>
      <c r="G889" s="139">
        <v>30</v>
      </c>
      <c r="H889" s="139">
        <v>25.1</v>
      </c>
      <c r="I889" s="140">
        <v>34.9</v>
      </c>
    </row>
    <row r="890" spans="1:9" ht="15" customHeight="1">
      <c r="A890" s="137" t="s">
        <v>15</v>
      </c>
      <c r="B890" s="129" t="s">
        <v>157</v>
      </c>
      <c r="C890" s="129" t="s">
        <v>87</v>
      </c>
      <c r="D890" s="129" t="s">
        <v>24</v>
      </c>
      <c r="E890" s="155" t="s">
        <v>42</v>
      </c>
      <c r="F890" s="139">
        <v>22.4</v>
      </c>
      <c r="G890" s="139">
        <v>22.4</v>
      </c>
      <c r="H890" s="139">
        <v>18.100000000000001</v>
      </c>
      <c r="I890" s="140">
        <v>26.7</v>
      </c>
    </row>
    <row r="891" spans="1:9" ht="15" customHeight="1">
      <c r="A891" s="137" t="s">
        <v>15</v>
      </c>
      <c r="B891" s="129" t="s">
        <v>157</v>
      </c>
      <c r="C891" s="129" t="s">
        <v>87</v>
      </c>
      <c r="D891" s="129" t="s">
        <v>23</v>
      </c>
      <c r="E891" s="155" t="s">
        <v>42</v>
      </c>
      <c r="F891" s="139">
        <v>19.899999999999999</v>
      </c>
      <c r="G891" s="139">
        <v>19.899999999999999</v>
      </c>
      <c r="H891" s="139">
        <v>15.8</v>
      </c>
      <c r="I891" s="140">
        <v>23.9</v>
      </c>
    </row>
    <row r="892" spans="1:9" ht="15" customHeight="1">
      <c r="A892" s="137" t="s">
        <v>15</v>
      </c>
      <c r="B892" s="129" t="s">
        <v>157</v>
      </c>
      <c r="C892" s="129" t="s">
        <v>87</v>
      </c>
      <c r="D892" s="129" t="s">
        <v>27</v>
      </c>
      <c r="E892" s="155" t="s">
        <v>42</v>
      </c>
      <c r="F892" s="139">
        <v>4.4000000000000004</v>
      </c>
      <c r="G892" s="139">
        <v>4.4000000000000004</v>
      </c>
      <c r="H892" s="139">
        <v>2.5</v>
      </c>
      <c r="I892" s="140">
        <v>6.3</v>
      </c>
    </row>
    <row r="893" spans="1:9" ht="15" customHeight="1">
      <c r="A893" s="137" t="s">
        <v>15</v>
      </c>
      <c r="B893" s="129" t="s">
        <v>157</v>
      </c>
      <c r="C893" s="129" t="s">
        <v>88</v>
      </c>
      <c r="D893" s="129" t="s">
        <v>28</v>
      </c>
      <c r="E893" s="155" t="s">
        <v>42</v>
      </c>
      <c r="F893" s="139">
        <v>182.2</v>
      </c>
      <c r="G893" s="139">
        <v>182.2</v>
      </c>
      <c r="H893" s="139">
        <v>175.1</v>
      </c>
      <c r="I893" s="140">
        <v>189.4</v>
      </c>
    </row>
    <row r="894" spans="1:9" ht="15" customHeight="1">
      <c r="A894" s="137" t="s">
        <v>15</v>
      </c>
      <c r="B894" s="129" t="s">
        <v>157</v>
      </c>
      <c r="C894" s="129" t="s">
        <v>88</v>
      </c>
      <c r="D894" s="129" t="s">
        <v>22</v>
      </c>
      <c r="E894" s="155" t="s">
        <v>42</v>
      </c>
      <c r="F894" s="139">
        <v>124.8</v>
      </c>
      <c r="G894" s="139">
        <v>124.8</v>
      </c>
      <c r="H894" s="139">
        <v>118.9</v>
      </c>
      <c r="I894" s="140">
        <v>130.69999999999999</v>
      </c>
    </row>
    <row r="895" spans="1:9" ht="15" customHeight="1">
      <c r="A895" s="137" t="s">
        <v>15</v>
      </c>
      <c r="B895" s="129" t="s">
        <v>157</v>
      </c>
      <c r="C895" s="129" t="s">
        <v>88</v>
      </c>
      <c r="D895" s="129" t="s">
        <v>21</v>
      </c>
      <c r="E895" s="155" t="s">
        <v>42</v>
      </c>
      <c r="F895" s="139">
        <v>96.3</v>
      </c>
      <c r="G895" s="139">
        <v>96.3</v>
      </c>
      <c r="H895" s="139">
        <v>91.1</v>
      </c>
      <c r="I895" s="140">
        <v>101.5</v>
      </c>
    </row>
    <row r="896" spans="1:9" ht="15" customHeight="1">
      <c r="A896" s="137" t="s">
        <v>15</v>
      </c>
      <c r="B896" s="129" t="s">
        <v>157</v>
      </c>
      <c r="C896" s="129" t="s">
        <v>88</v>
      </c>
      <c r="D896" s="129" t="s">
        <v>24</v>
      </c>
      <c r="E896" s="155" t="s">
        <v>42</v>
      </c>
      <c r="F896" s="139">
        <v>43.6</v>
      </c>
      <c r="G896" s="139">
        <v>43.6</v>
      </c>
      <c r="H896" s="139">
        <v>40.200000000000003</v>
      </c>
      <c r="I896" s="140">
        <v>47.1</v>
      </c>
    </row>
    <row r="897" spans="1:9" ht="15" customHeight="1">
      <c r="A897" s="137" t="s">
        <v>15</v>
      </c>
      <c r="B897" s="129" t="s">
        <v>157</v>
      </c>
      <c r="C897" s="129" t="s">
        <v>88</v>
      </c>
      <c r="D897" s="129" t="s">
        <v>23</v>
      </c>
      <c r="E897" s="155" t="s">
        <v>42</v>
      </c>
      <c r="F897" s="139">
        <v>43.1</v>
      </c>
      <c r="G897" s="139">
        <v>43.1</v>
      </c>
      <c r="H897" s="139">
        <v>39.6</v>
      </c>
      <c r="I897" s="140">
        <v>46.5</v>
      </c>
    </row>
    <row r="898" spans="1:9" ht="15" customHeight="1">
      <c r="A898" s="137" t="s">
        <v>15</v>
      </c>
      <c r="B898" s="129" t="s">
        <v>157</v>
      </c>
      <c r="C898" s="129" t="s">
        <v>88</v>
      </c>
      <c r="D898" s="129" t="s">
        <v>26</v>
      </c>
      <c r="E898" s="155" t="s">
        <v>42</v>
      </c>
      <c r="F898" s="139">
        <v>36.4</v>
      </c>
      <c r="G898" s="139">
        <v>36.4</v>
      </c>
      <c r="H898" s="139">
        <v>33.299999999999997</v>
      </c>
      <c r="I898" s="140">
        <v>39.6</v>
      </c>
    </row>
    <row r="899" spans="1:9" ht="15" customHeight="1">
      <c r="A899" s="137" t="s">
        <v>15</v>
      </c>
      <c r="B899" s="129" t="s">
        <v>157</v>
      </c>
      <c r="C899" s="129" t="s">
        <v>88</v>
      </c>
      <c r="D899" s="129" t="s">
        <v>25</v>
      </c>
      <c r="E899" s="155" t="s">
        <v>42</v>
      </c>
      <c r="F899" s="139">
        <v>29.5</v>
      </c>
      <c r="G899" s="139">
        <v>29.5</v>
      </c>
      <c r="H899" s="139">
        <v>26.7</v>
      </c>
      <c r="I899" s="140">
        <v>32.4</v>
      </c>
    </row>
    <row r="900" spans="1:9" ht="15" customHeight="1">
      <c r="A900" s="137" t="s">
        <v>15</v>
      </c>
      <c r="B900" s="129" t="s">
        <v>157</v>
      </c>
      <c r="C900" s="129" t="s">
        <v>88</v>
      </c>
      <c r="D900" s="129" t="s">
        <v>27</v>
      </c>
      <c r="E900" s="155" t="s">
        <v>42</v>
      </c>
      <c r="F900" s="139">
        <v>3.8</v>
      </c>
      <c r="G900" s="139">
        <v>3.8</v>
      </c>
      <c r="H900" s="139">
        <v>2.8</v>
      </c>
      <c r="I900" s="140">
        <v>4.8</v>
      </c>
    </row>
    <row r="901" spans="1:9" ht="15" customHeight="1">
      <c r="A901" s="137" t="s">
        <v>15</v>
      </c>
      <c r="B901" s="129" t="s">
        <v>158</v>
      </c>
      <c r="C901" s="129" t="s">
        <v>85</v>
      </c>
      <c r="D901" s="129" t="s">
        <v>28</v>
      </c>
      <c r="E901" s="155" t="s">
        <v>42</v>
      </c>
      <c r="F901" s="139">
        <v>141.30000000000001</v>
      </c>
      <c r="G901" s="139">
        <v>137.19999999999999</v>
      </c>
      <c r="H901" s="139">
        <v>131</v>
      </c>
      <c r="I901" s="140">
        <v>143.4</v>
      </c>
    </row>
    <row r="902" spans="1:9" ht="15" customHeight="1">
      <c r="A902" s="137" t="s">
        <v>15</v>
      </c>
      <c r="B902" s="129" t="s">
        <v>158</v>
      </c>
      <c r="C902" s="129" t="s">
        <v>85</v>
      </c>
      <c r="D902" s="129" t="s">
        <v>22</v>
      </c>
      <c r="E902" s="155" t="s">
        <v>42</v>
      </c>
      <c r="F902" s="139">
        <v>115.5</v>
      </c>
      <c r="G902" s="139">
        <v>114.7</v>
      </c>
      <c r="H902" s="139">
        <v>109</v>
      </c>
      <c r="I902" s="140">
        <v>120.4</v>
      </c>
    </row>
    <row r="903" spans="1:9" ht="15" customHeight="1">
      <c r="A903" s="137" t="s">
        <v>15</v>
      </c>
      <c r="B903" s="129" t="s">
        <v>158</v>
      </c>
      <c r="C903" s="129" t="s">
        <v>85</v>
      </c>
      <c r="D903" s="129" t="s">
        <v>21</v>
      </c>
      <c r="E903" s="155" t="s">
        <v>42</v>
      </c>
      <c r="F903" s="139">
        <v>65</v>
      </c>
      <c r="G903" s="139">
        <v>63.5</v>
      </c>
      <c r="H903" s="139">
        <v>59.3</v>
      </c>
      <c r="I903" s="140">
        <v>67.8</v>
      </c>
    </row>
    <row r="904" spans="1:9" ht="15" customHeight="1">
      <c r="A904" s="137" t="s">
        <v>15</v>
      </c>
      <c r="B904" s="129" t="s">
        <v>158</v>
      </c>
      <c r="C904" s="129" t="s">
        <v>85</v>
      </c>
      <c r="D904" s="129" t="s">
        <v>23</v>
      </c>
      <c r="E904" s="155" t="s">
        <v>42</v>
      </c>
      <c r="F904" s="139">
        <v>27</v>
      </c>
      <c r="G904" s="139">
        <v>26.1</v>
      </c>
      <c r="H904" s="139">
        <v>23.4</v>
      </c>
      <c r="I904" s="140">
        <v>28.8</v>
      </c>
    </row>
    <row r="905" spans="1:9" ht="15" customHeight="1">
      <c r="A905" s="137" t="s">
        <v>15</v>
      </c>
      <c r="B905" s="129" t="s">
        <v>158</v>
      </c>
      <c r="C905" s="129" t="s">
        <v>85</v>
      </c>
      <c r="D905" s="129" t="s">
        <v>26</v>
      </c>
      <c r="E905" s="155" t="s">
        <v>42</v>
      </c>
      <c r="F905" s="139">
        <v>26.4</v>
      </c>
      <c r="G905" s="139">
        <v>25.8</v>
      </c>
      <c r="H905" s="139">
        <v>23.1</v>
      </c>
      <c r="I905" s="140">
        <v>28.5</v>
      </c>
    </row>
    <row r="906" spans="1:9" ht="15" customHeight="1">
      <c r="A906" s="137" t="s">
        <v>15</v>
      </c>
      <c r="B906" s="129" t="s">
        <v>158</v>
      </c>
      <c r="C906" s="129" t="s">
        <v>85</v>
      </c>
      <c r="D906" s="129" t="s">
        <v>24</v>
      </c>
      <c r="E906" s="155" t="s">
        <v>42</v>
      </c>
      <c r="F906" s="139">
        <v>24.9</v>
      </c>
      <c r="G906" s="139">
        <v>24.2</v>
      </c>
      <c r="H906" s="139">
        <v>21.6</v>
      </c>
      <c r="I906" s="140">
        <v>26.8</v>
      </c>
    </row>
    <row r="907" spans="1:9" ht="15" customHeight="1">
      <c r="A907" s="137" t="s">
        <v>15</v>
      </c>
      <c r="B907" s="129" t="s">
        <v>158</v>
      </c>
      <c r="C907" s="129" t="s">
        <v>85</v>
      </c>
      <c r="D907" s="129" t="s">
        <v>25</v>
      </c>
      <c r="E907" s="155" t="s">
        <v>42</v>
      </c>
      <c r="F907" s="139">
        <v>21.4</v>
      </c>
      <c r="G907" s="139">
        <v>21.4</v>
      </c>
      <c r="H907" s="139">
        <v>18.899999999999999</v>
      </c>
      <c r="I907" s="140">
        <v>23.8</v>
      </c>
    </row>
    <row r="908" spans="1:9" ht="15" customHeight="1">
      <c r="A908" s="137" t="s">
        <v>15</v>
      </c>
      <c r="B908" s="129" t="s">
        <v>158</v>
      </c>
      <c r="C908" s="129" t="s">
        <v>85</v>
      </c>
      <c r="D908" s="129" t="s">
        <v>27</v>
      </c>
      <c r="E908" s="155" t="s">
        <v>42</v>
      </c>
      <c r="F908" s="139">
        <v>4</v>
      </c>
      <c r="G908" s="139">
        <v>4</v>
      </c>
      <c r="H908" s="139">
        <v>2.9</v>
      </c>
      <c r="I908" s="140">
        <v>5.0999999999999996</v>
      </c>
    </row>
    <row r="909" spans="1:9" ht="15" customHeight="1">
      <c r="A909" s="137" t="s">
        <v>15</v>
      </c>
      <c r="B909" s="129" t="s">
        <v>158</v>
      </c>
      <c r="C909" s="129" t="s">
        <v>86</v>
      </c>
      <c r="D909" s="129" t="s">
        <v>23</v>
      </c>
      <c r="E909" s="155" t="s">
        <v>42</v>
      </c>
      <c r="F909" s="139" t="s">
        <v>68</v>
      </c>
      <c r="G909" s="139" t="s">
        <v>68</v>
      </c>
      <c r="H909" s="139" t="s">
        <v>68</v>
      </c>
      <c r="I909" s="140" t="s">
        <v>68</v>
      </c>
    </row>
    <row r="910" spans="1:9" ht="15" customHeight="1">
      <c r="A910" s="137" t="s">
        <v>15</v>
      </c>
      <c r="B910" s="129" t="s">
        <v>158</v>
      </c>
      <c r="C910" s="129" t="s">
        <v>86</v>
      </c>
      <c r="D910" s="129" t="s">
        <v>26</v>
      </c>
      <c r="E910" s="155" t="s">
        <v>42</v>
      </c>
      <c r="F910" s="139" t="s">
        <v>68</v>
      </c>
      <c r="G910" s="139" t="s">
        <v>68</v>
      </c>
      <c r="H910" s="139" t="s">
        <v>68</v>
      </c>
      <c r="I910" s="140" t="s">
        <v>68</v>
      </c>
    </row>
    <row r="911" spans="1:9" ht="15" customHeight="1">
      <c r="A911" s="137" t="s">
        <v>15</v>
      </c>
      <c r="B911" s="129" t="s">
        <v>158</v>
      </c>
      <c r="C911" s="129" t="s">
        <v>86</v>
      </c>
      <c r="D911" s="129" t="s">
        <v>22</v>
      </c>
      <c r="E911" s="155" t="s">
        <v>42</v>
      </c>
      <c r="F911" s="139">
        <v>12.2</v>
      </c>
      <c r="G911" s="139">
        <v>12.2</v>
      </c>
      <c r="H911" s="139">
        <v>8.6999999999999993</v>
      </c>
      <c r="I911" s="140">
        <v>15.7</v>
      </c>
    </row>
    <row r="912" spans="1:9" ht="15" customHeight="1">
      <c r="A912" s="137" t="s">
        <v>15</v>
      </c>
      <c r="B912" s="129" t="s">
        <v>158</v>
      </c>
      <c r="C912" s="129" t="s">
        <v>86</v>
      </c>
      <c r="D912" s="129" t="s">
        <v>21</v>
      </c>
      <c r="E912" s="155" t="s">
        <v>42</v>
      </c>
      <c r="F912" s="139">
        <v>10.1</v>
      </c>
      <c r="G912" s="139">
        <v>10.1</v>
      </c>
      <c r="H912" s="139">
        <v>6.9</v>
      </c>
      <c r="I912" s="140">
        <v>13.3</v>
      </c>
    </row>
    <row r="913" spans="1:9" ht="15" customHeight="1">
      <c r="A913" s="137" t="s">
        <v>15</v>
      </c>
      <c r="B913" s="129" t="s">
        <v>158</v>
      </c>
      <c r="C913" s="129" t="s">
        <v>86</v>
      </c>
      <c r="D913" s="129" t="s">
        <v>28</v>
      </c>
      <c r="E913" s="155" t="s">
        <v>42</v>
      </c>
      <c r="F913" s="139">
        <v>6.2</v>
      </c>
      <c r="G913" s="139">
        <v>6.2</v>
      </c>
      <c r="H913" s="139">
        <v>3.7</v>
      </c>
      <c r="I913" s="140">
        <v>8.6999999999999993</v>
      </c>
    </row>
    <row r="914" spans="1:9" ht="15" customHeight="1">
      <c r="A914" s="137" t="s">
        <v>15</v>
      </c>
      <c r="B914" s="129" t="s">
        <v>158</v>
      </c>
      <c r="C914" s="129" t="s">
        <v>86</v>
      </c>
      <c r="D914" s="129" t="s">
        <v>25</v>
      </c>
      <c r="E914" s="155" t="s">
        <v>42</v>
      </c>
      <c r="F914" s="139">
        <v>4.2</v>
      </c>
      <c r="G914" s="139">
        <v>4.2</v>
      </c>
      <c r="H914" s="139">
        <v>2.1</v>
      </c>
      <c r="I914" s="140">
        <v>6.2</v>
      </c>
    </row>
    <row r="915" spans="1:9" ht="15" customHeight="1">
      <c r="A915" s="137" t="s">
        <v>15</v>
      </c>
      <c r="B915" s="129" t="s">
        <v>158</v>
      </c>
      <c r="C915" s="129" t="s">
        <v>86</v>
      </c>
      <c r="D915" s="129" t="s">
        <v>24</v>
      </c>
      <c r="E915" s="155" t="s">
        <v>42</v>
      </c>
      <c r="F915" s="139">
        <v>2.2999999999999998</v>
      </c>
      <c r="G915" s="139">
        <v>2.2999999999999998</v>
      </c>
      <c r="H915" s="139">
        <v>0.8</v>
      </c>
      <c r="I915" s="140">
        <v>3.9</v>
      </c>
    </row>
    <row r="916" spans="1:9" ht="15" customHeight="1">
      <c r="A916" s="137" t="s">
        <v>15</v>
      </c>
      <c r="B916" s="129" t="s">
        <v>158</v>
      </c>
      <c r="C916" s="129" t="s">
        <v>86</v>
      </c>
      <c r="D916" s="129" t="s">
        <v>27</v>
      </c>
      <c r="E916" s="155" t="s">
        <v>42</v>
      </c>
      <c r="F916" s="139">
        <v>0</v>
      </c>
      <c r="G916" s="139">
        <v>0</v>
      </c>
      <c r="H916" s="139">
        <v>0</v>
      </c>
      <c r="I916" s="140">
        <v>0</v>
      </c>
    </row>
    <row r="917" spans="1:9" ht="15" customHeight="1">
      <c r="A917" s="137" t="s">
        <v>15</v>
      </c>
      <c r="B917" s="129" t="s">
        <v>158</v>
      </c>
      <c r="C917" s="129" t="s">
        <v>87</v>
      </c>
      <c r="D917" s="129" t="s">
        <v>22</v>
      </c>
      <c r="E917" s="155" t="s">
        <v>42</v>
      </c>
      <c r="F917" s="139">
        <v>162.5</v>
      </c>
      <c r="G917" s="139">
        <v>162.5</v>
      </c>
      <c r="H917" s="139">
        <v>146.5</v>
      </c>
      <c r="I917" s="140">
        <v>178.5</v>
      </c>
    </row>
    <row r="918" spans="1:9" ht="15" customHeight="1">
      <c r="A918" s="137" t="s">
        <v>15</v>
      </c>
      <c r="B918" s="129" t="s">
        <v>158</v>
      </c>
      <c r="C918" s="129" t="s">
        <v>87</v>
      </c>
      <c r="D918" s="129" t="s">
        <v>28</v>
      </c>
      <c r="E918" s="155" t="s">
        <v>42</v>
      </c>
      <c r="F918" s="139">
        <v>96</v>
      </c>
      <c r="G918" s="139">
        <v>96</v>
      </c>
      <c r="H918" s="139">
        <v>83.7</v>
      </c>
      <c r="I918" s="140">
        <v>108.3</v>
      </c>
    </row>
    <row r="919" spans="1:9" ht="15" customHeight="1">
      <c r="A919" s="137" t="s">
        <v>15</v>
      </c>
      <c r="B919" s="129" t="s">
        <v>158</v>
      </c>
      <c r="C919" s="129" t="s">
        <v>87</v>
      </c>
      <c r="D919" s="129" t="s">
        <v>21</v>
      </c>
      <c r="E919" s="155" t="s">
        <v>42</v>
      </c>
      <c r="F919" s="139">
        <v>55.4</v>
      </c>
      <c r="G919" s="139">
        <v>55.4</v>
      </c>
      <c r="H919" s="139">
        <v>46.1</v>
      </c>
      <c r="I919" s="140">
        <v>64.8</v>
      </c>
    </row>
    <row r="920" spans="1:9" ht="15" customHeight="1">
      <c r="A920" s="137" t="s">
        <v>15</v>
      </c>
      <c r="B920" s="129" t="s">
        <v>158</v>
      </c>
      <c r="C920" s="129" t="s">
        <v>87</v>
      </c>
      <c r="D920" s="129" t="s">
        <v>25</v>
      </c>
      <c r="E920" s="155" t="s">
        <v>42</v>
      </c>
      <c r="F920" s="139">
        <v>34.1</v>
      </c>
      <c r="G920" s="139">
        <v>34.1</v>
      </c>
      <c r="H920" s="139">
        <v>26.7</v>
      </c>
      <c r="I920" s="140">
        <v>41.4</v>
      </c>
    </row>
    <row r="921" spans="1:9" ht="15" customHeight="1">
      <c r="A921" s="137" t="s">
        <v>15</v>
      </c>
      <c r="B921" s="129" t="s">
        <v>158</v>
      </c>
      <c r="C921" s="129" t="s">
        <v>87</v>
      </c>
      <c r="D921" s="129" t="s">
        <v>26</v>
      </c>
      <c r="E921" s="155" t="s">
        <v>42</v>
      </c>
      <c r="F921" s="139">
        <v>23</v>
      </c>
      <c r="G921" s="139">
        <v>23</v>
      </c>
      <c r="H921" s="139">
        <v>17</v>
      </c>
      <c r="I921" s="140">
        <v>29</v>
      </c>
    </row>
    <row r="922" spans="1:9" ht="15" customHeight="1">
      <c r="A922" s="137" t="s">
        <v>15</v>
      </c>
      <c r="B922" s="129" t="s">
        <v>158</v>
      </c>
      <c r="C922" s="129" t="s">
        <v>87</v>
      </c>
      <c r="D922" s="129" t="s">
        <v>24</v>
      </c>
      <c r="E922" s="155" t="s">
        <v>42</v>
      </c>
      <c r="F922" s="139">
        <v>18.100000000000001</v>
      </c>
      <c r="G922" s="139">
        <v>18.100000000000001</v>
      </c>
      <c r="H922" s="139">
        <v>12.7</v>
      </c>
      <c r="I922" s="140">
        <v>23.4</v>
      </c>
    </row>
    <row r="923" spans="1:9" ht="15" customHeight="1">
      <c r="A923" s="137" t="s">
        <v>15</v>
      </c>
      <c r="B923" s="129" t="s">
        <v>158</v>
      </c>
      <c r="C923" s="129" t="s">
        <v>87</v>
      </c>
      <c r="D923" s="129" t="s">
        <v>23</v>
      </c>
      <c r="E923" s="155" t="s">
        <v>42</v>
      </c>
      <c r="F923" s="139">
        <v>15.2</v>
      </c>
      <c r="G923" s="139">
        <v>15.2</v>
      </c>
      <c r="H923" s="139">
        <v>10.3</v>
      </c>
      <c r="I923" s="140">
        <v>20.100000000000001</v>
      </c>
    </row>
    <row r="924" spans="1:9" ht="15" customHeight="1">
      <c r="A924" s="137" t="s">
        <v>15</v>
      </c>
      <c r="B924" s="129" t="s">
        <v>158</v>
      </c>
      <c r="C924" s="129" t="s">
        <v>87</v>
      </c>
      <c r="D924" s="129" t="s">
        <v>27</v>
      </c>
      <c r="E924" s="155" t="s">
        <v>42</v>
      </c>
      <c r="F924" s="139">
        <v>6.6</v>
      </c>
      <c r="G924" s="139">
        <v>6.6</v>
      </c>
      <c r="H924" s="139">
        <v>3.3</v>
      </c>
      <c r="I924" s="140">
        <v>9.8000000000000007</v>
      </c>
    </row>
    <row r="925" spans="1:9" ht="15" customHeight="1">
      <c r="A925" s="137" t="s">
        <v>15</v>
      </c>
      <c r="B925" s="129" t="s">
        <v>158</v>
      </c>
      <c r="C925" s="129" t="s">
        <v>88</v>
      </c>
      <c r="D925" s="129" t="s">
        <v>28</v>
      </c>
      <c r="E925" s="155" t="s">
        <v>42</v>
      </c>
      <c r="F925" s="139">
        <v>230.2</v>
      </c>
      <c r="G925" s="139">
        <v>230.2</v>
      </c>
      <c r="H925" s="139">
        <v>219.1</v>
      </c>
      <c r="I925" s="140">
        <v>241.4</v>
      </c>
    </row>
    <row r="926" spans="1:9" ht="15" customHeight="1">
      <c r="A926" s="137" t="s">
        <v>15</v>
      </c>
      <c r="B926" s="129" t="s">
        <v>158</v>
      </c>
      <c r="C926" s="129" t="s">
        <v>88</v>
      </c>
      <c r="D926" s="129" t="s">
        <v>22</v>
      </c>
      <c r="E926" s="155" t="s">
        <v>42</v>
      </c>
      <c r="F926" s="139">
        <v>155.5</v>
      </c>
      <c r="G926" s="139">
        <v>155.5</v>
      </c>
      <c r="H926" s="139">
        <v>146.30000000000001</v>
      </c>
      <c r="I926" s="140">
        <v>164.6</v>
      </c>
    </row>
    <row r="927" spans="1:9" ht="15" customHeight="1">
      <c r="A927" s="137" t="s">
        <v>15</v>
      </c>
      <c r="B927" s="129" t="s">
        <v>158</v>
      </c>
      <c r="C927" s="129" t="s">
        <v>88</v>
      </c>
      <c r="D927" s="129" t="s">
        <v>21</v>
      </c>
      <c r="E927" s="155" t="s">
        <v>42</v>
      </c>
      <c r="F927" s="139">
        <v>98</v>
      </c>
      <c r="G927" s="139">
        <v>98</v>
      </c>
      <c r="H927" s="139">
        <v>90.7</v>
      </c>
      <c r="I927" s="140">
        <v>105.3</v>
      </c>
    </row>
    <row r="928" spans="1:9" ht="15" customHeight="1">
      <c r="A928" s="137" t="s">
        <v>15</v>
      </c>
      <c r="B928" s="129" t="s">
        <v>158</v>
      </c>
      <c r="C928" s="129" t="s">
        <v>88</v>
      </c>
      <c r="D928" s="129" t="s">
        <v>23</v>
      </c>
      <c r="E928" s="155" t="s">
        <v>42</v>
      </c>
      <c r="F928" s="139">
        <v>45.3</v>
      </c>
      <c r="G928" s="139">
        <v>45.3</v>
      </c>
      <c r="H928" s="139">
        <v>40.4</v>
      </c>
      <c r="I928" s="140">
        <v>50.3</v>
      </c>
    </row>
    <row r="929" spans="1:9" ht="15" customHeight="1">
      <c r="A929" s="137" t="s">
        <v>15</v>
      </c>
      <c r="B929" s="129" t="s">
        <v>158</v>
      </c>
      <c r="C929" s="129" t="s">
        <v>88</v>
      </c>
      <c r="D929" s="129" t="s">
        <v>26</v>
      </c>
      <c r="E929" s="155" t="s">
        <v>42</v>
      </c>
      <c r="F929" s="139">
        <v>41.4</v>
      </c>
      <c r="G929" s="139">
        <v>41.4</v>
      </c>
      <c r="H929" s="139">
        <v>36.700000000000003</v>
      </c>
      <c r="I929" s="140">
        <v>46.1</v>
      </c>
    </row>
    <row r="930" spans="1:9" ht="15" customHeight="1">
      <c r="A930" s="137" t="s">
        <v>15</v>
      </c>
      <c r="B930" s="129" t="s">
        <v>158</v>
      </c>
      <c r="C930" s="129" t="s">
        <v>88</v>
      </c>
      <c r="D930" s="129" t="s">
        <v>24</v>
      </c>
      <c r="E930" s="155" t="s">
        <v>42</v>
      </c>
      <c r="F930" s="139">
        <v>39.4</v>
      </c>
      <c r="G930" s="139">
        <v>39.4</v>
      </c>
      <c r="H930" s="139">
        <v>34.799999999999997</v>
      </c>
      <c r="I930" s="140">
        <v>44</v>
      </c>
    </row>
    <row r="931" spans="1:9" ht="15" customHeight="1">
      <c r="A931" s="137" t="s">
        <v>15</v>
      </c>
      <c r="B931" s="129" t="s">
        <v>158</v>
      </c>
      <c r="C931" s="129" t="s">
        <v>88</v>
      </c>
      <c r="D931" s="129" t="s">
        <v>25</v>
      </c>
      <c r="E931" s="155" t="s">
        <v>42</v>
      </c>
      <c r="F931" s="139">
        <v>26.3</v>
      </c>
      <c r="G931" s="139">
        <v>26.3</v>
      </c>
      <c r="H931" s="139">
        <v>22.6</v>
      </c>
      <c r="I931" s="140">
        <v>30.1</v>
      </c>
    </row>
    <row r="932" spans="1:9" ht="15" customHeight="1">
      <c r="A932" s="137" t="s">
        <v>15</v>
      </c>
      <c r="B932" s="129" t="s">
        <v>158</v>
      </c>
      <c r="C932" s="129" t="s">
        <v>88</v>
      </c>
      <c r="D932" s="129" t="s">
        <v>27</v>
      </c>
      <c r="E932" s="155" t="s">
        <v>42</v>
      </c>
      <c r="F932" s="139">
        <v>5.4</v>
      </c>
      <c r="G932" s="139">
        <v>5.4</v>
      </c>
      <c r="H932" s="139">
        <v>3.6</v>
      </c>
      <c r="I932" s="140">
        <v>7.1</v>
      </c>
    </row>
    <row r="933" spans="1:9" ht="15" customHeight="1">
      <c r="A933" s="137" t="s">
        <v>15</v>
      </c>
      <c r="B933" s="129" t="s">
        <v>159</v>
      </c>
      <c r="C933" s="129" t="s">
        <v>85</v>
      </c>
      <c r="D933" s="129" t="s">
        <v>22</v>
      </c>
      <c r="E933" s="155" t="s">
        <v>42</v>
      </c>
      <c r="F933" s="139">
        <v>90.9</v>
      </c>
      <c r="G933" s="139">
        <v>92.7</v>
      </c>
      <c r="H933" s="139">
        <v>87.3</v>
      </c>
      <c r="I933" s="140">
        <v>98</v>
      </c>
    </row>
    <row r="934" spans="1:9" ht="15" customHeight="1">
      <c r="A934" s="137" t="s">
        <v>15</v>
      </c>
      <c r="B934" s="129" t="s">
        <v>159</v>
      </c>
      <c r="C934" s="129" t="s">
        <v>85</v>
      </c>
      <c r="D934" s="129" t="s">
        <v>28</v>
      </c>
      <c r="E934" s="155" t="s">
        <v>42</v>
      </c>
      <c r="F934" s="139">
        <v>90.6</v>
      </c>
      <c r="G934" s="139">
        <v>89.6</v>
      </c>
      <c r="H934" s="139">
        <v>84.4</v>
      </c>
      <c r="I934" s="140">
        <v>94.8</v>
      </c>
    </row>
    <row r="935" spans="1:9" ht="15" customHeight="1">
      <c r="A935" s="137" t="s">
        <v>15</v>
      </c>
      <c r="B935" s="129" t="s">
        <v>159</v>
      </c>
      <c r="C935" s="129" t="s">
        <v>85</v>
      </c>
      <c r="D935" s="129" t="s">
        <v>21</v>
      </c>
      <c r="E935" s="155" t="s">
        <v>42</v>
      </c>
      <c r="F935" s="139">
        <v>70.8</v>
      </c>
      <c r="G935" s="139">
        <v>70.599999999999994</v>
      </c>
      <c r="H935" s="139">
        <v>65.900000000000006</v>
      </c>
      <c r="I935" s="140">
        <v>75.2</v>
      </c>
    </row>
    <row r="936" spans="1:9" ht="15" customHeight="1">
      <c r="A936" s="137" t="s">
        <v>15</v>
      </c>
      <c r="B936" s="129" t="s">
        <v>159</v>
      </c>
      <c r="C936" s="129" t="s">
        <v>85</v>
      </c>
      <c r="D936" s="129" t="s">
        <v>24</v>
      </c>
      <c r="E936" s="155" t="s">
        <v>42</v>
      </c>
      <c r="F936" s="139">
        <v>31.3</v>
      </c>
      <c r="G936" s="139">
        <v>30.7</v>
      </c>
      <c r="H936" s="139">
        <v>27.7</v>
      </c>
      <c r="I936" s="140">
        <v>33.799999999999997</v>
      </c>
    </row>
    <row r="937" spans="1:9" ht="15" customHeight="1">
      <c r="A937" s="137" t="s">
        <v>15</v>
      </c>
      <c r="B937" s="129" t="s">
        <v>159</v>
      </c>
      <c r="C937" s="129" t="s">
        <v>85</v>
      </c>
      <c r="D937" s="129" t="s">
        <v>25</v>
      </c>
      <c r="E937" s="155" t="s">
        <v>42</v>
      </c>
      <c r="F937" s="139">
        <v>29.3</v>
      </c>
      <c r="G937" s="139">
        <v>29.6</v>
      </c>
      <c r="H937" s="139">
        <v>26.6</v>
      </c>
      <c r="I937" s="140">
        <v>32.6</v>
      </c>
    </row>
    <row r="938" spans="1:9" ht="15" customHeight="1">
      <c r="A938" s="137" t="s">
        <v>15</v>
      </c>
      <c r="B938" s="129" t="s">
        <v>159</v>
      </c>
      <c r="C938" s="129" t="s">
        <v>85</v>
      </c>
      <c r="D938" s="129" t="s">
        <v>23</v>
      </c>
      <c r="E938" s="155" t="s">
        <v>42</v>
      </c>
      <c r="F938" s="139">
        <v>26.2</v>
      </c>
      <c r="G938" s="139">
        <v>25.8</v>
      </c>
      <c r="H938" s="139">
        <v>23</v>
      </c>
      <c r="I938" s="140">
        <v>28.6</v>
      </c>
    </row>
    <row r="939" spans="1:9" ht="15" customHeight="1">
      <c r="A939" s="137" t="s">
        <v>15</v>
      </c>
      <c r="B939" s="129" t="s">
        <v>159</v>
      </c>
      <c r="C939" s="129" t="s">
        <v>85</v>
      </c>
      <c r="D939" s="129" t="s">
        <v>26</v>
      </c>
      <c r="E939" s="155" t="s">
        <v>42</v>
      </c>
      <c r="F939" s="139">
        <v>24.5</v>
      </c>
      <c r="G939" s="139">
        <v>24.5</v>
      </c>
      <c r="H939" s="139">
        <v>21.8</v>
      </c>
      <c r="I939" s="140">
        <v>27.3</v>
      </c>
    </row>
    <row r="940" spans="1:9" ht="15" customHeight="1">
      <c r="A940" s="137" t="s">
        <v>15</v>
      </c>
      <c r="B940" s="129" t="s">
        <v>159</v>
      </c>
      <c r="C940" s="129" t="s">
        <v>85</v>
      </c>
      <c r="D940" s="129" t="s">
        <v>27</v>
      </c>
      <c r="E940" s="155" t="s">
        <v>42</v>
      </c>
      <c r="F940" s="139">
        <v>1.7</v>
      </c>
      <c r="G940" s="139">
        <v>1.7</v>
      </c>
      <c r="H940" s="139">
        <v>1</v>
      </c>
      <c r="I940" s="140">
        <v>2.5</v>
      </c>
    </row>
    <row r="941" spans="1:9" ht="15" customHeight="1">
      <c r="A941" s="137" t="s">
        <v>15</v>
      </c>
      <c r="B941" s="129" t="s">
        <v>159</v>
      </c>
      <c r="C941" s="129" t="s">
        <v>86</v>
      </c>
      <c r="D941" s="129" t="s">
        <v>23</v>
      </c>
      <c r="E941" s="155" t="s">
        <v>42</v>
      </c>
      <c r="F941" s="139" t="s">
        <v>68</v>
      </c>
      <c r="G941" s="139" t="s">
        <v>68</v>
      </c>
      <c r="H941" s="139" t="s">
        <v>68</v>
      </c>
      <c r="I941" s="140" t="s">
        <v>68</v>
      </c>
    </row>
    <row r="942" spans="1:9" ht="15" customHeight="1">
      <c r="A942" s="137" t="s">
        <v>15</v>
      </c>
      <c r="B942" s="129" t="s">
        <v>159</v>
      </c>
      <c r="C942" s="129" t="s">
        <v>86</v>
      </c>
      <c r="D942" s="129" t="s">
        <v>27</v>
      </c>
      <c r="E942" s="155" t="s">
        <v>42</v>
      </c>
      <c r="F942" s="139" t="s">
        <v>68</v>
      </c>
      <c r="G942" s="139" t="s">
        <v>68</v>
      </c>
      <c r="H942" s="139" t="s">
        <v>68</v>
      </c>
      <c r="I942" s="140" t="s">
        <v>68</v>
      </c>
    </row>
    <row r="943" spans="1:9" ht="15" customHeight="1">
      <c r="A943" s="137" t="s">
        <v>15</v>
      </c>
      <c r="B943" s="129" t="s">
        <v>159</v>
      </c>
      <c r="C943" s="129" t="s">
        <v>86</v>
      </c>
      <c r="D943" s="129" t="s">
        <v>22</v>
      </c>
      <c r="E943" s="155" t="s">
        <v>42</v>
      </c>
      <c r="F943" s="139">
        <v>22.6</v>
      </c>
      <c r="G943" s="139">
        <v>22.6</v>
      </c>
      <c r="H943" s="139">
        <v>17.8</v>
      </c>
      <c r="I943" s="140">
        <v>27.5</v>
      </c>
    </row>
    <row r="944" spans="1:9" ht="15" customHeight="1">
      <c r="A944" s="137" t="s">
        <v>15</v>
      </c>
      <c r="B944" s="129" t="s">
        <v>159</v>
      </c>
      <c r="C944" s="129" t="s">
        <v>86</v>
      </c>
      <c r="D944" s="129" t="s">
        <v>21</v>
      </c>
      <c r="E944" s="155" t="s">
        <v>42</v>
      </c>
      <c r="F944" s="139">
        <v>11.5</v>
      </c>
      <c r="G944" s="139">
        <v>11.5</v>
      </c>
      <c r="H944" s="139">
        <v>8</v>
      </c>
      <c r="I944" s="140">
        <v>14.9</v>
      </c>
    </row>
    <row r="945" spans="1:9" ht="15" customHeight="1">
      <c r="A945" s="137" t="s">
        <v>15</v>
      </c>
      <c r="B945" s="129" t="s">
        <v>159</v>
      </c>
      <c r="C945" s="129" t="s">
        <v>86</v>
      </c>
      <c r="D945" s="129" t="s">
        <v>25</v>
      </c>
      <c r="E945" s="155" t="s">
        <v>42</v>
      </c>
      <c r="F945" s="139">
        <v>9.5</v>
      </c>
      <c r="G945" s="139">
        <v>9.5</v>
      </c>
      <c r="H945" s="139">
        <v>6.4</v>
      </c>
      <c r="I945" s="140">
        <v>12.7</v>
      </c>
    </row>
    <row r="946" spans="1:9" ht="15" customHeight="1">
      <c r="A946" s="137" t="s">
        <v>15</v>
      </c>
      <c r="B946" s="129" t="s">
        <v>159</v>
      </c>
      <c r="C946" s="129" t="s">
        <v>86</v>
      </c>
      <c r="D946" s="129" t="s">
        <v>28</v>
      </c>
      <c r="E946" s="155" t="s">
        <v>42</v>
      </c>
      <c r="F946" s="139">
        <v>6.5</v>
      </c>
      <c r="G946" s="139">
        <v>6.5</v>
      </c>
      <c r="H946" s="139">
        <v>3.9</v>
      </c>
      <c r="I946" s="140">
        <v>9.1999999999999993</v>
      </c>
    </row>
    <row r="947" spans="1:9" ht="15" customHeight="1">
      <c r="A947" s="137" t="s">
        <v>15</v>
      </c>
      <c r="B947" s="129" t="s">
        <v>159</v>
      </c>
      <c r="C947" s="129" t="s">
        <v>86</v>
      </c>
      <c r="D947" s="129" t="s">
        <v>26</v>
      </c>
      <c r="E947" s="155" t="s">
        <v>42</v>
      </c>
      <c r="F947" s="139">
        <v>4.4000000000000004</v>
      </c>
      <c r="G947" s="139">
        <v>4.4000000000000004</v>
      </c>
      <c r="H947" s="139">
        <v>2.2000000000000002</v>
      </c>
      <c r="I947" s="140">
        <v>6.5</v>
      </c>
    </row>
    <row r="948" spans="1:9" ht="15" customHeight="1">
      <c r="A948" s="137" t="s">
        <v>15</v>
      </c>
      <c r="B948" s="129" t="s">
        <v>159</v>
      </c>
      <c r="C948" s="129" t="s">
        <v>86</v>
      </c>
      <c r="D948" s="129" t="s">
        <v>24</v>
      </c>
      <c r="E948" s="155" t="s">
        <v>42</v>
      </c>
      <c r="F948" s="139">
        <v>3.5</v>
      </c>
      <c r="G948" s="139">
        <v>3.5</v>
      </c>
      <c r="H948" s="139">
        <v>1.6</v>
      </c>
      <c r="I948" s="140">
        <v>5.5</v>
      </c>
    </row>
    <row r="949" spans="1:9" ht="15" customHeight="1">
      <c r="A949" s="137" t="s">
        <v>15</v>
      </c>
      <c r="B949" s="129" t="s">
        <v>159</v>
      </c>
      <c r="C949" s="129" t="s">
        <v>87</v>
      </c>
      <c r="D949" s="129" t="s">
        <v>22</v>
      </c>
      <c r="E949" s="155" t="s">
        <v>42</v>
      </c>
      <c r="F949" s="139">
        <v>196.7</v>
      </c>
      <c r="G949" s="139">
        <v>196.7</v>
      </c>
      <c r="H949" s="139">
        <v>178.6</v>
      </c>
      <c r="I949" s="140">
        <v>214.9</v>
      </c>
    </row>
    <row r="950" spans="1:9" ht="15" customHeight="1">
      <c r="A950" s="137" t="s">
        <v>15</v>
      </c>
      <c r="B950" s="129" t="s">
        <v>159</v>
      </c>
      <c r="C950" s="129" t="s">
        <v>87</v>
      </c>
      <c r="D950" s="129" t="s">
        <v>28</v>
      </c>
      <c r="E950" s="155" t="s">
        <v>42</v>
      </c>
      <c r="F950" s="139">
        <v>107.9</v>
      </c>
      <c r="G950" s="139">
        <v>107.9</v>
      </c>
      <c r="H950" s="139">
        <v>94.5</v>
      </c>
      <c r="I950" s="140">
        <v>121.4</v>
      </c>
    </row>
    <row r="951" spans="1:9" ht="15" customHeight="1">
      <c r="A951" s="137" t="s">
        <v>15</v>
      </c>
      <c r="B951" s="129" t="s">
        <v>159</v>
      </c>
      <c r="C951" s="129" t="s">
        <v>87</v>
      </c>
      <c r="D951" s="129" t="s">
        <v>21</v>
      </c>
      <c r="E951" s="155" t="s">
        <v>42</v>
      </c>
      <c r="F951" s="139">
        <v>97.1</v>
      </c>
      <c r="G951" s="139">
        <v>97.1</v>
      </c>
      <c r="H951" s="139">
        <v>84.3</v>
      </c>
      <c r="I951" s="140">
        <v>109.8</v>
      </c>
    </row>
    <row r="952" spans="1:9" ht="15" customHeight="1">
      <c r="A952" s="137" t="s">
        <v>15</v>
      </c>
      <c r="B952" s="129" t="s">
        <v>159</v>
      </c>
      <c r="C952" s="129" t="s">
        <v>87</v>
      </c>
      <c r="D952" s="129" t="s">
        <v>25</v>
      </c>
      <c r="E952" s="155" t="s">
        <v>42</v>
      </c>
      <c r="F952" s="139">
        <v>50.5</v>
      </c>
      <c r="G952" s="139">
        <v>50.5</v>
      </c>
      <c r="H952" s="139">
        <v>41.3</v>
      </c>
      <c r="I952" s="140">
        <v>59.7</v>
      </c>
    </row>
    <row r="953" spans="1:9" ht="15" customHeight="1">
      <c r="A953" s="137" t="s">
        <v>15</v>
      </c>
      <c r="B953" s="129" t="s">
        <v>159</v>
      </c>
      <c r="C953" s="129" t="s">
        <v>87</v>
      </c>
      <c r="D953" s="129" t="s">
        <v>26</v>
      </c>
      <c r="E953" s="155" t="s">
        <v>42</v>
      </c>
      <c r="F953" s="139">
        <v>37.4</v>
      </c>
      <c r="G953" s="139">
        <v>37.4</v>
      </c>
      <c r="H953" s="139">
        <v>29.5</v>
      </c>
      <c r="I953" s="140">
        <v>45.3</v>
      </c>
    </row>
    <row r="954" spans="1:9" ht="15" customHeight="1">
      <c r="A954" s="137" t="s">
        <v>15</v>
      </c>
      <c r="B954" s="129" t="s">
        <v>159</v>
      </c>
      <c r="C954" s="129" t="s">
        <v>87</v>
      </c>
      <c r="D954" s="129" t="s">
        <v>24</v>
      </c>
      <c r="E954" s="155" t="s">
        <v>42</v>
      </c>
      <c r="F954" s="139">
        <v>27</v>
      </c>
      <c r="G954" s="139">
        <v>27</v>
      </c>
      <c r="H954" s="139">
        <v>20.3</v>
      </c>
      <c r="I954" s="140">
        <v>33.700000000000003</v>
      </c>
    </row>
    <row r="955" spans="1:9" ht="15" customHeight="1">
      <c r="A955" s="137" t="s">
        <v>15</v>
      </c>
      <c r="B955" s="129" t="s">
        <v>159</v>
      </c>
      <c r="C955" s="129" t="s">
        <v>87</v>
      </c>
      <c r="D955" s="129" t="s">
        <v>23</v>
      </c>
      <c r="E955" s="155" t="s">
        <v>42</v>
      </c>
      <c r="F955" s="139">
        <v>24.8</v>
      </c>
      <c r="G955" s="139">
        <v>24.8</v>
      </c>
      <c r="H955" s="139">
        <v>18.399999999999999</v>
      </c>
      <c r="I955" s="140">
        <v>31.3</v>
      </c>
    </row>
    <row r="956" spans="1:9" ht="15" customHeight="1">
      <c r="A956" s="137" t="s">
        <v>15</v>
      </c>
      <c r="B956" s="129" t="s">
        <v>159</v>
      </c>
      <c r="C956" s="129" t="s">
        <v>87</v>
      </c>
      <c r="D956" s="129" t="s">
        <v>27</v>
      </c>
      <c r="E956" s="155" t="s">
        <v>42</v>
      </c>
      <c r="F956" s="139">
        <v>2.2000000000000002</v>
      </c>
      <c r="G956" s="139">
        <v>2.2000000000000002</v>
      </c>
      <c r="H956" s="139">
        <v>0.3</v>
      </c>
      <c r="I956" s="140">
        <v>4.0999999999999996</v>
      </c>
    </row>
    <row r="957" spans="1:9" ht="15" customHeight="1">
      <c r="A957" s="137" t="s">
        <v>15</v>
      </c>
      <c r="B957" s="129" t="s">
        <v>159</v>
      </c>
      <c r="C957" s="129" t="s">
        <v>88</v>
      </c>
      <c r="D957" s="129" t="s">
        <v>28</v>
      </c>
      <c r="E957" s="155" t="s">
        <v>42</v>
      </c>
      <c r="F957" s="139">
        <v>130.9</v>
      </c>
      <c r="G957" s="139">
        <v>130.9</v>
      </c>
      <c r="H957" s="139">
        <v>122.2</v>
      </c>
      <c r="I957" s="140">
        <v>139.6</v>
      </c>
    </row>
    <row r="958" spans="1:9" ht="15" customHeight="1">
      <c r="A958" s="137" t="s">
        <v>15</v>
      </c>
      <c r="B958" s="129" t="s">
        <v>159</v>
      </c>
      <c r="C958" s="129" t="s">
        <v>88</v>
      </c>
      <c r="D958" s="129" t="s">
        <v>21</v>
      </c>
      <c r="E958" s="155" t="s">
        <v>42</v>
      </c>
      <c r="F958" s="139">
        <v>94.5</v>
      </c>
      <c r="G958" s="139">
        <v>94.5</v>
      </c>
      <c r="H958" s="139">
        <v>87.1</v>
      </c>
      <c r="I958" s="140">
        <v>101.9</v>
      </c>
    </row>
    <row r="959" spans="1:9" ht="15" customHeight="1">
      <c r="A959" s="137" t="s">
        <v>15</v>
      </c>
      <c r="B959" s="129" t="s">
        <v>159</v>
      </c>
      <c r="C959" s="129" t="s">
        <v>88</v>
      </c>
      <c r="D959" s="129" t="s">
        <v>22</v>
      </c>
      <c r="E959" s="155" t="s">
        <v>42</v>
      </c>
      <c r="F959" s="139">
        <v>91.9</v>
      </c>
      <c r="G959" s="139">
        <v>91.9</v>
      </c>
      <c r="H959" s="139">
        <v>84.7</v>
      </c>
      <c r="I959" s="140">
        <v>99.2</v>
      </c>
    </row>
    <row r="960" spans="1:9" ht="15" customHeight="1">
      <c r="A960" s="137" t="s">
        <v>15</v>
      </c>
      <c r="B960" s="129" t="s">
        <v>159</v>
      </c>
      <c r="C960" s="129" t="s">
        <v>88</v>
      </c>
      <c r="D960" s="129" t="s">
        <v>24</v>
      </c>
      <c r="E960" s="155" t="s">
        <v>42</v>
      </c>
      <c r="F960" s="139">
        <v>48.2</v>
      </c>
      <c r="G960" s="139">
        <v>48.2</v>
      </c>
      <c r="H960" s="139">
        <v>42.9</v>
      </c>
      <c r="I960" s="140">
        <v>53.4</v>
      </c>
    </row>
    <row r="961" spans="1:9" ht="15" customHeight="1">
      <c r="A961" s="137" t="s">
        <v>15</v>
      </c>
      <c r="B961" s="129" t="s">
        <v>159</v>
      </c>
      <c r="C961" s="129" t="s">
        <v>88</v>
      </c>
      <c r="D961" s="129" t="s">
        <v>23</v>
      </c>
      <c r="E961" s="155" t="s">
        <v>42</v>
      </c>
      <c r="F961" s="139">
        <v>40.6</v>
      </c>
      <c r="G961" s="139">
        <v>40.6</v>
      </c>
      <c r="H961" s="139">
        <v>35.799999999999997</v>
      </c>
      <c r="I961" s="140">
        <v>45.5</v>
      </c>
    </row>
    <row r="962" spans="1:9" ht="15" customHeight="1">
      <c r="A962" s="137" t="s">
        <v>15</v>
      </c>
      <c r="B962" s="129" t="s">
        <v>159</v>
      </c>
      <c r="C962" s="129" t="s">
        <v>88</v>
      </c>
      <c r="D962" s="129" t="s">
        <v>25</v>
      </c>
      <c r="E962" s="155" t="s">
        <v>42</v>
      </c>
      <c r="F962" s="139">
        <v>33</v>
      </c>
      <c r="G962" s="139">
        <v>33</v>
      </c>
      <c r="H962" s="139">
        <v>28.6</v>
      </c>
      <c r="I962" s="140">
        <v>37.299999999999997</v>
      </c>
    </row>
    <row r="963" spans="1:9" ht="15" customHeight="1">
      <c r="A963" s="137" t="s">
        <v>15</v>
      </c>
      <c r="B963" s="129" t="s">
        <v>159</v>
      </c>
      <c r="C963" s="129" t="s">
        <v>88</v>
      </c>
      <c r="D963" s="129" t="s">
        <v>26</v>
      </c>
      <c r="E963" s="155" t="s">
        <v>42</v>
      </c>
      <c r="F963" s="139">
        <v>31.1</v>
      </c>
      <c r="G963" s="139">
        <v>31.1</v>
      </c>
      <c r="H963" s="139">
        <v>26.9</v>
      </c>
      <c r="I963" s="140">
        <v>35.4</v>
      </c>
    </row>
    <row r="964" spans="1:9" ht="15" customHeight="1">
      <c r="A964" s="137" t="s">
        <v>15</v>
      </c>
      <c r="B964" s="129" t="s">
        <v>159</v>
      </c>
      <c r="C964" s="129" t="s">
        <v>88</v>
      </c>
      <c r="D964" s="129" t="s">
        <v>27</v>
      </c>
      <c r="E964" s="155" t="s">
        <v>42</v>
      </c>
      <c r="F964" s="139">
        <v>2.1</v>
      </c>
      <c r="G964" s="139">
        <v>2.1</v>
      </c>
      <c r="H964" s="139">
        <v>1</v>
      </c>
      <c r="I964" s="140">
        <v>3.2</v>
      </c>
    </row>
    <row r="965" spans="1:9" ht="15" customHeight="1">
      <c r="A965" s="137" t="s">
        <v>16</v>
      </c>
      <c r="B965" s="129" t="s">
        <v>157</v>
      </c>
      <c r="C965" s="129" t="s">
        <v>85</v>
      </c>
      <c r="D965" s="129" t="s">
        <v>23</v>
      </c>
      <c r="E965" s="155" t="s">
        <v>42</v>
      </c>
      <c r="F965" s="139" t="s">
        <v>68</v>
      </c>
      <c r="G965" s="139" t="s">
        <v>68</v>
      </c>
      <c r="H965" s="139" t="s">
        <v>68</v>
      </c>
      <c r="I965" s="140" t="s">
        <v>68</v>
      </c>
    </row>
    <row r="966" spans="1:9" ht="15" customHeight="1">
      <c r="A966" s="137" t="s">
        <v>16</v>
      </c>
      <c r="B966" s="129" t="s">
        <v>157</v>
      </c>
      <c r="C966" s="129" t="s">
        <v>85</v>
      </c>
      <c r="D966" s="129" t="s">
        <v>22</v>
      </c>
      <c r="E966" s="155">
        <v>1</v>
      </c>
      <c r="F966" s="139">
        <v>251.7</v>
      </c>
      <c r="G966" s="139">
        <v>257</v>
      </c>
      <c r="H966" s="139">
        <v>195.9</v>
      </c>
      <c r="I966" s="140">
        <v>318</v>
      </c>
    </row>
    <row r="967" spans="1:9" ht="15" customHeight="1">
      <c r="A967" s="137" t="s">
        <v>16</v>
      </c>
      <c r="B967" s="129" t="s">
        <v>157</v>
      </c>
      <c r="C967" s="129" t="s">
        <v>85</v>
      </c>
      <c r="D967" s="129" t="s">
        <v>28</v>
      </c>
      <c r="E967" s="155">
        <v>2</v>
      </c>
      <c r="F967" s="139">
        <v>203.6</v>
      </c>
      <c r="G967" s="139">
        <v>205.1</v>
      </c>
      <c r="H967" s="139">
        <v>151</v>
      </c>
      <c r="I967" s="140">
        <v>259.3</v>
      </c>
    </row>
    <row r="968" spans="1:9" ht="15" customHeight="1">
      <c r="A968" s="137" t="s">
        <v>16</v>
      </c>
      <c r="B968" s="129" t="s">
        <v>157</v>
      </c>
      <c r="C968" s="129" t="s">
        <v>85</v>
      </c>
      <c r="D968" s="129" t="s">
        <v>21</v>
      </c>
      <c r="E968" s="155">
        <v>3</v>
      </c>
      <c r="F968" s="139">
        <v>62.9</v>
      </c>
      <c r="G968" s="139">
        <v>63.1</v>
      </c>
      <c r="H968" s="139">
        <v>33.1</v>
      </c>
      <c r="I968" s="140">
        <v>93.1</v>
      </c>
    </row>
    <row r="969" spans="1:9" ht="15" customHeight="1">
      <c r="A969" s="137" t="s">
        <v>16</v>
      </c>
      <c r="B969" s="129" t="s">
        <v>157</v>
      </c>
      <c r="C969" s="129" t="s">
        <v>85</v>
      </c>
      <c r="D969" s="129" t="s">
        <v>25</v>
      </c>
      <c r="E969" s="155" t="s">
        <v>42</v>
      </c>
      <c r="F969" s="139">
        <v>25.9</v>
      </c>
      <c r="G969" s="139">
        <v>26.3</v>
      </c>
      <c r="H969" s="139">
        <v>6.8</v>
      </c>
      <c r="I969" s="140">
        <v>45.9</v>
      </c>
    </row>
    <row r="970" spans="1:9" ht="15" customHeight="1">
      <c r="A970" s="137" t="s">
        <v>16</v>
      </c>
      <c r="B970" s="129" t="s">
        <v>157</v>
      </c>
      <c r="C970" s="129" t="s">
        <v>85</v>
      </c>
      <c r="D970" s="129" t="s">
        <v>26</v>
      </c>
      <c r="E970" s="155" t="s">
        <v>42</v>
      </c>
      <c r="F970" s="139">
        <v>25.9</v>
      </c>
      <c r="G970" s="139">
        <v>26</v>
      </c>
      <c r="H970" s="139">
        <v>6.7</v>
      </c>
      <c r="I970" s="140">
        <v>45.4</v>
      </c>
    </row>
    <row r="971" spans="1:9" ht="15" customHeight="1">
      <c r="A971" s="137" t="s">
        <v>16</v>
      </c>
      <c r="B971" s="129" t="s">
        <v>157</v>
      </c>
      <c r="C971" s="129" t="s">
        <v>85</v>
      </c>
      <c r="D971" s="129" t="s">
        <v>24</v>
      </c>
      <c r="E971" s="155" t="s">
        <v>42</v>
      </c>
      <c r="F971" s="139">
        <v>25.9</v>
      </c>
      <c r="G971" s="139">
        <v>25.9</v>
      </c>
      <c r="H971" s="139">
        <v>6.7</v>
      </c>
      <c r="I971" s="140">
        <v>45.2</v>
      </c>
    </row>
    <row r="972" spans="1:9" ht="15" customHeight="1">
      <c r="A972" s="137" t="s">
        <v>16</v>
      </c>
      <c r="B972" s="129" t="s">
        <v>157</v>
      </c>
      <c r="C972" s="129" t="s">
        <v>85</v>
      </c>
      <c r="D972" s="129" t="s">
        <v>27</v>
      </c>
      <c r="E972" s="155" t="s">
        <v>42</v>
      </c>
      <c r="F972" s="139">
        <v>0</v>
      </c>
      <c r="G972" s="139">
        <v>0</v>
      </c>
      <c r="H972" s="139">
        <v>0</v>
      </c>
      <c r="I972" s="140">
        <v>0</v>
      </c>
    </row>
    <row r="973" spans="1:9" ht="15" customHeight="1">
      <c r="A973" s="137" t="s">
        <v>16</v>
      </c>
      <c r="B973" s="129" t="s">
        <v>157</v>
      </c>
      <c r="C973" s="129" t="s">
        <v>86</v>
      </c>
      <c r="D973" s="129" t="s">
        <v>22</v>
      </c>
      <c r="E973" s="155" t="s">
        <v>42</v>
      </c>
      <c r="F973" s="139" t="s">
        <v>68</v>
      </c>
      <c r="G973" s="139" t="s">
        <v>68</v>
      </c>
      <c r="H973" s="139" t="s">
        <v>68</v>
      </c>
      <c r="I973" s="140" t="s">
        <v>68</v>
      </c>
    </row>
    <row r="974" spans="1:9" ht="15" customHeight="1">
      <c r="A974" s="137" t="s">
        <v>16</v>
      </c>
      <c r="B974" s="129" t="s">
        <v>157</v>
      </c>
      <c r="C974" s="129" t="s">
        <v>86</v>
      </c>
      <c r="D974" s="129" t="s">
        <v>24</v>
      </c>
      <c r="E974" s="155" t="s">
        <v>42</v>
      </c>
      <c r="F974" s="139" t="s">
        <v>68</v>
      </c>
      <c r="G974" s="139" t="s">
        <v>68</v>
      </c>
      <c r="H974" s="139" t="s">
        <v>68</v>
      </c>
      <c r="I974" s="140" t="s">
        <v>68</v>
      </c>
    </row>
    <row r="975" spans="1:9" ht="15" customHeight="1">
      <c r="A975" s="137" t="s">
        <v>16</v>
      </c>
      <c r="B975" s="129" t="s">
        <v>157</v>
      </c>
      <c r="C975" s="129" t="s">
        <v>86</v>
      </c>
      <c r="D975" s="129" t="s">
        <v>25</v>
      </c>
      <c r="E975" s="155" t="s">
        <v>42</v>
      </c>
      <c r="F975" s="139" t="s">
        <v>68</v>
      </c>
      <c r="G975" s="139" t="s">
        <v>68</v>
      </c>
      <c r="H975" s="139" t="s">
        <v>68</v>
      </c>
      <c r="I975" s="140" t="s">
        <v>68</v>
      </c>
    </row>
    <row r="976" spans="1:9" ht="15" customHeight="1">
      <c r="A976" s="137" t="s">
        <v>16</v>
      </c>
      <c r="B976" s="129" t="s">
        <v>157</v>
      </c>
      <c r="C976" s="129" t="s">
        <v>86</v>
      </c>
      <c r="D976" s="129" t="s">
        <v>21</v>
      </c>
      <c r="E976" s="155" t="s">
        <v>42</v>
      </c>
      <c r="F976" s="139">
        <v>0</v>
      </c>
      <c r="G976" s="139">
        <v>0</v>
      </c>
      <c r="H976" s="139">
        <v>0</v>
      </c>
      <c r="I976" s="140">
        <v>0</v>
      </c>
    </row>
    <row r="977" spans="1:9" ht="15" customHeight="1">
      <c r="A977" s="137" t="s">
        <v>16</v>
      </c>
      <c r="B977" s="129" t="s">
        <v>157</v>
      </c>
      <c r="C977" s="129" t="s">
        <v>86</v>
      </c>
      <c r="D977" s="129" t="s">
        <v>23</v>
      </c>
      <c r="E977" s="155" t="s">
        <v>42</v>
      </c>
      <c r="F977" s="139">
        <v>0</v>
      </c>
      <c r="G977" s="139">
        <v>0</v>
      </c>
      <c r="H977" s="139">
        <v>0</v>
      </c>
      <c r="I977" s="140">
        <v>0</v>
      </c>
    </row>
    <row r="978" spans="1:9" ht="15" customHeight="1">
      <c r="A978" s="137" t="s">
        <v>16</v>
      </c>
      <c r="B978" s="129" t="s">
        <v>157</v>
      </c>
      <c r="C978" s="129" t="s">
        <v>86</v>
      </c>
      <c r="D978" s="129" t="s">
        <v>26</v>
      </c>
      <c r="E978" s="155" t="s">
        <v>42</v>
      </c>
      <c r="F978" s="139">
        <v>0</v>
      </c>
      <c r="G978" s="139">
        <v>0</v>
      </c>
      <c r="H978" s="139">
        <v>0</v>
      </c>
      <c r="I978" s="140">
        <v>0</v>
      </c>
    </row>
    <row r="979" spans="1:9" ht="15" customHeight="1">
      <c r="A979" s="137" t="s">
        <v>16</v>
      </c>
      <c r="B979" s="129" t="s">
        <v>157</v>
      </c>
      <c r="C979" s="129" t="s">
        <v>86</v>
      </c>
      <c r="D979" s="129" t="s">
        <v>27</v>
      </c>
      <c r="E979" s="155" t="s">
        <v>42</v>
      </c>
      <c r="F979" s="139">
        <v>0</v>
      </c>
      <c r="G979" s="139">
        <v>0</v>
      </c>
      <c r="H979" s="139">
        <v>0</v>
      </c>
      <c r="I979" s="140">
        <v>0</v>
      </c>
    </row>
    <row r="980" spans="1:9" ht="15" customHeight="1">
      <c r="A980" s="137" t="s">
        <v>16</v>
      </c>
      <c r="B980" s="129" t="s">
        <v>157</v>
      </c>
      <c r="C980" s="129" t="s">
        <v>86</v>
      </c>
      <c r="D980" s="129" t="s">
        <v>28</v>
      </c>
      <c r="E980" s="155" t="s">
        <v>42</v>
      </c>
      <c r="F980" s="139">
        <v>0</v>
      </c>
      <c r="G980" s="139">
        <v>0</v>
      </c>
      <c r="H980" s="139">
        <v>0</v>
      </c>
      <c r="I980" s="140">
        <v>0</v>
      </c>
    </row>
    <row r="981" spans="1:9" ht="15" customHeight="1">
      <c r="A981" s="137" t="s">
        <v>16</v>
      </c>
      <c r="B981" s="129" t="s">
        <v>157</v>
      </c>
      <c r="C981" s="129" t="s">
        <v>87</v>
      </c>
      <c r="D981" s="129" t="s">
        <v>21</v>
      </c>
      <c r="E981" s="155" t="s">
        <v>42</v>
      </c>
      <c r="F981" s="139" t="s">
        <v>68</v>
      </c>
      <c r="G981" s="139" t="s">
        <v>68</v>
      </c>
      <c r="H981" s="139" t="s">
        <v>68</v>
      </c>
      <c r="I981" s="140" t="s">
        <v>68</v>
      </c>
    </row>
    <row r="982" spans="1:9" ht="15" customHeight="1">
      <c r="A982" s="137" t="s">
        <v>16</v>
      </c>
      <c r="B982" s="129" t="s">
        <v>157</v>
      </c>
      <c r="C982" s="129" t="s">
        <v>87</v>
      </c>
      <c r="D982" s="129" t="s">
        <v>24</v>
      </c>
      <c r="E982" s="155" t="s">
        <v>42</v>
      </c>
      <c r="F982" s="139" t="s">
        <v>68</v>
      </c>
      <c r="G982" s="139" t="s">
        <v>68</v>
      </c>
      <c r="H982" s="139" t="s">
        <v>68</v>
      </c>
      <c r="I982" s="140" t="s">
        <v>68</v>
      </c>
    </row>
    <row r="983" spans="1:9" ht="15" customHeight="1">
      <c r="A983" s="137" t="s">
        <v>16</v>
      </c>
      <c r="B983" s="129" t="s">
        <v>157</v>
      </c>
      <c r="C983" s="129" t="s">
        <v>87</v>
      </c>
      <c r="D983" s="129" t="s">
        <v>25</v>
      </c>
      <c r="E983" s="155" t="s">
        <v>42</v>
      </c>
      <c r="F983" s="139" t="s">
        <v>68</v>
      </c>
      <c r="G983" s="139" t="s">
        <v>68</v>
      </c>
      <c r="H983" s="139" t="s">
        <v>68</v>
      </c>
      <c r="I983" s="140" t="s">
        <v>68</v>
      </c>
    </row>
    <row r="984" spans="1:9" ht="15" customHeight="1">
      <c r="A984" s="137" t="s">
        <v>16</v>
      </c>
      <c r="B984" s="129" t="s">
        <v>157</v>
      </c>
      <c r="C984" s="129" t="s">
        <v>87</v>
      </c>
      <c r="D984" s="129" t="s">
        <v>26</v>
      </c>
      <c r="E984" s="155" t="s">
        <v>42</v>
      </c>
      <c r="F984" s="139" t="s">
        <v>68</v>
      </c>
      <c r="G984" s="139" t="s">
        <v>68</v>
      </c>
      <c r="H984" s="139" t="s">
        <v>68</v>
      </c>
      <c r="I984" s="140" t="s">
        <v>68</v>
      </c>
    </row>
    <row r="985" spans="1:9" ht="15" customHeight="1">
      <c r="A985" s="137" t="s">
        <v>16</v>
      </c>
      <c r="B985" s="129" t="s">
        <v>157</v>
      </c>
      <c r="C985" s="129" t="s">
        <v>87</v>
      </c>
      <c r="D985" s="129" t="s">
        <v>22</v>
      </c>
      <c r="E985" s="155" t="s">
        <v>42</v>
      </c>
      <c r="F985" s="139">
        <v>403.2</v>
      </c>
      <c r="G985" s="139">
        <v>403.2</v>
      </c>
      <c r="H985" s="139">
        <v>226.9</v>
      </c>
      <c r="I985" s="140">
        <v>579.6</v>
      </c>
    </row>
    <row r="986" spans="1:9" ht="15" customHeight="1">
      <c r="A986" s="137" t="s">
        <v>16</v>
      </c>
      <c r="B986" s="129" t="s">
        <v>157</v>
      </c>
      <c r="C986" s="129" t="s">
        <v>87</v>
      </c>
      <c r="D986" s="129" t="s">
        <v>28</v>
      </c>
      <c r="E986" s="155" t="s">
        <v>42</v>
      </c>
      <c r="F986" s="139">
        <v>181.5</v>
      </c>
      <c r="G986" s="139">
        <v>181.5</v>
      </c>
      <c r="H986" s="139">
        <v>63</v>
      </c>
      <c r="I986" s="140">
        <v>299.89999999999998</v>
      </c>
    </row>
    <row r="987" spans="1:9" ht="15" customHeight="1">
      <c r="A987" s="137" t="s">
        <v>16</v>
      </c>
      <c r="B987" s="129" t="s">
        <v>157</v>
      </c>
      <c r="C987" s="129" t="s">
        <v>87</v>
      </c>
      <c r="D987" s="129" t="s">
        <v>23</v>
      </c>
      <c r="E987" s="155" t="s">
        <v>42</v>
      </c>
      <c r="F987" s="139">
        <v>0</v>
      </c>
      <c r="G987" s="139">
        <v>0</v>
      </c>
      <c r="H987" s="139">
        <v>0</v>
      </c>
      <c r="I987" s="140">
        <v>0</v>
      </c>
    </row>
    <row r="988" spans="1:9" ht="15" customHeight="1">
      <c r="A988" s="137" t="s">
        <v>16</v>
      </c>
      <c r="B988" s="129" t="s">
        <v>157</v>
      </c>
      <c r="C988" s="129" t="s">
        <v>87</v>
      </c>
      <c r="D988" s="129" t="s">
        <v>27</v>
      </c>
      <c r="E988" s="155" t="s">
        <v>42</v>
      </c>
      <c r="F988" s="139">
        <v>0</v>
      </c>
      <c r="G988" s="139">
        <v>0</v>
      </c>
      <c r="H988" s="139">
        <v>0</v>
      </c>
      <c r="I988" s="140">
        <v>0</v>
      </c>
    </row>
    <row r="989" spans="1:9" ht="15" customHeight="1">
      <c r="A989" s="137" t="s">
        <v>16</v>
      </c>
      <c r="B989" s="129" t="s">
        <v>157</v>
      </c>
      <c r="C989" s="129" t="s">
        <v>88</v>
      </c>
      <c r="D989" s="129" t="s">
        <v>23</v>
      </c>
      <c r="E989" s="155" t="s">
        <v>42</v>
      </c>
      <c r="F989" s="139" t="s">
        <v>68</v>
      </c>
      <c r="G989" s="139" t="s">
        <v>68</v>
      </c>
      <c r="H989" s="139" t="s">
        <v>68</v>
      </c>
      <c r="I989" s="140" t="s">
        <v>68</v>
      </c>
    </row>
    <row r="990" spans="1:9" ht="15" customHeight="1">
      <c r="A990" s="137" t="s">
        <v>16</v>
      </c>
      <c r="B990" s="129" t="s">
        <v>157</v>
      </c>
      <c r="C990" s="129" t="s">
        <v>88</v>
      </c>
      <c r="D990" s="129" t="s">
        <v>25</v>
      </c>
      <c r="E990" s="155" t="s">
        <v>42</v>
      </c>
      <c r="F990" s="139" t="s">
        <v>68</v>
      </c>
      <c r="G990" s="139" t="s">
        <v>68</v>
      </c>
      <c r="H990" s="139" t="s">
        <v>68</v>
      </c>
      <c r="I990" s="140" t="s">
        <v>68</v>
      </c>
    </row>
    <row r="991" spans="1:9" ht="15" customHeight="1">
      <c r="A991" s="137" t="s">
        <v>16</v>
      </c>
      <c r="B991" s="129" t="s">
        <v>157</v>
      </c>
      <c r="C991" s="129" t="s">
        <v>88</v>
      </c>
      <c r="D991" s="129" t="s">
        <v>22</v>
      </c>
      <c r="E991" s="155" t="s">
        <v>42</v>
      </c>
      <c r="F991" s="139">
        <v>334.6</v>
      </c>
      <c r="G991" s="139">
        <v>334.6</v>
      </c>
      <c r="H991" s="139">
        <v>238</v>
      </c>
      <c r="I991" s="140">
        <v>431.1</v>
      </c>
    </row>
    <row r="992" spans="1:9" ht="15" customHeight="1">
      <c r="A992" s="137" t="s">
        <v>16</v>
      </c>
      <c r="B992" s="129" t="s">
        <v>157</v>
      </c>
      <c r="C992" s="129" t="s">
        <v>88</v>
      </c>
      <c r="D992" s="129" t="s">
        <v>28</v>
      </c>
      <c r="E992" s="155" t="s">
        <v>42</v>
      </c>
      <c r="F992" s="139">
        <v>334.6</v>
      </c>
      <c r="G992" s="139">
        <v>334.6</v>
      </c>
      <c r="H992" s="139">
        <v>238</v>
      </c>
      <c r="I992" s="140">
        <v>431.1</v>
      </c>
    </row>
    <row r="993" spans="1:9" ht="15" customHeight="1">
      <c r="A993" s="137" t="s">
        <v>16</v>
      </c>
      <c r="B993" s="129" t="s">
        <v>157</v>
      </c>
      <c r="C993" s="129" t="s">
        <v>88</v>
      </c>
      <c r="D993" s="129" t="s">
        <v>21</v>
      </c>
      <c r="E993" s="155" t="s">
        <v>42</v>
      </c>
      <c r="F993" s="139">
        <v>109.1</v>
      </c>
      <c r="G993" s="139">
        <v>109.1</v>
      </c>
      <c r="H993" s="139">
        <v>53.9</v>
      </c>
      <c r="I993" s="140">
        <v>164.3</v>
      </c>
    </row>
    <row r="994" spans="1:9" ht="15" customHeight="1">
      <c r="A994" s="137" t="s">
        <v>16</v>
      </c>
      <c r="B994" s="129" t="s">
        <v>157</v>
      </c>
      <c r="C994" s="129" t="s">
        <v>88</v>
      </c>
      <c r="D994" s="129" t="s">
        <v>26</v>
      </c>
      <c r="E994" s="155" t="s">
        <v>42</v>
      </c>
      <c r="F994" s="139">
        <v>43.6</v>
      </c>
      <c r="G994" s="139">
        <v>43.6</v>
      </c>
      <c r="H994" s="139">
        <v>8.6999999999999993</v>
      </c>
      <c r="I994" s="140">
        <v>78.599999999999994</v>
      </c>
    </row>
    <row r="995" spans="1:9" ht="15" customHeight="1">
      <c r="A995" s="137" t="s">
        <v>16</v>
      </c>
      <c r="B995" s="129" t="s">
        <v>157</v>
      </c>
      <c r="C995" s="129" t="s">
        <v>88</v>
      </c>
      <c r="D995" s="129" t="s">
        <v>24</v>
      </c>
      <c r="E995" s="155" t="s">
        <v>42</v>
      </c>
      <c r="F995" s="139">
        <v>36.4</v>
      </c>
      <c r="G995" s="139">
        <v>36.4</v>
      </c>
      <c r="H995" s="139">
        <v>4.5</v>
      </c>
      <c r="I995" s="140">
        <v>68.2</v>
      </c>
    </row>
    <row r="996" spans="1:9" ht="15" customHeight="1">
      <c r="A996" s="137" t="s">
        <v>16</v>
      </c>
      <c r="B996" s="129" t="s">
        <v>157</v>
      </c>
      <c r="C996" s="129" t="s">
        <v>88</v>
      </c>
      <c r="D996" s="129" t="s">
        <v>27</v>
      </c>
      <c r="E996" s="155" t="s">
        <v>42</v>
      </c>
      <c r="F996" s="139">
        <v>0</v>
      </c>
      <c r="G996" s="139">
        <v>0</v>
      </c>
      <c r="H996" s="139">
        <v>0</v>
      </c>
      <c r="I996" s="140">
        <v>0</v>
      </c>
    </row>
    <row r="997" spans="1:9" ht="15" customHeight="1">
      <c r="A997" s="137" t="s">
        <v>16</v>
      </c>
      <c r="B997" s="129" t="s">
        <v>158</v>
      </c>
      <c r="C997" s="129" t="s">
        <v>85</v>
      </c>
      <c r="D997" s="129" t="s">
        <v>23</v>
      </c>
      <c r="E997" s="155" t="s">
        <v>42</v>
      </c>
      <c r="F997" s="139" t="s">
        <v>68</v>
      </c>
      <c r="G997" s="139" t="s">
        <v>68</v>
      </c>
      <c r="H997" s="139" t="s">
        <v>68</v>
      </c>
      <c r="I997" s="140" t="s">
        <v>68</v>
      </c>
    </row>
    <row r="998" spans="1:9" ht="15" customHeight="1">
      <c r="A998" s="137" t="s">
        <v>16</v>
      </c>
      <c r="B998" s="129" t="s">
        <v>158</v>
      </c>
      <c r="C998" s="129" t="s">
        <v>85</v>
      </c>
      <c r="D998" s="129" t="s">
        <v>24</v>
      </c>
      <c r="E998" s="155" t="s">
        <v>42</v>
      </c>
      <c r="F998" s="139" t="s">
        <v>68</v>
      </c>
      <c r="G998" s="139" t="s">
        <v>68</v>
      </c>
      <c r="H998" s="139" t="s">
        <v>68</v>
      </c>
      <c r="I998" s="140" t="s">
        <v>68</v>
      </c>
    </row>
    <row r="999" spans="1:9" ht="15" customHeight="1">
      <c r="A999" s="137" t="s">
        <v>16</v>
      </c>
      <c r="B999" s="129" t="s">
        <v>158</v>
      </c>
      <c r="C999" s="129" t="s">
        <v>85</v>
      </c>
      <c r="D999" s="129" t="s">
        <v>25</v>
      </c>
      <c r="E999" s="155" t="s">
        <v>42</v>
      </c>
      <c r="F999" s="139" t="s">
        <v>68</v>
      </c>
      <c r="G999" s="139" t="s">
        <v>68</v>
      </c>
      <c r="H999" s="139" t="s">
        <v>68</v>
      </c>
      <c r="I999" s="140" t="s">
        <v>68</v>
      </c>
    </row>
    <row r="1000" spans="1:9" ht="15" customHeight="1">
      <c r="A1000" s="137" t="s">
        <v>16</v>
      </c>
      <c r="B1000" s="129" t="s">
        <v>158</v>
      </c>
      <c r="C1000" s="129" t="s">
        <v>85</v>
      </c>
      <c r="D1000" s="129" t="s">
        <v>26</v>
      </c>
      <c r="E1000" s="155" t="s">
        <v>42</v>
      </c>
      <c r="F1000" s="139" t="s">
        <v>68</v>
      </c>
      <c r="G1000" s="139" t="s">
        <v>68</v>
      </c>
      <c r="H1000" s="139" t="s">
        <v>68</v>
      </c>
      <c r="I1000" s="140" t="s">
        <v>68</v>
      </c>
    </row>
    <row r="1001" spans="1:9" ht="15" customHeight="1">
      <c r="A1001" s="137" t="s">
        <v>16</v>
      </c>
      <c r="B1001" s="129" t="s">
        <v>158</v>
      </c>
      <c r="C1001" s="129" t="s">
        <v>85</v>
      </c>
      <c r="D1001" s="129" t="s">
        <v>28</v>
      </c>
      <c r="E1001" s="155" t="s">
        <v>42</v>
      </c>
      <c r="F1001" s="139">
        <v>255.5</v>
      </c>
      <c r="G1001" s="139">
        <v>251.1</v>
      </c>
      <c r="H1001" s="139">
        <v>169.2</v>
      </c>
      <c r="I1001" s="140">
        <v>333.1</v>
      </c>
    </row>
    <row r="1002" spans="1:9" ht="15" customHeight="1">
      <c r="A1002" s="137" t="s">
        <v>16</v>
      </c>
      <c r="B1002" s="129" t="s">
        <v>158</v>
      </c>
      <c r="C1002" s="129" t="s">
        <v>85</v>
      </c>
      <c r="D1002" s="129" t="s">
        <v>22</v>
      </c>
      <c r="E1002" s="155" t="s">
        <v>42</v>
      </c>
      <c r="F1002" s="139">
        <v>191.6</v>
      </c>
      <c r="G1002" s="139">
        <v>190.9</v>
      </c>
      <c r="H1002" s="139">
        <v>118.9</v>
      </c>
      <c r="I1002" s="140">
        <v>262.8</v>
      </c>
    </row>
    <row r="1003" spans="1:9" ht="15" customHeight="1">
      <c r="A1003" s="137" t="s">
        <v>16</v>
      </c>
      <c r="B1003" s="129" t="s">
        <v>158</v>
      </c>
      <c r="C1003" s="129" t="s">
        <v>85</v>
      </c>
      <c r="D1003" s="129" t="s">
        <v>21</v>
      </c>
      <c r="E1003" s="155" t="s">
        <v>42</v>
      </c>
      <c r="F1003" s="139">
        <v>63.9</v>
      </c>
      <c r="G1003" s="139">
        <v>63</v>
      </c>
      <c r="H1003" s="139">
        <v>21.8</v>
      </c>
      <c r="I1003" s="140">
        <v>104.2</v>
      </c>
    </row>
    <row r="1004" spans="1:9" ht="15" customHeight="1">
      <c r="A1004" s="137" t="s">
        <v>16</v>
      </c>
      <c r="B1004" s="129" t="s">
        <v>158</v>
      </c>
      <c r="C1004" s="129" t="s">
        <v>85</v>
      </c>
      <c r="D1004" s="129" t="s">
        <v>27</v>
      </c>
      <c r="E1004" s="155" t="s">
        <v>42</v>
      </c>
      <c r="F1004" s="139">
        <v>0</v>
      </c>
      <c r="G1004" s="139">
        <v>0</v>
      </c>
      <c r="H1004" s="139">
        <v>0</v>
      </c>
      <c r="I1004" s="140">
        <v>0</v>
      </c>
    </row>
    <row r="1005" spans="1:9" ht="15" customHeight="1">
      <c r="A1005" s="137" t="s">
        <v>16</v>
      </c>
      <c r="B1005" s="129" t="s">
        <v>158</v>
      </c>
      <c r="C1005" s="129" t="s">
        <v>86</v>
      </c>
      <c r="D1005" s="129" t="s">
        <v>22</v>
      </c>
      <c r="E1005" s="155" t="s">
        <v>42</v>
      </c>
      <c r="F1005" s="139" t="s">
        <v>68</v>
      </c>
      <c r="G1005" s="139" t="s">
        <v>68</v>
      </c>
      <c r="H1005" s="139" t="s">
        <v>68</v>
      </c>
      <c r="I1005" s="140" t="s">
        <v>68</v>
      </c>
    </row>
    <row r="1006" spans="1:9" ht="15" customHeight="1">
      <c r="A1006" s="137" t="s">
        <v>16</v>
      </c>
      <c r="B1006" s="129" t="s">
        <v>158</v>
      </c>
      <c r="C1006" s="129" t="s">
        <v>86</v>
      </c>
      <c r="D1006" s="129" t="s">
        <v>24</v>
      </c>
      <c r="E1006" s="155" t="s">
        <v>42</v>
      </c>
      <c r="F1006" s="139" t="s">
        <v>68</v>
      </c>
      <c r="G1006" s="139" t="s">
        <v>68</v>
      </c>
      <c r="H1006" s="139" t="s">
        <v>68</v>
      </c>
      <c r="I1006" s="140" t="s">
        <v>68</v>
      </c>
    </row>
    <row r="1007" spans="1:9" ht="15" customHeight="1">
      <c r="A1007" s="137" t="s">
        <v>16</v>
      </c>
      <c r="B1007" s="129" t="s">
        <v>158</v>
      </c>
      <c r="C1007" s="129" t="s">
        <v>86</v>
      </c>
      <c r="D1007" s="129" t="s">
        <v>21</v>
      </c>
      <c r="E1007" s="155" t="s">
        <v>42</v>
      </c>
      <c r="F1007" s="139">
        <v>0</v>
      </c>
      <c r="G1007" s="139">
        <v>0</v>
      </c>
      <c r="H1007" s="139">
        <v>0</v>
      </c>
      <c r="I1007" s="140">
        <v>0</v>
      </c>
    </row>
    <row r="1008" spans="1:9" ht="15" customHeight="1">
      <c r="A1008" s="137" t="s">
        <v>16</v>
      </c>
      <c r="B1008" s="129" t="s">
        <v>158</v>
      </c>
      <c r="C1008" s="129" t="s">
        <v>86</v>
      </c>
      <c r="D1008" s="129" t="s">
        <v>23</v>
      </c>
      <c r="E1008" s="155" t="s">
        <v>42</v>
      </c>
      <c r="F1008" s="139">
        <v>0</v>
      </c>
      <c r="G1008" s="139">
        <v>0</v>
      </c>
      <c r="H1008" s="139">
        <v>0</v>
      </c>
      <c r="I1008" s="140">
        <v>0</v>
      </c>
    </row>
    <row r="1009" spans="1:9" ht="15" customHeight="1">
      <c r="A1009" s="137" t="s">
        <v>16</v>
      </c>
      <c r="B1009" s="129" t="s">
        <v>158</v>
      </c>
      <c r="C1009" s="129" t="s">
        <v>86</v>
      </c>
      <c r="D1009" s="129" t="s">
        <v>25</v>
      </c>
      <c r="E1009" s="155" t="s">
        <v>42</v>
      </c>
      <c r="F1009" s="139">
        <v>0</v>
      </c>
      <c r="G1009" s="139">
        <v>0</v>
      </c>
      <c r="H1009" s="139">
        <v>0</v>
      </c>
      <c r="I1009" s="140">
        <v>0</v>
      </c>
    </row>
    <row r="1010" spans="1:9" ht="15" customHeight="1">
      <c r="A1010" s="137" t="s">
        <v>16</v>
      </c>
      <c r="B1010" s="129" t="s">
        <v>158</v>
      </c>
      <c r="C1010" s="129" t="s">
        <v>86</v>
      </c>
      <c r="D1010" s="129" t="s">
        <v>26</v>
      </c>
      <c r="E1010" s="155" t="s">
        <v>42</v>
      </c>
      <c r="F1010" s="139">
        <v>0</v>
      </c>
      <c r="G1010" s="139">
        <v>0</v>
      </c>
      <c r="H1010" s="139">
        <v>0</v>
      </c>
      <c r="I1010" s="140">
        <v>0</v>
      </c>
    </row>
    <row r="1011" spans="1:9" ht="15" customHeight="1">
      <c r="A1011" s="137" t="s">
        <v>16</v>
      </c>
      <c r="B1011" s="129" t="s">
        <v>158</v>
      </c>
      <c r="C1011" s="129" t="s">
        <v>86</v>
      </c>
      <c r="D1011" s="129" t="s">
        <v>27</v>
      </c>
      <c r="E1011" s="155" t="s">
        <v>42</v>
      </c>
      <c r="F1011" s="139">
        <v>0</v>
      </c>
      <c r="G1011" s="139">
        <v>0</v>
      </c>
      <c r="H1011" s="139">
        <v>0</v>
      </c>
      <c r="I1011" s="140">
        <v>0</v>
      </c>
    </row>
    <row r="1012" spans="1:9" ht="15" customHeight="1">
      <c r="A1012" s="137" t="s">
        <v>16</v>
      </c>
      <c r="B1012" s="129" t="s">
        <v>158</v>
      </c>
      <c r="C1012" s="129" t="s">
        <v>86</v>
      </c>
      <c r="D1012" s="129" t="s">
        <v>28</v>
      </c>
      <c r="E1012" s="155" t="s">
        <v>42</v>
      </c>
      <c r="F1012" s="139">
        <v>0</v>
      </c>
      <c r="G1012" s="139">
        <v>0</v>
      </c>
      <c r="H1012" s="139">
        <v>0</v>
      </c>
      <c r="I1012" s="140">
        <v>0</v>
      </c>
    </row>
    <row r="1013" spans="1:9" ht="15" customHeight="1">
      <c r="A1013" s="137" t="s">
        <v>16</v>
      </c>
      <c r="B1013" s="129" t="s">
        <v>158</v>
      </c>
      <c r="C1013" s="129" t="s">
        <v>87</v>
      </c>
      <c r="D1013" s="129" t="s">
        <v>21</v>
      </c>
      <c r="E1013" s="155" t="s">
        <v>42</v>
      </c>
      <c r="F1013" s="139" t="s">
        <v>68</v>
      </c>
      <c r="G1013" s="139" t="s">
        <v>68</v>
      </c>
      <c r="H1013" s="139" t="s">
        <v>68</v>
      </c>
      <c r="I1013" s="140" t="s">
        <v>68</v>
      </c>
    </row>
    <row r="1014" spans="1:9" ht="15" customHeight="1">
      <c r="A1014" s="137" t="s">
        <v>16</v>
      </c>
      <c r="B1014" s="129" t="s">
        <v>158</v>
      </c>
      <c r="C1014" s="129" t="s">
        <v>87</v>
      </c>
      <c r="D1014" s="129" t="s">
        <v>28</v>
      </c>
      <c r="E1014" s="155" t="s">
        <v>42</v>
      </c>
      <c r="F1014" s="139" t="s">
        <v>68</v>
      </c>
      <c r="G1014" s="139" t="s">
        <v>68</v>
      </c>
      <c r="H1014" s="139" t="s">
        <v>68</v>
      </c>
      <c r="I1014" s="140" t="s">
        <v>68</v>
      </c>
    </row>
    <row r="1015" spans="1:9" ht="15" customHeight="1">
      <c r="A1015" s="137" t="s">
        <v>16</v>
      </c>
      <c r="B1015" s="129" t="s">
        <v>158</v>
      </c>
      <c r="C1015" s="129" t="s">
        <v>87</v>
      </c>
      <c r="D1015" s="129" t="s">
        <v>22</v>
      </c>
      <c r="E1015" s="155" t="s">
        <v>42</v>
      </c>
      <c r="F1015" s="139">
        <v>192.7</v>
      </c>
      <c r="G1015" s="139">
        <v>192.7</v>
      </c>
      <c r="H1015" s="139">
        <v>24</v>
      </c>
      <c r="I1015" s="140">
        <v>361.4</v>
      </c>
    </row>
    <row r="1016" spans="1:9" ht="15" customHeight="1">
      <c r="A1016" s="137" t="s">
        <v>16</v>
      </c>
      <c r="B1016" s="129" t="s">
        <v>158</v>
      </c>
      <c r="C1016" s="129" t="s">
        <v>87</v>
      </c>
      <c r="D1016" s="129" t="s">
        <v>23</v>
      </c>
      <c r="E1016" s="155" t="s">
        <v>42</v>
      </c>
      <c r="F1016" s="139">
        <v>0</v>
      </c>
      <c r="G1016" s="139">
        <v>0</v>
      </c>
      <c r="H1016" s="139">
        <v>0</v>
      </c>
      <c r="I1016" s="140">
        <v>0</v>
      </c>
    </row>
    <row r="1017" spans="1:9" ht="15" customHeight="1">
      <c r="A1017" s="137" t="s">
        <v>16</v>
      </c>
      <c r="B1017" s="129" t="s">
        <v>158</v>
      </c>
      <c r="C1017" s="129" t="s">
        <v>87</v>
      </c>
      <c r="D1017" s="129" t="s">
        <v>24</v>
      </c>
      <c r="E1017" s="155" t="s">
        <v>42</v>
      </c>
      <c r="F1017" s="139">
        <v>0</v>
      </c>
      <c r="G1017" s="139">
        <v>0</v>
      </c>
      <c r="H1017" s="139">
        <v>0</v>
      </c>
      <c r="I1017" s="140">
        <v>0</v>
      </c>
    </row>
    <row r="1018" spans="1:9" ht="15" customHeight="1">
      <c r="A1018" s="137" t="s">
        <v>16</v>
      </c>
      <c r="B1018" s="129" t="s">
        <v>158</v>
      </c>
      <c r="C1018" s="129" t="s">
        <v>87</v>
      </c>
      <c r="D1018" s="129" t="s">
        <v>25</v>
      </c>
      <c r="E1018" s="155" t="s">
        <v>42</v>
      </c>
      <c r="F1018" s="139">
        <v>0</v>
      </c>
      <c r="G1018" s="139">
        <v>0</v>
      </c>
      <c r="H1018" s="139">
        <v>0</v>
      </c>
      <c r="I1018" s="140">
        <v>0</v>
      </c>
    </row>
    <row r="1019" spans="1:9" ht="15" customHeight="1">
      <c r="A1019" s="137" t="s">
        <v>16</v>
      </c>
      <c r="B1019" s="129" t="s">
        <v>158</v>
      </c>
      <c r="C1019" s="129" t="s">
        <v>87</v>
      </c>
      <c r="D1019" s="129" t="s">
        <v>26</v>
      </c>
      <c r="E1019" s="155" t="s">
        <v>42</v>
      </c>
      <c r="F1019" s="139">
        <v>0</v>
      </c>
      <c r="G1019" s="139">
        <v>0</v>
      </c>
      <c r="H1019" s="139">
        <v>0</v>
      </c>
      <c r="I1019" s="140">
        <v>0</v>
      </c>
    </row>
    <row r="1020" spans="1:9" ht="15" customHeight="1">
      <c r="A1020" s="137" t="s">
        <v>16</v>
      </c>
      <c r="B1020" s="129" t="s">
        <v>158</v>
      </c>
      <c r="C1020" s="129" t="s">
        <v>87</v>
      </c>
      <c r="D1020" s="129" t="s">
        <v>27</v>
      </c>
      <c r="E1020" s="155" t="s">
        <v>42</v>
      </c>
      <c r="F1020" s="139">
        <v>0</v>
      </c>
      <c r="G1020" s="139">
        <v>0</v>
      </c>
      <c r="H1020" s="139">
        <v>0</v>
      </c>
      <c r="I1020" s="140">
        <v>0</v>
      </c>
    </row>
    <row r="1021" spans="1:9" ht="15" customHeight="1">
      <c r="A1021" s="137" t="s">
        <v>16</v>
      </c>
      <c r="B1021" s="129" t="s">
        <v>158</v>
      </c>
      <c r="C1021" s="129" t="s">
        <v>88</v>
      </c>
      <c r="D1021" s="129" t="s">
        <v>23</v>
      </c>
      <c r="E1021" s="155" t="s">
        <v>42</v>
      </c>
      <c r="F1021" s="139" t="s">
        <v>68</v>
      </c>
      <c r="G1021" s="139" t="s">
        <v>68</v>
      </c>
      <c r="H1021" s="139" t="s">
        <v>68</v>
      </c>
      <c r="I1021" s="140" t="s">
        <v>68</v>
      </c>
    </row>
    <row r="1022" spans="1:9" ht="15" customHeight="1">
      <c r="A1022" s="137" t="s">
        <v>16</v>
      </c>
      <c r="B1022" s="129" t="s">
        <v>158</v>
      </c>
      <c r="C1022" s="129" t="s">
        <v>88</v>
      </c>
      <c r="D1022" s="129" t="s">
        <v>24</v>
      </c>
      <c r="E1022" s="155" t="s">
        <v>42</v>
      </c>
      <c r="F1022" s="139" t="s">
        <v>68</v>
      </c>
      <c r="G1022" s="139" t="s">
        <v>68</v>
      </c>
      <c r="H1022" s="139" t="s">
        <v>68</v>
      </c>
      <c r="I1022" s="140" t="s">
        <v>68</v>
      </c>
    </row>
    <row r="1023" spans="1:9" ht="15" customHeight="1">
      <c r="A1023" s="137" t="s">
        <v>16</v>
      </c>
      <c r="B1023" s="129" t="s">
        <v>158</v>
      </c>
      <c r="C1023" s="129" t="s">
        <v>88</v>
      </c>
      <c r="D1023" s="129" t="s">
        <v>25</v>
      </c>
      <c r="E1023" s="155" t="s">
        <v>42</v>
      </c>
      <c r="F1023" s="139" t="s">
        <v>68</v>
      </c>
      <c r="G1023" s="139" t="s">
        <v>68</v>
      </c>
      <c r="H1023" s="139" t="s">
        <v>68</v>
      </c>
      <c r="I1023" s="140" t="s">
        <v>68</v>
      </c>
    </row>
    <row r="1024" spans="1:9" ht="15" customHeight="1">
      <c r="A1024" s="137" t="s">
        <v>16</v>
      </c>
      <c r="B1024" s="129" t="s">
        <v>158</v>
      </c>
      <c r="C1024" s="129" t="s">
        <v>88</v>
      </c>
      <c r="D1024" s="129" t="s">
        <v>26</v>
      </c>
      <c r="E1024" s="155" t="s">
        <v>42</v>
      </c>
      <c r="F1024" s="139" t="s">
        <v>68</v>
      </c>
      <c r="G1024" s="139" t="s">
        <v>68</v>
      </c>
      <c r="H1024" s="139" t="s">
        <v>68</v>
      </c>
      <c r="I1024" s="140" t="s">
        <v>68</v>
      </c>
    </row>
    <row r="1025" spans="1:9" ht="15" customHeight="1">
      <c r="A1025" s="137" t="s">
        <v>16</v>
      </c>
      <c r="B1025" s="129" t="s">
        <v>158</v>
      </c>
      <c r="C1025" s="129" t="s">
        <v>88</v>
      </c>
      <c r="D1025" s="129" t="s">
        <v>28</v>
      </c>
      <c r="E1025" s="155" t="s">
        <v>42</v>
      </c>
      <c r="F1025" s="139">
        <v>452.3</v>
      </c>
      <c r="G1025" s="139">
        <v>452.3</v>
      </c>
      <c r="H1025" s="139">
        <v>298.3</v>
      </c>
      <c r="I1025" s="140">
        <v>606.29999999999995</v>
      </c>
    </row>
    <row r="1026" spans="1:9" ht="15" customHeight="1">
      <c r="A1026" s="137" t="s">
        <v>16</v>
      </c>
      <c r="B1026" s="129" t="s">
        <v>158</v>
      </c>
      <c r="C1026" s="129" t="s">
        <v>88</v>
      </c>
      <c r="D1026" s="129" t="s">
        <v>22</v>
      </c>
      <c r="E1026" s="155" t="s">
        <v>42</v>
      </c>
      <c r="F1026" s="139">
        <v>287.8</v>
      </c>
      <c r="G1026" s="139">
        <v>287.8</v>
      </c>
      <c r="H1026" s="139">
        <v>164.9</v>
      </c>
      <c r="I1026" s="140">
        <v>410.8</v>
      </c>
    </row>
    <row r="1027" spans="1:9" ht="15" customHeight="1">
      <c r="A1027" s="137" t="s">
        <v>16</v>
      </c>
      <c r="B1027" s="129" t="s">
        <v>158</v>
      </c>
      <c r="C1027" s="129" t="s">
        <v>88</v>
      </c>
      <c r="D1027" s="129" t="s">
        <v>21</v>
      </c>
      <c r="E1027" s="155" t="s">
        <v>42</v>
      </c>
      <c r="F1027" s="139">
        <v>109.6</v>
      </c>
      <c r="G1027" s="139">
        <v>109.6</v>
      </c>
      <c r="H1027" s="139">
        <v>33.700000000000003</v>
      </c>
      <c r="I1027" s="140">
        <v>185.6</v>
      </c>
    </row>
    <row r="1028" spans="1:9" ht="15" customHeight="1">
      <c r="A1028" s="137" t="s">
        <v>16</v>
      </c>
      <c r="B1028" s="129" t="s">
        <v>158</v>
      </c>
      <c r="C1028" s="129" t="s">
        <v>88</v>
      </c>
      <c r="D1028" s="129" t="s">
        <v>27</v>
      </c>
      <c r="E1028" s="155" t="s">
        <v>42</v>
      </c>
      <c r="F1028" s="139">
        <v>0</v>
      </c>
      <c r="G1028" s="139">
        <v>0</v>
      </c>
      <c r="H1028" s="139">
        <v>0</v>
      </c>
      <c r="I1028" s="140">
        <v>0</v>
      </c>
    </row>
    <row r="1029" spans="1:9" ht="15" customHeight="1">
      <c r="A1029" s="137" t="s">
        <v>16</v>
      </c>
      <c r="B1029" s="129" t="s">
        <v>159</v>
      </c>
      <c r="C1029" s="129" t="s">
        <v>85</v>
      </c>
      <c r="D1029" s="129" t="s">
        <v>23</v>
      </c>
      <c r="E1029" s="155" t="s">
        <v>42</v>
      </c>
      <c r="F1029" s="139" t="s">
        <v>68</v>
      </c>
      <c r="G1029" s="139" t="s">
        <v>68</v>
      </c>
      <c r="H1029" s="139" t="s">
        <v>68</v>
      </c>
      <c r="I1029" s="140" t="s">
        <v>68</v>
      </c>
    </row>
    <row r="1030" spans="1:9" ht="15" customHeight="1">
      <c r="A1030" s="137" t="s">
        <v>16</v>
      </c>
      <c r="B1030" s="129" t="s">
        <v>159</v>
      </c>
      <c r="C1030" s="129" t="s">
        <v>85</v>
      </c>
      <c r="D1030" s="129" t="s">
        <v>24</v>
      </c>
      <c r="E1030" s="155" t="s">
        <v>42</v>
      </c>
      <c r="F1030" s="139" t="s">
        <v>68</v>
      </c>
      <c r="G1030" s="139" t="s">
        <v>68</v>
      </c>
      <c r="H1030" s="139" t="s">
        <v>68</v>
      </c>
      <c r="I1030" s="140" t="s">
        <v>68</v>
      </c>
    </row>
    <row r="1031" spans="1:9" ht="15" customHeight="1">
      <c r="A1031" s="137" t="s">
        <v>16</v>
      </c>
      <c r="B1031" s="129" t="s">
        <v>159</v>
      </c>
      <c r="C1031" s="129" t="s">
        <v>85</v>
      </c>
      <c r="D1031" s="129" t="s">
        <v>22</v>
      </c>
      <c r="E1031" s="155" t="s">
        <v>42</v>
      </c>
      <c r="F1031" s="139">
        <v>317.2</v>
      </c>
      <c r="G1031" s="139">
        <v>330.3</v>
      </c>
      <c r="H1031" s="139">
        <v>229.3</v>
      </c>
      <c r="I1031" s="140">
        <v>431.2</v>
      </c>
    </row>
    <row r="1032" spans="1:9" ht="15" customHeight="1">
      <c r="A1032" s="137" t="s">
        <v>16</v>
      </c>
      <c r="B1032" s="129" t="s">
        <v>159</v>
      </c>
      <c r="C1032" s="129" t="s">
        <v>85</v>
      </c>
      <c r="D1032" s="129" t="s">
        <v>28</v>
      </c>
      <c r="E1032" s="155" t="s">
        <v>42</v>
      </c>
      <c r="F1032" s="139">
        <v>147</v>
      </c>
      <c r="G1032" s="139">
        <v>152.6</v>
      </c>
      <c r="H1032" s="139">
        <v>84</v>
      </c>
      <c r="I1032" s="140">
        <v>221.3</v>
      </c>
    </row>
    <row r="1033" spans="1:9" ht="15" customHeight="1">
      <c r="A1033" s="137" t="s">
        <v>16</v>
      </c>
      <c r="B1033" s="129" t="s">
        <v>159</v>
      </c>
      <c r="C1033" s="129" t="s">
        <v>85</v>
      </c>
      <c r="D1033" s="129" t="s">
        <v>21</v>
      </c>
      <c r="E1033" s="155" t="s">
        <v>42</v>
      </c>
      <c r="F1033" s="139">
        <v>61.9</v>
      </c>
      <c r="G1033" s="139">
        <v>63.2</v>
      </c>
      <c r="H1033" s="139">
        <v>19.399999999999999</v>
      </c>
      <c r="I1033" s="140">
        <v>106.9</v>
      </c>
    </row>
    <row r="1034" spans="1:9" ht="15" customHeight="1">
      <c r="A1034" s="137" t="s">
        <v>16</v>
      </c>
      <c r="B1034" s="129" t="s">
        <v>159</v>
      </c>
      <c r="C1034" s="129" t="s">
        <v>85</v>
      </c>
      <c r="D1034" s="129" t="s">
        <v>25</v>
      </c>
      <c r="E1034" s="155" t="s">
        <v>42</v>
      </c>
      <c r="F1034" s="139">
        <v>46.4</v>
      </c>
      <c r="G1034" s="139">
        <v>47.6</v>
      </c>
      <c r="H1034" s="139">
        <v>9.5</v>
      </c>
      <c r="I1034" s="140">
        <v>85.8</v>
      </c>
    </row>
    <row r="1035" spans="1:9" ht="15" customHeight="1">
      <c r="A1035" s="137" t="s">
        <v>16</v>
      </c>
      <c r="B1035" s="129" t="s">
        <v>159</v>
      </c>
      <c r="C1035" s="129" t="s">
        <v>85</v>
      </c>
      <c r="D1035" s="129" t="s">
        <v>26</v>
      </c>
      <c r="E1035" s="155" t="s">
        <v>42</v>
      </c>
      <c r="F1035" s="139">
        <v>38.700000000000003</v>
      </c>
      <c r="G1035" s="139">
        <v>39.799999999999997</v>
      </c>
      <c r="H1035" s="139">
        <v>4.9000000000000004</v>
      </c>
      <c r="I1035" s="140">
        <v>74.599999999999994</v>
      </c>
    </row>
    <row r="1036" spans="1:9" ht="15" customHeight="1">
      <c r="A1036" s="137" t="s">
        <v>16</v>
      </c>
      <c r="B1036" s="129" t="s">
        <v>159</v>
      </c>
      <c r="C1036" s="129" t="s">
        <v>85</v>
      </c>
      <c r="D1036" s="129" t="s">
        <v>27</v>
      </c>
      <c r="E1036" s="155" t="s">
        <v>42</v>
      </c>
      <c r="F1036" s="139">
        <v>0</v>
      </c>
      <c r="G1036" s="139">
        <v>0</v>
      </c>
      <c r="H1036" s="139">
        <v>0</v>
      </c>
      <c r="I1036" s="140">
        <v>0</v>
      </c>
    </row>
    <row r="1037" spans="1:9" ht="15" customHeight="1">
      <c r="A1037" s="137" t="s">
        <v>16</v>
      </c>
      <c r="B1037" s="129" t="s">
        <v>159</v>
      </c>
      <c r="C1037" s="129" t="s">
        <v>86</v>
      </c>
      <c r="D1037" s="129" t="s">
        <v>22</v>
      </c>
      <c r="E1037" s="155" t="s">
        <v>42</v>
      </c>
      <c r="F1037" s="139" t="s">
        <v>68</v>
      </c>
      <c r="G1037" s="139" t="s">
        <v>68</v>
      </c>
      <c r="H1037" s="139" t="s">
        <v>68</v>
      </c>
      <c r="I1037" s="140" t="s">
        <v>68</v>
      </c>
    </row>
    <row r="1038" spans="1:9" ht="15" customHeight="1">
      <c r="A1038" s="137" t="s">
        <v>16</v>
      </c>
      <c r="B1038" s="129" t="s">
        <v>159</v>
      </c>
      <c r="C1038" s="129" t="s">
        <v>86</v>
      </c>
      <c r="D1038" s="129" t="s">
        <v>25</v>
      </c>
      <c r="E1038" s="155" t="s">
        <v>42</v>
      </c>
      <c r="F1038" s="139" t="s">
        <v>68</v>
      </c>
      <c r="G1038" s="139" t="s">
        <v>68</v>
      </c>
      <c r="H1038" s="139" t="s">
        <v>68</v>
      </c>
      <c r="I1038" s="140" t="s">
        <v>68</v>
      </c>
    </row>
    <row r="1039" spans="1:9" ht="15" customHeight="1">
      <c r="A1039" s="137" t="s">
        <v>16</v>
      </c>
      <c r="B1039" s="129" t="s">
        <v>159</v>
      </c>
      <c r="C1039" s="129" t="s">
        <v>86</v>
      </c>
      <c r="D1039" s="129" t="s">
        <v>21</v>
      </c>
      <c r="E1039" s="155" t="s">
        <v>42</v>
      </c>
      <c r="F1039" s="139">
        <v>0</v>
      </c>
      <c r="G1039" s="139">
        <v>0</v>
      </c>
      <c r="H1039" s="139">
        <v>0</v>
      </c>
      <c r="I1039" s="140">
        <v>0</v>
      </c>
    </row>
    <row r="1040" spans="1:9" ht="15" customHeight="1">
      <c r="A1040" s="137" t="s">
        <v>16</v>
      </c>
      <c r="B1040" s="129" t="s">
        <v>159</v>
      </c>
      <c r="C1040" s="129" t="s">
        <v>86</v>
      </c>
      <c r="D1040" s="129" t="s">
        <v>23</v>
      </c>
      <c r="E1040" s="155" t="s">
        <v>42</v>
      </c>
      <c r="F1040" s="139">
        <v>0</v>
      </c>
      <c r="G1040" s="139">
        <v>0</v>
      </c>
      <c r="H1040" s="139">
        <v>0</v>
      </c>
      <c r="I1040" s="140">
        <v>0</v>
      </c>
    </row>
    <row r="1041" spans="1:9" ht="15" customHeight="1">
      <c r="A1041" s="137" t="s">
        <v>16</v>
      </c>
      <c r="B1041" s="129" t="s">
        <v>159</v>
      </c>
      <c r="C1041" s="129" t="s">
        <v>86</v>
      </c>
      <c r="D1041" s="129" t="s">
        <v>24</v>
      </c>
      <c r="E1041" s="155" t="s">
        <v>42</v>
      </c>
      <c r="F1041" s="139">
        <v>0</v>
      </c>
      <c r="G1041" s="139">
        <v>0</v>
      </c>
      <c r="H1041" s="139">
        <v>0</v>
      </c>
      <c r="I1041" s="140">
        <v>0</v>
      </c>
    </row>
    <row r="1042" spans="1:9" ht="15" customHeight="1">
      <c r="A1042" s="137" t="s">
        <v>16</v>
      </c>
      <c r="B1042" s="129" t="s">
        <v>159</v>
      </c>
      <c r="C1042" s="129" t="s">
        <v>86</v>
      </c>
      <c r="D1042" s="129" t="s">
        <v>26</v>
      </c>
      <c r="E1042" s="155" t="s">
        <v>42</v>
      </c>
      <c r="F1042" s="139">
        <v>0</v>
      </c>
      <c r="G1042" s="139">
        <v>0</v>
      </c>
      <c r="H1042" s="139">
        <v>0</v>
      </c>
      <c r="I1042" s="140">
        <v>0</v>
      </c>
    </row>
    <row r="1043" spans="1:9" ht="15" customHeight="1">
      <c r="A1043" s="137" t="s">
        <v>16</v>
      </c>
      <c r="B1043" s="129" t="s">
        <v>159</v>
      </c>
      <c r="C1043" s="129" t="s">
        <v>86</v>
      </c>
      <c r="D1043" s="129" t="s">
        <v>27</v>
      </c>
      <c r="E1043" s="155" t="s">
        <v>42</v>
      </c>
      <c r="F1043" s="139">
        <v>0</v>
      </c>
      <c r="G1043" s="139">
        <v>0</v>
      </c>
      <c r="H1043" s="139">
        <v>0</v>
      </c>
      <c r="I1043" s="140">
        <v>0</v>
      </c>
    </row>
    <row r="1044" spans="1:9" ht="15" customHeight="1">
      <c r="A1044" s="137" t="s">
        <v>16</v>
      </c>
      <c r="B1044" s="129" t="s">
        <v>159</v>
      </c>
      <c r="C1044" s="129" t="s">
        <v>86</v>
      </c>
      <c r="D1044" s="129" t="s">
        <v>28</v>
      </c>
      <c r="E1044" s="155" t="s">
        <v>42</v>
      </c>
      <c r="F1044" s="139">
        <v>0</v>
      </c>
      <c r="G1044" s="139">
        <v>0</v>
      </c>
      <c r="H1044" s="139">
        <v>0</v>
      </c>
      <c r="I1044" s="140">
        <v>0</v>
      </c>
    </row>
    <row r="1045" spans="1:9" ht="15" customHeight="1">
      <c r="A1045" s="137" t="s">
        <v>16</v>
      </c>
      <c r="B1045" s="129" t="s">
        <v>159</v>
      </c>
      <c r="C1045" s="129" t="s">
        <v>87</v>
      </c>
      <c r="D1045" s="129" t="s">
        <v>21</v>
      </c>
      <c r="E1045" s="155" t="s">
        <v>42</v>
      </c>
      <c r="F1045" s="139" t="s">
        <v>68</v>
      </c>
      <c r="G1045" s="139" t="s">
        <v>68</v>
      </c>
      <c r="H1045" s="139" t="s">
        <v>68</v>
      </c>
      <c r="I1045" s="140" t="s">
        <v>68</v>
      </c>
    </row>
    <row r="1046" spans="1:9" ht="15" customHeight="1">
      <c r="A1046" s="137" t="s">
        <v>16</v>
      </c>
      <c r="B1046" s="129" t="s">
        <v>159</v>
      </c>
      <c r="C1046" s="129" t="s">
        <v>87</v>
      </c>
      <c r="D1046" s="129" t="s">
        <v>24</v>
      </c>
      <c r="E1046" s="155" t="s">
        <v>42</v>
      </c>
      <c r="F1046" s="139" t="s">
        <v>68</v>
      </c>
      <c r="G1046" s="139" t="s">
        <v>68</v>
      </c>
      <c r="H1046" s="139" t="s">
        <v>68</v>
      </c>
      <c r="I1046" s="140" t="s">
        <v>68</v>
      </c>
    </row>
    <row r="1047" spans="1:9" ht="15" customHeight="1">
      <c r="A1047" s="137" t="s">
        <v>16</v>
      </c>
      <c r="B1047" s="129" t="s">
        <v>159</v>
      </c>
      <c r="C1047" s="129" t="s">
        <v>87</v>
      </c>
      <c r="D1047" s="129" t="s">
        <v>25</v>
      </c>
      <c r="E1047" s="155" t="s">
        <v>42</v>
      </c>
      <c r="F1047" s="139" t="s">
        <v>68</v>
      </c>
      <c r="G1047" s="139" t="s">
        <v>68</v>
      </c>
      <c r="H1047" s="139" t="s">
        <v>68</v>
      </c>
      <c r="I1047" s="140" t="s">
        <v>68</v>
      </c>
    </row>
    <row r="1048" spans="1:9" ht="15" customHeight="1">
      <c r="A1048" s="137" t="s">
        <v>16</v>
      </c>
      <c r="B1048" s="129" t="s">
        <v>159</v>
      </c>
      <c r="C1048" s="129" t="s">
        <v>87</v>
      </c>
      <c r="D1048" s="129" t="s">
        <v>26</v>
      </c>
      <c r="E1048" s="155" t="s">
        <v>42</v>
      </c>
      <c r="F1048" s="139" t="s">
        <v>68</v>
      </c>
      <c r="G1048" s="139" t="s">
        <v>68</v>
      </c>
      <c r="H1048" s="139" t="s">
        <v>68</v>
      </c>
      <c r="I1048" s="140" t="s">
        <v>68</v>
      </c>
    </row>
    <row r="1049" spans="1:9" ht="15" customHeight="1">
      <c r="A1049" s="137" t="s">
        <v>16</v>
      </c>
      <c r="B1049" s="129" t="s">
        <v>159</v>
      </c>
      <c r="C1049" s="129" t="s">
        <v>87</v>
      </c>
      <c r="D1049" s="129" t="s">
        <v>22</v>
      </c>
      <c r="E1049" s="155" t="s">
        <v>42</v>
      </c>
      <c r="F1049" s="139">
        <v>634.20000000000005</v>
      </c>
      <c r="G1049" s="139">
        <v>634.20000000000005</v>
      </c>
      <c r="H1049" s="139">
        <v>314.3</v>
      </c>
      <c r="I1049" s="140">
        <v>954.2</v>
      </c>
    </row>
    <row r="1050" spans="1:9" ht="15" customHeight="1">
      <c r="A1050" s="137" t="s">
        <v>16</v>
      </c>
      <c r="B1050" s="129" t="s">
        <v>159</v>
      </c>
      <c r="C1050" s="129" t="s">
        <v>87</v>
      </c>
      <c r="D1050" s="129" t="s">
        <v>28</v>
      </c>
      <c r="E1050" s="155" t="s">
        <v>42</v>
      </c>
      <c r="F1050" s="139">
        <v>253.7</v>
      </c>
      <c r="G1050" s="139">
        <v>253.7</v>
      </c>
      <c r="H1050" s="139">
        <v>51</v>
      </c>
      <c r="I1050" s="140">
        <v>456.4</v>
      </c>
    </row>
    <row r="1051" spans="1:9" ht="15" customHeight="1">
      <c r="A1051" s="137" t="s">
        <v>16</v>
      </c>
      <c r="B1051" s="129" t="s">
        <v>159</v>
      </c>
      <c r="C1051" s="129" t="s">
        <v>87</v>
      </c>
      <c r="D1051" s="129" t="s">
        <v>23</v>
      </c>
      <c r="E1051" s="155" t="s">
        <v>42</v>
      </c>
      <c r="F1051" s="139">
        <v>0</v>
      </c>
      <c r="G1051" s="139">
        <v>0</v>
      </c>
      <c r="H1051" s="139">
        <v>0</v>
      </c>
      <c r="I1051" s="140">
        <v>0</v>
      </c>
    </row>
    <row r="1052" spans="1:9" ht="15" customHeight="1">
      <c r="A1052" s="137" t="s">
        <v>16</v>
      </c>
      <c r="B1052" s="129" t="s">
        <v>159</v>
      </c>
      <c r="C1052" s="129" t="s">
        <v>87</v>
      </c>
      <c r="D1052" s="129" t="s">
        <v>27</v>
      </c>
      <c r="E1052" s="155" t="s">
        <v>42</v>
      </c>
      <c r="F1052" s="139">
        <v>0</v>
      </c>
      <c r="G1052" s="139">
        <v>0</v>
      </c>
      <c r="H1052" s="139">
        <v>0</v>
      </c>
      <c r="I1052" s="140">
        <v>0</v>
      </c>
    </row>
    <row r="1053" spans="1:9" ht="15" customHeight="1">
      <c r="A1053" s="137" t="s">
        <v>16</v>
      </c>
      <c r="B1053" s="129" t="s">
        <v>159</v>
      </c>
      <c r="C1053" s="129" t="s">
        <v>88</v>
      </c>
      <c r="D1053" s="129" t="s">
        <v>23</v>
      </c>
      <c r="E1053" s="155" t="s">
        <v>42</v>
      </c>
      <c r="F1053" s="139" t="s">
        <v>68</v>
      </c>
      <c r="G1053" s="139" t="s">
        <v>68</v>
      </c>
      <c r="H1053" s="139" t="s">
        <v>68</v>
      </c>
      <c r="I1053" s="140" t="s">
        <v>68</v>
      </c>
    </row>
    <row r="1054" spans="1:9" ht="15" customHeight="1">
      <c r="A1054" s="137" t="s">
        <v>16</v>
      </c>
      <c r="B1054" s="129" t="s">
        <v>159</v>
      </c>
      <c r="C1054" s="129" t="s">
        <v>88</v>
      </c>
      <c r="D1054" s="129" t="s">
        <v>24</v>
      </c>
      <c r="E1054" s="155" t="s">
        <v>42</v>
      </c>
      <c r="F1054" s="139" t="s">
        <v>68</v>
      </c>
      <c r="G1054" s="139" t="s">
        <v>68</v>
      </c>
      <c r="H1054" s="139" t="s">
        <v>68</v>
      </c>
      <c r="I1054" s="140" t="s">
        <v>68</v>
      </c>
    </row>
    <row r="1055" spans="1:9" ht="15" customHeight="1">
      <c r="A1055" s="137" t="s">
        <v>16</v>
      </c>
      <c r="B1055" s="129" t="s">
        <v>159</v>
      </c>
      <c r="C1055" s="129" t="s">
        <v>88</v>
      </c>
      <c r="D1055" s="129" t="s">
        <v>25</v>
      </c>
      <c r="E1055" s="155" t="s">
        <v>42</v>
      </c>
      <c r="F1055" s="139" t="s">
        <v>68</v>
      </c>
      <c r="G1055" s="139" t="s">
        <v>68</v>
      </c>
      <c r="H1055" s="139" t="s">
        <v>68</v>
      </c>
      <c r="I1055" s="140" t="s">
        <v>68</v>
      </c>
    </row>
    <row r="1056" spans="1:9" ht="15" customHeight="1">
      <c r="A1056" s="137" t="s">
        <v>16</v>
      </c>
      <c r="B1056" s="129" t="s">
        <v>159</v>
      </c>
      <c r="C1056" s="129" t="s">
        <v>88</v>
      </c>
      <c r="D1056" s="129" t="s">
        <v>26</v>
      </c>
      <c r="E1056" s="155" t="s">
        <v>42</v>
      </c>
      <c r="F1056" s="139" t="s">
        <v>68</v>
      </c>
      <c r="G1056" s="139" t="s">
        <v>68</v>
      </c>
      <c r="H1056" s="139" t="s">
        <v>68</v>
      </c>
      <c r="I1056" s="140" t="s">
        <v>68</v>
      </c>
    </row>
    <row r="1057" spans="1:9" ht="15" customHeight="1">
      <c r="A1057" s="137" t="s">
        <v>16</v>
      </c>
      <c r="B1057" s="129" t="s">
        <v>159</v>
      </c>
      <c r="C1057" s="129" t="s">
        <v>88</v>
      </c>
      <c r="D1057" s="129" t="s">
        <v>22</v>
      </c>
      <c r="E1057" s="155" t="s">
        <v>42</v>
      </c>
      <c r="F1057" s="139">
        <v>387.4</v>
      </c>
      <c r="G1057" s="139">
        <v>387.4</v>
      </c>
      <c r="H1057" s="139">
        <v>235.8</v>
      </c>
      <c r="I1057" s="140">
        <v>539</v>
      </c>
    </row>
    <row r="1058" spans="1:9" ht="15" customHeight="1">
      <c r="A1058" s="137" t="s">
        <v>16</v>
      </c>
      <c r="B1058" s="129" t="s">
        <v>159</v>
      </c>
      <c r="C1058" s="129" t="s">
        <v>88</v>
      </c>
      <c r="D1058" s="129" t="s">
        <v>28</v>
      </c>
      <c r="E1058" s="155" t="s">
        <v>42</v>
      </c>
      <c r="F1058" s="139">
        <v>201.5</v>
      </c>
      <c r="G1058" s="139">
        <v>201.5</v>
      </c>
      <c r="H1058" s="139">
        <v>92.1</v>
      </c>
      <c r="I1058" s="140">
        <v>310.89999999999998</v>
      </c>
    </row>
    <row r="1059" spans="1:9" ht="15" customHeight="1">
      <c r="A1059" s="137" t="s">
        <v>16</v>
      </c>
      <c r="B1059" s="129" t="s">
        <v>159</v>
      </c>
      <c r="C1059" s="129" t="s">
        <v>88</v>
      </c>
      <c r="D1059" s="129" t="s">
        <v>21</v>
      </c>
      <c r="E1059" s="155" t="s">
        <v>42</v>
      </c>
      <c r="F1059" s="139">
        <v>108.5</v>
      </c>
      <c r="G1059" s="139">
        <v>108.5</v>
      </c>
      <c r="H1059" s="139">
        <v>28.2</v>
      </c>
      <c r="I1059" s="140">
        <v>188.8</v>
      </c>
    </row>
    <row r="1060" spans="1:9" ht="15" customHeight="1">
      <c r="A1060" s="137" t="s">
        <v>16</v>
      </c>
      <c r="B1060" s="129" t="s">
        <v>159</v>
      </c>
      <c r="C1060" s="129" t="s">
        <v>88</v>
      </c>
      <c r="D1060" s="129" t="s">
        <v>27</v>
      </c>
      <c r="E1060" s="155" t="s">
        <v>42</v>
      </c>
      <c r="F1060" s="139">
        <v>0</v>
      </c>
      <c r="G1060" s="139">
        <v>0</v>
      </c>
      <c r="H1060" s="139">
        <v>0</v>
      </c>
      <c r="I1060" s="140">
        <v>0</v>
      </c>
    </row>
    <row r="1061" spans="1:9" ht="15" customHeight="1">
      <c r="A1061" s="137" t="s">
        <v>17</v>
      </c>
      <c r="B1061" s="129" t="s">
        <v>157</v>
      </c>
      <c r="C1061" s="129" t="s">
        <v>85</v>
      </c>
      <c r="D1061" s="129" t="s">
        <v>22</v>
      </c>
      <c r="E1061" s="155">
        <v>1</v>
      </c>
      <c r="F1061" s="139">
        <v>192.8</v>
      </c>
      <c r="G1061" s="139">
        <v>192.7</v>
      </c>
      <c r="H1061" s="139">
        <v>185.3</v>
      </c>
      <c r="I1061" s="140">
        <v>200.1</v>
      </c>
    </row>
    <row r="1062" spans="1:9" ht="15" customHeight="1">
      <c r="A1062" s="137" t="s">
        <v>17</v>
      </c>
      <c r="B1062" s="129" t="s">
        <v>157</v>
      </c>
      <c r="C1062" s="129" t="s">
        <v>85</v>
      </c>
      <c r="D1062" s="129" t="s">
        <v>26</v>
      </c>
      <c r="E1062" s="155">
        <v>2</v>
      </c>
      <c r="F1062" s="139">
        <v>96.5</v>
      </c>
      <c r="G1062" s="139">
        <v>95.7</v>
      </c>
      <c r="H1062" s="139">
        <v>90.5</v>
      </c>
      <c r="I1062" s="140">
        <v>100.9</v>
      </c>
    </row>
    <row r="1063" spans="1:9" ht="15" customHeight="1">
      <c r="A1063" s="137" t="s">
        <v>17</v>
      </c>
      <c r="B1063" s="129" t="s">
        <v>157</v>
      </c>
      <c r="C1063" s="129" t="s">
        <v>85</v>
      </c>
      <c r="D1063" s="129" t="s">
        <v>28</v>
      </c>
      <c r="E1063" s="155">
        <v>3</v>
      </c>
      <c r="F1063" s="139">
        <v>77.400000000000006</v>
      </c>
      <c r="G1063" s="139">
        <v>77.7</v>
      </c>
      <c r="H1063" s="139">
        <v>73</v>
      </c>
      <c r="I1063" s="140">
        <v>82.5</v>
      </c>
    </row>
    <row r="1064" spans="1:9" ht="15" customHeight="1">
      <c r="A1064" s="137" t="s">
        <v>17</v>
      </c>
      <c r="B1064" s="129" t="s">
        <v>157</v>
      </c>
      <c r="C1064" s="129" t="s">
        <v>85</v>
      </c>
      <c r="D1064" s="129" t="s">
        <v>21</v>
      </c>
      <c r="E1064" s="155" t="s">
        <v>42</v>
      </c>
      <c r="F1064" s="139">
        <v>65.3</v>
      </c>
      <c r="G1064" s="139">
        <v>65.099999999999994</v>
      </c>
      <c r="H1064" s="139">
        <v>60.8</v>
      </c>
      <c r="I1064" s="140">
        <v>69.400000000000006</v>
      </c>
    </row>
    <row r="1065" spans="1:9" ht="15" customHeight="1">
      <c r="A1065" s="137" t="s">
        <v>17</v>
      </c>
      <c r="B1065" s="129" t="s">
        <v>157</v>
      </c>
      <c r="C1065" s="129" t="s">
        <v>85</v>
      </c>
      <c r="D1065" s="129" t="s">
        <v>23</v>
      </c>
      <c r="E1065" s="155" t="s">
        <v>42</v>
      </c>
      <c r="F1065" s="139">
        <v>48.1</v>
      </c>
      <c r="G1065" s="139">
        <v>47.5</v>
      </c>
      <c r="H1065" s="139">
        <v>43.8</v>
      </c>
      <c r="I1065" s="140">
        <v>51.1</v>
      </c>
    </row>
    <row r="1066" spans="1:9" ht="15" customHeight="1">
      <c r="A1066" s="137" t="s">
        <v>17</v>
      </c>
      <c r="B1066" s="129" t="s">
        <v>157</v>
      </c>
      <c r="C1066" s="129" t="s">
        <v>85</v>
      </c>
      <c r="D1066" s="129" t="s">
        <v>25</v>
      </c>
      <c r="E1066" s="155" t="s">
        <v>42</v>
      </c>
      <c r="F1066" s="139">
        <v>23</v>
      </c>
      <c r="G1066" s="139">
        <v>23</v>
      </c>
      <c r="H1066" s="139">
        <v>20.5</v>
      </c>
      <c r="I1066" s="140">
        <v>25.6</v>
      </c>
    </row>
    <row r="1067" spans="1:9" ht="15" customHeight="1">
      <c r="A1067" s="137" t="s">
        <v>17</v>
      </c>
      <c r="B1067" s="129" t="s">
        <v>157</v>
      </c>
      <c r="C1067" s="129" t="s">
        <v>85</v>
      </c>
      <c r="D1067" s="129" t="s">
        <v>24</v>
      </c>
      <c r="E1067" s="155" t="s">
        <v>42</v>
      </c>
      <c r="F1067" s="139">
        <v>12</v>
      </c>
      <c r="G1067" s="139">
        <v>12</v>
      </c>
      <c r="H1067" s="139">
        <v>10.1</v>
      </c>
      <c r="I1067" s="140">
        <v>13.8</v>
      </c>
    </row>
    <row r="1068" spans="1:9" ht="15" customHeight="1">
      <c r="A1068" s="137" t="s">
        <v>17</v>
      </c>
      <c r="B1068" s="129" t="s">
        <v>157</v>
      </c>
      <c r="C1068" s="129" t="s">
        <v>85</v>
      </c>
      <c r="D1068" s="129" t="s">
        <v>27</v>
      </c>
      <c r="E1068" s="155" t="s">
        <v>42</v>
      </c>
      <c r="F1068" s="139">
        <v>4.9000000000000004</v>
      </c>
      <c r="G1068" s="139">
        <v>5</v>
      </c>
      <c r="H1068" s="139">
        <v>3.8</v>
      </c>
      <c r="I1068" s="140">
        <v>6.2</v>
      </c>
    </row>
    <row r="1069" spans="1:9" ht="15" customHeight="1">
      <c r="A1069" s="137" t="s">
        <v>17</v>
      </c>
      <c r="B1069" s="129" t="s">
        <v>157</v>
      </c>
      <c r="C1069" s="129" t="s">
        <v>86</v>
      </c>
      <c r="D1069" s="129" t="s">
        <v>27</v>
      </c>
      <c r="E1069" s="155" t="s">
        <v>42</v>
      </c>
      <c r="F1069" s="139" t="s">
        <v>68</v>
      </c>
      <c r="G1069" s="139" t="s">
        <v>68</v>
      </c>
      <c r="H1069" s="139" t="s">
        <v>68</v>
      </c>
      <c r="I1069" s="140" t="s">
        <v>68</v>
      </c>
    </row>
    <row r="1070" spans="1:9" ht="15" customHeight="1">
      <c r="A1070" s="137" t="s">
        <v>17</v>
      </c>
      <c r="B1070" s="129" t="s">
        <v>157</v>
      </c>
      <c r="C1070" s="129" t="s">
        <v>86</v>
      </c>
      <c r="D1070" s="129" t="s">
        <v>22</v>
      </c>
      <c r="E1070" s="155" t="s">
        <v>42</v>
      </c>
      <c r="F1070" s="139">
        <v>18.5</v>
      </c>
      <c r="G1070" s="139">
        <v>18.5</v>
      </c>
      <c r="H1070" s="139">
        <v>14.3</v>
      </c>
      <c r="I1070" s="140">
        <v>22.7</v>
      </c>
    </row>
    <row r="1071" spans="1:9" ht="15" customHeight="1">
      <c r="A1071" s="137" t="s">
        <v>17</v>
      </c>
      <c r="B1071" s="129" t="s">
        <v>157</v>
      </c>
      <c r="C1071" s="129" t="s">
        <v>86</v>
      </c>
      <c r="D1071" s="129" t="s">
        <v>28</v>
      </c>
      <c r="E1071" s="155" t="s">
        <v>42</v>
      </c>
      <c r="F1071" s="139">
        <v>10</v>
      </c>
      <c r="G1071" s="139">
        <v>10</v>
      </c>
      <c r="H1071" s="139">
        <v>6.9</v>
      </c>
      <c r="I1071" s="140">
        <v>13</v>
      </c>
    </row>
    <row r="1072" spans="1:9" ht="15" customHeight="1">
      <c r="A1072" s="137" t="s">
        <v>17</v>
      </c>
      <c r="B1072" s="129" t="s">
        <v>157</v>
      </c>
      <c r="C1072" s="129" t="s">
        <v>86</v>
      </c>
      <c r="D1072" s="129" t="s">
        <v>21</v>
      </c>
      <c r="E1072" s="155" t="s">
        <v>42</v>
      </c>
      <c r="F1072" s="139">
        <v>7.8</v>
      </c>
      <c r="G1072" s="139">
        <v>7.8</v>
      </c>
      <c r="H1072" s="139">
        <v>5.0999999999999996</v>
      </c>
      <c r="I1072" s="140">
        <v>10.5</v>
      </c>
    </row>
    <row r="1073" spans="1:9" ht="15" customHeight="1">
      <c r="A1073" s="137" t="s">
        <v>17</v>
      </c>
      <c r="B1073" s="129" t="s">
        <v>157</v>
      </c>
      <c r="C1073" s="129" t="s">
        <v>86</v>
      </c>
      <c r="D1073" s="129" t="s">
        <v>26</v>
      </c>
      <c r="E1073" s="155" t="s">
        <v>42</v>
      </c>
      <c r="F1073" s="139">
        <v>5.0999999999999996</v>
      </c>
      <c r="G1073" s="139">
        <v>5.0999999999999996</v>
      </c>
      <c r="H1073" s="139">
        <v>2.9</v>
      </c>
      <c r="I1073" s="140">
        <v>7.3</v>
      </c>
    </row>
    <row r="1074" spans="1:9" ht="15" customHeight="1">
      <c r="A1074" s="137" t="s">
        <v>17</v>
      </c>
      <c r="B1074" s="129" t="s">
        <v>157</v>
      </c>
      <c r="C1074" s="129" t="s">
        <v>86</v>
      </c>
      <c r="D1074" s="129" t="s">
        <v>25</v>
      </c>
      <c r="E1074" s="155" t="s">
        <v>42</v>
      </c>
      <c r="F1074" s="139">
        <v>4.9000000000000004</v>
      </c>
      <c r="G1074" s="139">
        <v>4.9000000000000004</v>
      </c>
      <c r="H1074" s="139">
        <v>2.7</v>
      </c>
      <c r="I1074" s="140">
        <v>7</v>
      </c>
    </row>
    <row r="1075" spans="1:9" ht="15" customHeight="1">
      <c r="A1075" s="137" t="s">
        <v>17</v>
      </c>
      <c r="B1075" s="129" t="s">
        <v>157</v>
      </c>
      <c r="C1075" s="129" t="s">
        <v>86</v>
      </c>
      <c r="D1075" s="129" t="s">
        <v>24</v>
      </c>
      <c r="E1075" s="155" t="s">
        <v>42</v>
      </c>
      <c r="F1075" s="139">
        <v>2.4</v>
      </c>
      <c r="G1075" s="139">
        <v>2.4</v>
      </c>
      <c r="H1075" s="139">
        <v>0.9</v>
      </c>
      <c r="I1075" s="140">
        <v>3.9</v>
      </c>
    </row>
    <row r="1076" spans="1:9" ht="15" customHeight="1">
      <c r="A1076" s="137" t="s">
        <v>17</v>
      </c>
      <c r="B1076" s="129" t="s">
        <v>157</v>
      </c>
      <c r="C1076" s="129" t="s">
        <v>86</v>
      </c>
      <c r="D1076" s="129" t="s">
        <v>23</v>
      </c>
      <c r="E1076" s="155" t="s">
        <v>42</v>
      </c>
      <c r="F1076" s="139">
        <v>1.2</v>
      </c>
      <c r="G1076" s="139">
        <v>1.2</v>
      </c>
      <c r="H1076" s="139">
        <v>0.2</v>
      </c>
      <c r="I1076" s="140">
        <v>2.2999999999999998</v>
      </c>
    </row>
    <row r="1077" spans="1:9" ht="15" customHeight="1">
      <c r="A1077" s="137" t="s">
        <v>17</v>
      </c>
      <c r="B1077" s="129" t="s">
        <v>157</v>
      </c>
      <c r="C1077" s="129" t="s">
        <v>87</v>
      </c>
      <c r="D1077" s="129" t="s">
        <v>22</v>
      </c>
      <c r="E1077" s="155" t="s">
        <v>42</v>
      </c>
      <c r="F1077" s="139">
        <v>167.1</v>
      </c>
      <c r="G1077" s="139">
        <v>167.1</v>
      </c>
      <c r="H1077" s="139">
        <v>150.80000000000001</v>
      </c>
      <c r="I1077" s="140">
        <v>183.3</v>
      </c>
    </row>
    <row r="1078" spans="1:9" ht="15" customHeight="1">
      <c r="A1078" s="137" t="s">
        <v>17</v>
      </c>
      <c r="B1078" s="129" t="s">
        <v>157</v>
      </c>
      <c r="C1078" s="129" t="s">
        <v>87</v>
      </c>
      <c r="D1078" s="129" t="s">
        <v>28</v>
      </c>
      <c r="E1078" s="155" t="s">
        <v>42</v>
      </c>
      <c r="F1078" s="139">
        <v>82.7</v>
      </c>
      <c r="G1078" s="139">
        <v>82.7</v>
      </c>
      <c r="H1078" s="139">
        <v>71.2</v>
      </c>
      <c r="I1078" s="140">
        <v>94.2</v>
      </c>
    </row>
    <row r="1079" spans="1:9" ht="15" customHeight="1">
      <c r="A1079" s="137" t="s">
        <v>17</v>
      </c>
      <c r="B1079" s="129" t="s">
        <v>157</v>
      </c>
      <c r="C1079" s="129" t="s">
        <v>87</v>
      </c>
      <c r="D1079" s="129" t="s">
        <v>26</v>
      </c>
      <c r="E1079" s="155" t="s">
        <v>42</v>
      </c>
      <c r="F1079" s="139">
        <v>55.8</v>
      </c>
      <c r="G1079" s="139">
        <v>55.8</v>
      </c>
      <c r="H1079" s="139">
        <v>46.4</v>
      </c>
      <c r="I1079" s="140">
        <v>65.2</v>
      </c>
    </row>
    <row r="1080" spans="1:9" ht="15" customHeight="1">
      <c r="A1080" s="137" t="s">
        <v>17</v>
      </c>
      <c r="B1080" s="129" t="s">
        <v>157</v>
      </c>
      <c r="C1080" s="129" t="s">
        <v>87</v>
      </c>
      <c r="D1080" s="129" t="s">
        <v>21</v>
      </c>
      <c r="E1080" s="155" t="s">
        <v>42</v>
      </c>
      <c r="F1080" s="139">
        <v>51.3</v>
      </c>
      <c r="G1080" s="139">
        <v>51.3</v>
      </c>
      <c r="H1080" s="139">
        <v>42.3</v>
      </c>
      <c r="I1080" s="140">
        <v>60.3</v>
      </c>
    </row>
    <row r="1081" spans="1:9" ht="15" customHeight="1">
      <c r="A1081" s="137" t="s">
        <v>17</v>
      </c>
      <c r="B1081" s="129" t="s">
        <v>157</v>
      </c>
      <c r="C1081" s="129" t="s">
        <v>87</v>
      </c>
      <c r="D1081" s="129" t="s">
        <v>25</v>
      </c>
      <c r="E1081" s="155" t="s">
        <v>42</v>
      </c>
      <c r="F1081" s="139">
        <v>21.5</v>
      </c>
      <c r="G1081" s="139">
        <v>21.5</v>
      </c>
      <c r="H1081" s="139">
        <v>15.7</v>
      </c>
      <c r="I1081" s="140">
        <v>27.3</v>
      </c>
    </row>
    <row r="1082" spans="1:9" ht="15" customHeight="1">
      <c r="A1082" s="137" t="s">
        <v>17</v>
      </c>
      <c r="B1082" s="129" t="s">
        <v>157</v>
      </c>
      <c r="C1082" s="129" t="s">
        <v>87</v>
      </c>
      <c r="D1082" s="129" t="s">
        <v>23</v>
      </c>
      <c r="E1082" s="155" t="s">
        <v>42</v>
      </c>
      <c r="F1082" s="139">
        <v>20.3</v>
      </c>
      <c r="G1082" s="139">
        <v>20.3</v>
      </c>
      <c r="H1082" s="139">
        <v>14.6</v>
      </c>
      <c r="I1082" s="140">
        <v>25.9</v>
      </c>
    </row>
    <row r="1083" spans="1:9" ht="15" customHeight="1">
      <c r="A1083" s="137" t="s">
        <v>17</v>
      </c>
      <c r="B1083" s="129" t="s">
        <v>157</v>
      </c>
      <c r="C1083" s="129" t="s">
        <v>87</v>
      </c>
      <c r="D1083" s="129" t="s">
        <v>24</v>
      </c>
      <c r="E1083" s="155" t="s">
        <v>42</v>
      </c>
      <c r="F1083" s="139">
        <v>9.9</v>
      </c>
      <c r="G1083" s="139">
        <v>9.9</v>
      </c>
      <c r="H1083" s="139">
        <v>6</v>
      </c>
      <c r="I1083" s="140">
        <v>13.9</v>
      </c>
    </row>
    <row r="1084" spans="1:9" ht="15" customHeight="1">
      <c r="A1084" s="137" t="s">
        <v>17</v>
      </c>
      <c r="B1084" s="129" t="s">
        <v>157</v>
      </c>
      <c r="C1084" s="129" t="s">
        <v>87</v>
      </c>
      <c r="D1084" s="129" t="s">
        <v>27</v>
      </c>
      <c r="E1084" s="155" t="s">
        <v>42</v>
      </c>
      <c r="F1084" s="139">
        <v>8.3000000000000007</v>
      </c>
      <c r="G1084" s="139">
        <v>8.3000000000000007</v>
      </c>
      <c r="H1084" s="139">
        <v>4.5999999999999996</v>
      </c>
      <c r="I1084" s="140">
        <v>11.9</v>
      </c>
    </row>
    <row r="1085" spans="1:9" ht="15" customHeight="1">
      <c r="A1085" s="137" t="s">
        <v>17</v>
      </c>
      <c r="B1085" s="129" t="s">
        <v>157</v>
      </c>
      <c r="C1085" s="129" t="s">
        <v>88</v>
      </c>
      <c r="D1085" s="129" t="s">
        <v>22</v>
      </c>
      <c r="E1085" s="155" t="s">
        <v>42</v>
      </c>
      <c r="F1085" s="139">
        <v>304.8</v>
      </c>
      <c r="G1085" s="139">
        <v>304.8</v>
      </c>
      <c r="H1085" s="139">
        <v>291.89999999999998</v>
      </c>
      <c r="I1085" s="140">
        <v>317.8</v>
      </c>
    </row>
    <row r="1086" spans="1:9" ht="15" customHeight="1">
      <c r="A1086" s="137" t="s">
        <v>17</v>
      </c>
      <c r="B1086" s="129" t="s">
        <v>157</v>
      </c>
      <c r="C1086" s="129" t="s">
        <v>88</v>
      </c>
      <c r="D1086" s="129" t="s">
        <v>26</v>
      </c>
      <c r="E1086" s="155" t="s">
        <v>42</v>
      </c>
      <c r="F1086" s="139">
        <v>164.7</v>
      </c>
      <c r="G1086" s="139">
        <v>164.7</v>
      </c>
      <c r="H1086" s="139">
        <v>155.19999999999999</v>
      </c>
      <c r="I1086" s="140">
        <v>174.2</v>
      </c>
    </row>
    <row r="1087" spans="1:9" ht="15" customHeight="1">
      <c r="A1087" s="137" t="s">
        <v>17</v>
      </c>
      <c r="B1087" s="129" t="s">
        <v>157</v>
      </c>
      <c r="C1087" s="129" t="s">
        <v>88</v>
      </c>
      <c r="D1087" s="129" t="s">
        <v>28</v>
      </c>
      <c r="E1087" s="155" t="s">
        <v>42</v>
      </c>
      <c r="F1087" s="139">
        <v>115.4</v>
      </c>
      <c r="G1087" s="139">
        <v>115.4</v>
      </c>
      <c r="H1087" s="139">
        <v>107.4</v>
      </c>
      <c r="I1087" s="140">
        <v>123.4</v>
      </c>
    </row>
    <row r="1088" spans="1:9" ht="15" customHeight="1">
      <c r="A1088" s="137" t="s">
        <v>17</v>
      </c>
      <c r="B1088" s="129" t="s">
        <v>157</v>
      </c>
      <c r="C1088" s="129" t="s">
        <v>88</v>
      </c>
      <c r="D1088" s="129" t="s">
        <v>21</v>
      </c>
      <c r="E1088" s="155" t="s">
        <v>42</v>
      </c>
      <c r="F1088" s="139">
        <v>104.1</v>
      </c>
      <c r="G1088" s="139">
        <v>104.1</v>
      </c>
      <c r="H1088" s="139">
        <v>96.6</v>
      </c>
      <c r="I1088" s="140">
        <v>111.7</v>
      </c>
    </row>
    <row r="1089" spans="1:9" ht="15" customHeight="1">
      <c r="A1089" s="137" t="s">
        <v>17</v>
      </c>
      <c r="B1089" s="129" t="s">
        <v>157</v>
      </c>
      <c r="C1089" s="129" t="s">
        <v>88</v>
      </c>
      <c r="D1089" s="129" t="s">
        <v>23</v>
      </c>
      <c r="E1089" s="155" t="s">
        <v>42</v>
      </c>
      <c r="F1089" s="139">
        <v>85.4</v>
      </c>
      <c r="G1089" s="139">
        <v>85.4</v>
      </c>
      <c r="H1089" s="139">
        <v>78.599999999999994</v>
      </c>
      <c r="I1089" s="140">
        <v>92.3</v>
      </c>
    </row>
    <row r="1090" spans="1:9" ht="15" customHeight="1">
      <c r="A1090" s="137" t="s">
        <v>17</v>
      </c>
      <c r="B1090" s="129" t="s">
        <v>157</v>
      </c>
      <c r="C1090" s="129" t="s">
        <v>88</v>
      </c>
      <c r="D1090" s="129" t="s">
        <v>25</v>
      </c>
      <c r="E1090" s="155" t="s">
        <v>42</v>
      </c>
      <c r="F1090" s="139">
        <v>34.200000000000003</v>
      </c>
      <c r="G1090" s="139">
        <v>34.200000000000003</v>
      </c>
      <c r="H1090" s="139">
        <v>29.9</v>
      </c>
      <c r="I1090" s="140">
        <v>38.6</v>
      </c>
    </row>
    <row r="1091" spans="1:9" ht="15" customHeight="1">
      <c r="A1091" s="137" t="s">
        <v>17</v>
      </c>
      <c r="B1091" s="129" t="s">
        <v>157</v>
      </c>
      <c r="C1091" s="129" t="s">
        <v>88</v>
      </c>
      <c r="D1091" s="129" t="s">
        <v>24</v>
      </c>
      <c r="E1091" s="155" t="s">
        <v>42</v>
      </c>
      <c r="F1091" s="139">
        <v>18.399999999999999</v>
      </c>
      <c r="G1091" s="139">
        <v>18.399999999999999</v>
      </c>
      <c r="H1091" s="139">
        <v>15.2</v>
      </c>
      <c r="I1091" s="140">
        <v>21.6</v>
      </c>
    </row>
    <row r="1092" spans="1:9" ht="15" customHeight="1">
      <c r="A1092" s="137" t="s">
        <v>17</v>
      </c>
      <c r="B1092" s="129" t="s">
        <v>157</v>
      </c>
      <c r="C1092" s="129" t="s">
        <v>88</v>
      </c>
      <c r="D1092" s="129" t="s">
        <v>27</v>
      </c>
      <c r="E1092" s="155" t="s">
        <v>42</v>
      </c>
      <c r="F1092" s="139">
        <v>6.2</v>
      </c>
      <c r="G1092" s="139">
        <v>6.2</v>
      </c>
      <c r="H1092" s="139">
        <v>4.3</v>
      </c>
      <c r="I1092" s="140">
        <v>8</v>
      </c>
    </row>
    <row r="1093" spans="1:9" ht="15" customHeight="1">
      <c r="A1093" s="137" t="s">
        <v>17</v>
      </c>
      <c r="B1093" s="129" t="s">
        <v>158</v>
      </c>
      <c r="C1093" s="129" t="s">
        <v>85</v>
      </c>
      <c r="D1093" s="129" t="s">
        <v>22</v>
      </c>
      <c r="E1093" s="155" t="s">
        <v>42</v>
      </c>
      <c r="F1093" s="139">
        <v>253.1</v>
      </c>
      <c r="G1093" s="139">
        <v>252.5</v>
      </c>
      <c r="H1093" s="139">
        <v>240.7</v>
      </c>
      <c r="I1093" s="140">
        <v>264.39999999999998</v>
      </c>
    </row>
    <row r="1094" spans="1:9" ht="15" customHeight="1">
      <c r="A1094" s="137" t="s">
        <v>17</v>
      </c>
      <c r="B1094" s="129" t="s">
        <v>158</v>
      </c>
      <c r="C1094" s="129" t="s">
        <v>85</v>
      </c>
      <c r="D1094" s="129" t="s">
        <v>26</v>
      </c>
      <c r="E1094" s="155" t="s">
        <v>42</v>
      </c>
      <c r="F1094" s="139">
        <v>121.7</v>
      </c>
      <c r="G1094" s="139">
        <v>120.5</v>
      </c>
      <c r="H1094" s="139">
        <v>112.3</v>
      </c>
      <c r="I1094" s="140">
        <v>128.69999999999999</v>
      </c>
    </row>
    <row r="1095" spans="1:9" ht="15" customHeight="1">
      <c r="A1095" s="137" t="s">
        <v>17</v>
      </c>
      <c r="B1095" s="129" t="s">
        <v>158</v>
      </c>
      <c r="C1095" s="129" t="s">
        <v>85</v>
      </c>
      <c r="D1095" s="129" t="s">
        <v>28</v>
      </c>
      <c r="E1095" s="155" t="s">
        <v>42</v>
      </c>
      <c r="F1095" s="139">
        <v>89.5</v>
      </c>
      <c r="G1095" s="139">
        <v>89.9</v>
      </c>
      <c r="H1095" s="139">
        <v>82.8</v>
      </c>
      <c r="I1095" s="140">
        <v>97</v>
      </c>
    </row>
    <row r="1096" spans="1:9" ht="15" customHeight="1">
      <c r="A1096" s="137" t="s">
        <v>17</v>
      </c>
      <c r="B1096" s="129" t="s">
        <v>158</v>
      </c>
      <c r="C1096" s="129" t="s">
        <v>85</v>
      </c>
      <c r="D1096" s="129" t="s">
        <v>21</v>
      </c>
      <c r="E1096" s="155" t="s">
        <v>42</v>
      </c>
      <c r="F1096" s="139">
        <v>63.7</v>
      </c>
      <c r="G1096" s="139">
        <v>63.4</v>
      </c>
      <c r="H1096" s="139">
        <v>57.4</v>
      </c>
      <c r="I1096" s="140">
        <v>69.3</v>
      </c>
    </row>
    <row r="1097" spans="1:9" ht="15" customHeight="1">
      <c r="A1097" s="137" t="s">
        <v>17</v>
      </c>
      <c r="B1097" s="129" t="s">
        <v>158</v>
      </c>
      <c r="C1097" s="129" t="s">
        <v>85</v>
      </c>
      <c r="D1097" s="129" t="s">
        <v>23</v>
      </c>
      <c r="E1097" s="155" t="s">
        <v>42</v>
      </c>
      <c r="F1097" s="139">
        <v>61.1</v>
      </c>
      <c r="G1097" s="139">
        <v>60.4</v>
      </c>
      <c r="H1097" s="139">
        <v>54.6</v>
      </c>
      <c r="I1097" s="140">
        <v>66.2</v>
      </c>
    </row>
    <row r="1098" spans="1:9" ht="15" customHeight="1">
      <c r="A1098" s="137" t="s">
        <v>17</v>
      </c>
      <c r="B1098" s="129" t="s">
        <v>158</v>
      </c>
      <c r="C1098" s="129" t="s">
        <v>85</v>
      </c>
      <c r="D1098" s="129" t="s">
        <v>25</v>
      </c>
      <c r="E1098" s="155" t="s">
        <v>42</v>
      </c>
      <c r="F1098" s="139">
        <v>18.7</v>
      </c>
      <c r="G1098" s="139">
        <v>18.600000000000001</v>
      </c>
      <c r="H1098" s="139">
        <v>15.4</v>
      </c>
      <c r="I1098" s="140">
        <v>21.8</v>
      </c>
    </row>
    <row r="1099" spans="1:9" ht="15" customHeight="1">
      <c r="A1099" s="137" t="s">
        <v>17</v>
      </c>
      <c r="B1099" s="129" t="s">
        <v>158</v>
      </c>
      <c r="C1099" s="129" t="s">
        <v>85</v>
      </c>
      <c r="D1099" s="129" t="s">
        <v>24</v>
      </c>
      <c r="E1099" s="155" t="s">
        <v>42</v>
      </c>
      <c r="F1099" s="139">
        <v>11.4</v>
      </c>
      <c r="G1099" s="139">
        <v>11.3</v>
      </c>
      <c r="H1099" s="139">
        <v>8.8000000000000007</v>
      </c>
      <c r="I1099" s="140">
        <v>13.9</v>
      </c>
    </row>
    <row r="1100" spans="1:9" ht="15" customHeight="1">
      <c r="A1100" s="137" t="s">
        <v>17</v>
      </c>
      <c r="B1100" s="129" t="s">
        <v>158</v>
      </c>
      <c r="C1100" s="129" t="s">
        <v>85</v>
      </c>
      <c r="D1100" s="129" t="s">
        <v>27</v>
      </c>
      <c r="E1100" s="155" t="s">
        <v>42</v>
      </c>
      <c r="F1100" s="139">
        <v>6.3</v>
      </c>
      <c r="G1100" s="139">
        <v>6.4</v>
      </c>
      <c r="H1100" s="139">
        <v>4.5</v>
      </c>
      <c r="I1100" s="140">
        <v>8.3000000000000007</v>
      </c>
    </row>
    <row r="1101" spans="1:9" ht="15" customHeight="1">
      <c r="A1101" s="137" t="s">
        <v>17</v>
      </c>
      <c r="B1101" s="129" t="s">
        <v>158</v>
      </c>
      <c r="C1101" s="129" t="s">
        <v>86</v>
      </c>
      <c r="D1101" s="129" t="s">
        <v>23</v>
      </c>
      <c r="E1101" s="155" t="s">
        <v>42</v>
      </c>
      <c r="F1101" s="139" t="s">
        <v>68</v>
      </c>
      <c r="G1101" s="139" t="s">
        <v>68</v>
      </c>
      <c r="H1101" s="139" t="s">
        <v>68</v>
      </c>
      <c r="I1101" s="140" t="s">
        <v>68</v>
      </c>
    </row>
    <row r="1102" spans="1:9" ht="15" customHeight="1">
      <c r="A1102" s="137" t="s">
        <v>17</v>
      </c>
      <c r="B1102" s="129" t="s">
        <v>158</v>
      </c>
      <c r="C1102" s="129" t="s">
        <v>86</v>
      </c>
      <c r="D1102" s="129" t="s">
        <v>24</v>
      </c>
      <c r="E1102" s="155" t="s">
        <v>42</v>
      </c>
      <c r="F1102" s="139" t="s">
        <v>68</v>
      </c>
      <c r="G1102" s="139" t="s">
        <v>68</v>
      </c>
      <c r="H1102" s="139" t="s">
        <v>68</v>
      </c>
      <c r="I1102" s="140" t="s">
        <v>68</v>
      </c>
    </row>
    <row r="1103" spans="1:9" ht="15" customHeight="1">
      <c r="A1103" s="137" t="s">
        <v>17</v>
      </c>
      <c r="B1103" s="129" t="s">
        <v>158</v>
      </c>
      <c r="C1103" s="129" t="s">
        <v>86</v>
      </c>
      <c r="D1103" s="129" t="s">
        <v>25</v>
      </c>
      <c r="E1103" s="155" t="s">
        <v>42</v>
      </c>
      <c r="F1103" s="139" t="s">
        <v>68</v>
      </c>
      <c r="G1103" s="139" t="s">
        <v>68</v>
      </c>
      <c r="H1103" s="139" t="s">
        <v>68</v>
      </c>
      <c r="I1103" s="140" t="s">
        <v>68</v>
      </c>
    </row>
    <row r="1104" spans="1:9" ht="15" customHeight="1">
      <c r="A1104" s="137" t="s">
        <v>17</v>
      </c>
      <c r="B1104" s="129" t="s">
        <v>158</v>
      </c>
      <c r="C1104" s="129" t="s">
        <v>86</v>
      </c>
      <c r="D1104" s="129" t="s">
        <v>27</v>
      </c>
      <c r="E1104" s="155" t="s">
        <v>42</v>
      </c>
      <c r="F1104" s="139" t="s">
        <v>68</v>
      </c>
      <c r="G1104" s="139" t="s">
        <v>68</v>
      </c>
      <c r="H1104" s="139" t="s">
        <v>68</v>
      </c>
      <c r="I1104" s="140" t="s">
        <v>68</v>
      </c>
    </row>
    <row r="1105" spans="1:9" ht="15" customHeight="1">
      <c r="A1105" s="137" t="s">
        <v>17</v>
      </c>
      <c r="B1105" s="129" t="s">
        <v>158</v>
      </c>
      <c r="C1105" s="129" t="s">
        <v>86</v>
      </c>
      <c r="D1105" s="129" t="s">
        <v>22</v>
      </c>
      <c r="E1105" s="155" t="s">
        <v>42</v>
      </c>
      <c r="F1105" s="139">
        <v>11.9</v>
      </c>
      <c r="G1105" s="139">
        <v>11.9</v>
      </c>
      <c r="H1105" s="139">
        <v>7.2</v>
      </c>
      <c r="I1105" s="140">
        <v>16.600000000000001</v>
      </c>
    </row>
    <row r="1106" spans="1:9" ht="15" customHeight="1">
      <c r="A1106" s="137" t="s">
        <v>17</v>
      </c>
      <c r="B1106" s="129" t="s">
        <v>158</v>
      </c>
      <c r="C1106" s="129" t="s">
        <v>86</v>
      </c>
      <c r="D1106" s="129" t="s">
        <v>21</v>
      </c>
      <c r="E1106" s="155" t="s">
        <v>42</v>
      </c>
      <c r="F1106" s="139">
        <v>6.7</v>
      </c>
      <c r="G1106" s="139">
        <v>6.7</v>
      </c>
      <c r="H1106" s="139">
        <v>3.2</v>
      </c>
      <c r="I1106" s="140">
        <v>10.199999999999999</v>
      </c>
    </row>
    <row r="1107" spans="1:9" ht="15" customHeight="1">
      <c r="A1107" s="137" t="s">
        <v>17</v>
      </c>
      <c r="B1107" s="129" t="s">
        <v>158</v>
      </c>
      <c r="C1107" s="129" t="s">
        <v>86</v>
      </c>
      <c r="D1107" s="129" t="s">
        <v>28</v>
      </c>
      <c r="E1107" s="155" t="s">
        <v>42</v>
      </c>
      <c r="F1107" s="139">
        <v>3.3</v>
      </c>
      <c r="G1107" s="139">
        <v>3.3</v>
      </c>
      <c r="H1107" s="139">
        <v>0.9</v>
      </c>
      <c r="I1107" s="140">
        <v>5.8</v>
      </c>
    </row>
    <row r="1108" spans="1:9" ht="15" customHeight="1">
      <c r="A1108" s="137" t="s">
        <v>17</v>
      </c>
      <c r="B1108" s="129" t="s">
        <v>158</v>
      </c>
      <c r="C1108" s="129" t="s">
        <v>86</v>
      </c>
      <c r="D1108" s="129" t="s">
        <v>26</v>
      </c>
      <c r="E1108" s="155" t="s">
        <v>42</v>
      </c>
      <c r="F1108" s="139">
        <v>2.4</v>
      </c>
      <c r="G1108" s="139">
        <v>2.4</v>
      </c>
      <c r="H1108" s="139">
        <v>0.3</v>
      </c>
      <c r="I1108" s="140">
        <v>4.5</v>
      </c>
    </row>
    <row r="1109" spans="1:9" ht="15" customHeight="1">
      <c r="A1109" s="137" t="s">
        <v>17</v>
      </c>
      <c r="B1109" s="129" t="s">
        <v>158</v>
      </c>
      <c r="C1109" s="129" t="s">
        <v>87</v>
      </c>
      <c r="D1109" s="129" t="s">
        <v>22</v>
      </c>
      <c r="E1109" s="155" t="s">
        <v>42</v>
      </c>
      <c r="F1109" s="139">
        <v>167.5</v>
      </c>
      <c r="G1109" s="139">
        <v>167.5</v>
      </c>
      <c r="H1109" s="139">
        <v>144.69999999999999</v>
      </c>
      <c r="I1109" s="140">
        <v>190.2</v>
      </c>
    </row>
    <row r="1110" spans="1:9" ht="15" customHeight="1">
      <c r="A1110" s="137" t="s">
        <v>17</v>
      </c>
      <c r="B1110" s="129" t="s">
        <v>158</v>
      </c>
      <c r="C1110" s="129" t="s">
        <v>87</v>
      </c>
      <c r="D1110" s="129" t="s">
        <v>28</v>
      </c>
      <c r="E1110" s="155" t="s">
        <v>42</v>
      </c>
      <c r="F1110" s="139">
        <v>84.5</v>
      </c>
      <c r="G1110" s="139">
        <v>84.5</v>
      </c>
      <c r="H1110" s="139">
        <v>68.400000000000006</v>
      </c>
      <c r="I1110" s="140">
        <v>100.7</v>
      </c>
    </row>
    <row r="1111" spans="1:9" ht="15" customHeight="1">
      <c r="A1111" s="137" t="s">
        <v>17</v>
      </c>
      <c r="B1111" s="129" t="s">
        <v>158</v>
      </c>
      <c r="C1111" s="129" t="s">
        <v>87</v>
      </c>
      <c r="D1111" s="129" t="s">
        <v>26</v>
      </c>
      <c r="E1111" s="155" t="s">
        <v>42</v>
      </c>
      <c r="F1111" s="139">
        <v>41.9</v>
      </c>
      <c r="G1111" s="139">
        <v>41.9</v>
      </c>
      <c r="H1111" s="139">
        <v>30.5</v>
      </c>
      <c r="I1111" s="140">
        <v>53.2</v>
      </c>
    </row>
    <row r="1112" spans="1:9" ht="15" customHeight="1">
      <c r="A1112" s="137" t="s">
        <v>17</v>
      </c>
      <c r="B1112" s="129" t="s">
        <v>158</v>
      </c>
      <c r="C1112" s="129" t="s">
        <v>87</v>
      </c>
      <c r="D1112" s="129" t="s">
        <v>21</v>
      </c>
      <c r="E1112" s="155" t="s">
        <v>42</v>
      </c>
      <c r="F1112" s="139">
        <v>36.200000000000003</v>
      </c>
      <c r="G1112" s="139">
        <v>36.200000000000003</v>
      </c>
      <c r="H1112" s="139">
        <v>25.6</v>
      </c>
      <c r="I1112" s="140">
        <v>46.8</v>
      </c>
    </row>
    <row r="1113" spans="1:9" ht="15" customHeight="1">
      <c r="A1113" s="137" t="s">
        <v>17</v>
      </c>
      <c r="B1113" s="129" t="s">
        <v>158</v>
      </c>
      <c r="C1113" s="129" t="s">
        <v>87</v>
      </c>
      <c r="D1113" s="129" t="s">
        <v>23</v>
      </c>
      <c r="E1113" s="155" t="s">
        <v>42</v>
      </c>
      <c r="F1113" s="139">
        <v>18.5</v>
      </c>
      <c r="G1113" s="139">
        <v>18.5</v>
      </c>
      <c r="H1113" s="139">
        <v>11</v>
      </c>
      <c r="I1113" s="140">
        <v>26.1</v>
      </c>
    </row>
    <row r="1114" spans="1:9" ht="15" customHeight="1">
      <c r="A1114" s="137" t="s">
        <v>17</v>
      </c>
      <c r="B1114" s="129" t="s">
        <v>158</v>
      </c>
      <c r="C1114" s="129" t="s">
        <v>87</v>
      </c>
      <c r="D1114" s="129" t="s">
        <v>25</v>
      </c>
      <c r="E1114" s="155" t="s">
        <v>42</v>
      </c>
      <c r="F1114" s="139">
        <v>12.1</v>
      </c>
      <c r="G1114" s="139">
        <v>12.1</v>
      </c>
      <c r="H1114" s="139">
        <v>6</v>
      </c>
      <c r="I1114" s="140">
        <v>18.2</v>
      </c>
    </row>
    <row r="1115" spans="1:9" ht="15" customHeight="1">
      <c r="A1115" s="137" t="s">
        <v>17</v>
      </c>
      <c r="B1115" s="129" t="s">
        <v>158</v>
      </c>
      <c r="C1115" s="129" t="s">
        <v>87</v>
      </c>
      <c r="D1115" s="129" t="s">
        <v>27</v>
      </c>
      <c r="E1115" s="155" t="s">
        <v>42</v>
      </c>
      <c r="F1115" s="139">
        <v>10.5</v>
      </c>
      <c r="G1115" s="139">
        <v>10.5</v>
      </c>
      <c r="H1115" s="139">
        <v>4.8</v>
      </c>
      <c r="I1115" s="140">
        <v>16.2</v>
      </c>
    </row>
    <row r="1116" spans="1:9" ht="15" customHeight="1">
      <c r="A1116" s="137" t="s">
        <v>17</v>
      </c>
      <c r="B1116" s="129" t="s">
        <v>158</v>
      </c>
      <c r="C1116" s="129" t="s">
        <v>87</v>
      </c>
      <c r="D1116" s="129" t="s">
        <v>24</v>
      </c>
      <c r="E1116" s="155" t="s">
        <v>42</v>
      </c>
      <c r="F1116" s="139">
        <v>8.1</v>
      </c>
      <c r="G1116" s="139">
        <v>8.1</v>
      </c>
      <c r="H1116" s="139">
        <v>3.1</v>
      </c>
      <c r="I1116" s="140">
        <v>13</v>
      </c>
    </row>
    <row r="1117" spans="1:9" ht="15" customHeight="1">
      <c r="A1117" s="137" t="s">
        <v>17</v>
      </c>
      <c r="B1117" s="129" t="s">
        <v>158</v>
      </c>
      <c r="C1117" s="129" t="s">
        <v>88</v>
      </c>
      <c r="D1117" s="129" t="s">
        <v>22</v>
      </c>
      <c r="E1117" s="155" t="s">
        <v>42</v>
      </c>
      <c r="F1117" s="139">
        <v>427.3</v>
      </c>
      <c r="G1117" s="139">
        <v>427.3</v>
      </c>
      <c r="H1117" s="139">
        <v>405.8</v>
      </c>
      <c r="I1117" s="140">
        <v>448.9</v>
      </c>
    </row>
    <row r="1118" spans="1:9" ht="15" customHeight="1">
      <c r="A1118" s="137" t="s">
        <v>17</v>
      </c>
      <c r="B1118" s="129" t="s">
        <v>158</v>
      </c>
      <c r="C1118" s="129" t="s">
        <v>88</v>
      </c>
      <c r="D1118" s="129" t="s">
        <v>26</v>
      </c>
      <c r="E1118" s="155" t="s">
        <v>42</v>
      </c>
      <c r="F1118" s="139">
        <v>221.1</v>
      </c>
      <c r="G1118" s="139">
        <v>221.1</v>
      </c>
      <c r="H1118" s="139">
        <v>205.5</v>
      </c>
      <c r="I1118" s="140">
        <v>236.6</v>
      </c>
    </row>
    <row r="1119" spans="1:9" ht="15" customHeight="1">
      <c r="A1119" s="137" t="s">
        <v>17</v>
      </c>
      <c r="B1119" s="129" t="s">
        <v>158</v>
      </c>
      <c r="C1119" s="129" t="s">
        <v>88</v>
      </c>
      <c r="D1119" s="129" t="s">
        <v>28</v>
      </c>
      <c r="E1119" s="155" t="s">
        <v>42</v>
      </c>
      <c r="F1119" s="139">
        <v>142.6</v>
      </c>
      <c r="G1119" s="139">
        <v>142.6</v>
      </c>
      <c r="H1119" s="139">
        <v>130.19999999999999</v>
      </c>
      <c r="I1119" s="140">
        <v>155.1</v>
      </c>
    </row>
    <row r="1120" spans="1:9" ht="15" customHeight="1">
      <c r="A1120" s="137" t="s">
        <v>17</v>
      </c>
      <c r="B1120" s="129" t="s">
        <v>158</v>
      </c>
      <c r="C1120" s="129" t="s">
        <v>88</v>
      </c>
      <c r="D1120" s="129" t="s">
        <v>23</v>
      </c>
      <c r="E1120" s="155" t="s">
        <v>42</v>
      </c>
      <c r="F1120" s="139">
        <v>111.9</v>
      </c>
      <c r="G1120" s="139">
        <v>111.9</v>
      </c>
      <c r="H1120" s="139">
        <v>100.9</v>
      </c>
      <c r="I1120" s="140">
        <v>123</v>
      </c>
    </row>
    <row r="1121" spans="1:9" ht="15" customHeight="1">
      <c r="A1121" s="137" t="s">
        <v>17</v>
      </c>
      <c r="B1121" s="129" t="s">
        <v>158</v>
      </c>
      <c r="C1121" s="129" t="s">
        <v>88</v>
      </c>
      <c r="D1121" s="129" t="s">
        <v>21</v>
      </c>
      <c r="E1121" s="155" t="s">
        <v>42</v>
      </c>
      <c r="F1121" s="139">
        <v>107.4</v>
      </c>
      <c r="G1121" s="139">
        <v>107.4</v>
      </c>
      <c r="H1121" s="139">
        <v>96.6</v>
      </c>
      <c r="I1121" s="140">
        <v>118.2</v>
      </c>
    </row>
    <row r="1122" spans="1:9" ht="15" customHeight="1">
      <c r="A1122" s="137" t="s">
        <v>17</v>
      </c>
      <c r="B1122" s="129" t="s">
        <v>158</v>
      </c>
      <c r="C1122" s="129" t="s">
        <v>88</v>
      </c>
      <c r="D1122" s="129" t="s">
        <v>25</v>
      </c>
      <c r="E1122" s="155" t="s">
        <v>42</v>
      </c>
      <c r="F1122" s="139">
        <v>31.3</v>
      </c>
      <c r="G1122" s="139">
        <v>31.3</v>
      </c>
      <c r="H1122" s="139">
        <v>25.4</v>
      </c>
      <c r="I1122" s="140">
        <v>37.1</v>
      </c>
    </row>
    <row r="1123" spans="1:9" ht="15" customHeight="1">
      <c r="A1123" s="137" t="s">
        <v>17</v>
      </c>
      <c r="B1123" s="129" t="s">
        <v>158</v>
      </c>
      <c r="C1123" s="129" t="s">
        <v>88</v>
      </c>
      <c r="D1123" s="129" t="s">
        <v>24</v>
      </c>
      <c r="E1123" s="155" t="s">
        <v>42</v>
      </c>
      <c r="F1123" s="139">
        <v>18.5</v>
      </c>
      <c r="G1123" s="139">
        <v>18.5</v>
      </c>
      <c r="H1123" s="139">
        <v>14</v>
      </c>
      <c r="I1123" s="140">
        <v>23</v>
      </c>
    </row>
    <row r="1124" spans="1:9" ht="15" customHeight="1">
      <c r="A1124" s="137" t="s">
        <v>17</v>
      </c>
      <c r="B1124" s="129" t="s">
        <v>158</v>
      </c>
      <c r="C1124" s="129" t="s">
        <v>88</v>
      </c>
      <c r="D1124" s="129" t="s">
        <v>27</v>
      </c>
      <c r="E1124" s="155" t="s">
        <v>42</v>
      </c>
      <c r="F1124" s="139">
        <v>8.1999999999999993</v>
      </c>
      <c r="G1124" s="139">
        <v>8.1999999999999993</v>
      </c>
      <c r="H1124" s="139">
        <v>5.2</v>
      </c>
      <c r="I1124" s="140">
        <v>11.2</v>
      </c>
    </row>
    <row r="1125" spans="1:9" ht="15" customHeight="1">
      <c r="A1125" s="137" t="s">
        <v>17</v>
      </c>
      <c r="B1125" s="129" t="s">
        <v>159</v>
      </c>
      <c r="C1125" s="129" t="s">
        <v>85</v>
      </c>
      <c r="D1125" s="129" t="s">
        <v>22</v>
      </c>
      <c r="E1125" s="155" t="s">
        <v>42</v>
      </c>
      <c r="F1125" s="139">
        <v>130.30000000000001</v>
      </c>
      <c r="G1125" s="139">
        <v>131.4</v>
      </c>
      <c r="H1125" s="139">
        <v>122.6</v>
      </c>
      <c r="I1125" s="140">
        <v>140.1</v>
      </c>
    </row>
    <row r="1126" spans="1:9" ht="15" customHeight="1">
      <c r="A1126" s="137" t="s">
        <v>17</v>
      </c>
      <c r="B1126" s="129" t="s">
        <v>159</v>
      </c>
      <c r="C1126" s="129" t="s">
        <v>85</v>
      </c>
      <c r="D1126" s="129" t="s">
        <v>26</v>
      </c>
      <c r="E1126" s="155" t="s">
        <v>42</v>
      </c>
      <c r="F1126" s="139">
        <v>70.400000000000006</v>
      </c>
      <c r="G1126" s="139">
        <v>70.400000000000006</v>
      </c>
      <c r="H1126" s="139">
        <v>64</v>
      </c>
      <c r="I1126" s="140">
        <v>76.8</v>
      </c>
    </row>
    <row r="1127" spans="1:9" ht="15" customHeight="1">
      <c r="A1127" s="137" t="s">
        <v>17</v>
      </c>
      <c r="B1127" s="129" t="s">
        <v>159</v>
      </c>
      <c r="C1127" s="129" t="s">
        <v>85</v>
      </c>
      <c r="D1127" s="129" t="s">
        <v>21</v>
      </c>
      <c r="E1127" s="155" t="s">
        <v>42</v>
      </c>
      <c r="F1127" s="139">
        <v>67</v>
      </c>
      <c r="G1127" s="139">
        <v>67</v>
      </c>
      <c r="H1127" s="139">
        <v>60.7</v>
      </c>
      <c r="I1127" s="140">
        <v>73.2</v>
      </c>
    </row>
    <row r="1128" spans="1:9" ht="15" customHeight="1">
      <c r="A1128" s="137" t="s">
        <v>17</v>
      </c>
      <c r="B1128" s="129" t="s">
        <v>159</v>
      </c>
      <c r="C1128" s="129" t="s">
        <v>85</v>
      </c>
      <c r="D1128" s="129" t="s">
        <v>28</v>
      </c>
      <c r="E1128" s="155" t="s">
        <v>42</v>
      </c>
      <c r="F1128" s="139">
        <v>64.8</v>
      </c>
      <c r="G1128" s="139">
        <v>65.3</v>
      </c>
      <c r="H1128" s="139">
        <v>59.1</v>
      </c>
      <c r="I1128" s="140">
        <v>71.5</v>
      </c>
    </row>
    <row r="1129" spans="1:9" ht="15" customHeight="1">
      <c r="A1129" s="137" t="s">
        <v>17</v>
      </c>
      <c r="B1129" s="129" t="s">
        <v>159</v>
      </c>
      <c r="C1129" s="129" t="s">
        <v>85</v>
      </c>
      <c r="D1129" s="129" t="s">
        <v>23</v>
      </c>
      <c r="E1129" s="155" t="s">
        <v>42</v>
      </c>
      <c r="F1129" s="139">
        <v>34.6</v>
      </c>
      <c r="G1129" s="139">
        <v>34.299999999999997</v>
      </c>
      <c r="H1129" s="139">
        <v>29.8</v>
      </c>
      <c r="I1129" s="140">
        <v>38.700000000000003</v>
      </c>
    </row>
    <row r="1130" spans="1:9" ht="15" customHeight="1">
      <c r="A1130" s="137" t="s">
        <v>17</v>
      </c>
      <c r="B1130" s="129" t="s">
        <v>159</v>
      </c>
      <c r="C1130" s="129" t="s">
        <v>85</v>
      </c>
      <c r="D1130" s="129" t="s">
        <v>25</v>
      </c>
      <c r="E1130" s="155" t="s">
        <v>42</v>
      </c>
      <c r="F1130" s="139">
        <v>27.5</v>
      </c>
      <c r="G1130" s="139">
        <v>27.6</v>
      </c>
      <c r="H1130" s="139">
        <v>23.6</v>
      </c>
      <c r="I1130" s="140">
        <v>31.6</v>
      </c>
    </row>
    <row r="1131" spans="1:9" ht="15" customHeight="1">
      <c r="A1131" s="137" t="s">
        <v>17</v>
      </c>
      <c r="B1131" s="129" t="s">
        <v>159</v>
      </c>
      <c r="C1131" s="129" t="s">
        <v>85</v>
      </c>
      <c r="D1131" s="129" t="s">
        <v>24</v>
      </c>
      <c r="E1131" s="155" t="s">
        <v>42</v>
      </c>
      <c r="F1131" s="139">
        <v>12.7</v>
      </c>
      <c r="G1131" s="139">
        <v>12.7</v>
      </c>
      <c r="H1131" s="139">
        <v>10</v>
      </c>
      <c r="I1131" s="140">
        <v>15.4</v>
      </c>
    </row>
    <row r="1132" spans="1:9" ht="15" customHeight="1">
      <c r="A1132" s="137" t="s">
        <v>17</v>
      </c>
      <c r="B1132" s="129" t="s">
        <v>159</v>
      </c>
      <c r="C1132" s="129" t="s">
        <v>85</v>
      </c>
      <c r="D1132" s="129" t="s">
        <v>27</v>
      </c>
      <c r="E1132" s="155" t="s">
        <v>42</v>
      </c>
      <c r="F1132" s="139">
        <v>3.5</v>
      </c>
      <c r="G1132" s="139">
        <v>3.5</v>
      </c>
      <c r="H1132" s="139">
        <v>2.1</v>
      </c>
      <c r="I1132" s="140">
        <v>5</v>
      </c>
    </row>
    <row r="1133" spans="1:9" ht="15" customHeight="1">
      <c r="A1133" s="137" t="s">
        <v>17</v>
      </c>
      <c r="B1133" s="129" t="s">
        <v>159</v>
      </c>
      <c r="C1133" s="129" t="s">
        <v>86</v>
      </c>
      <c r="D1133" s="129" t="s">
        <v>23</v>
      </c>
      <c r="E1133" s="155" t="s">
        <v>42</v>
      </c>
      <c r="F1133" s="139" t="s">
        <v>68</v>
      </c>
      <c r="G1133" s="139" t="s">
        <v>68</v>
      </c>
      <c r="H1133" s="139" t="s">
        <v>68</v>
      </c>
      <c r="I1133" s="140" t="s">
        <v>68</v>
      </c>
    </row>
    <row r="1134" spans="1:9" ht="15" customHeight="1">
      <c r="A1134" s="137" t="s">
        <v>17</v>
      </c>
      <c r="B1134" s="129" t="s">
        <v>159</v>
      </c>
      <c r="C1134" s="129" t="s">
        <v>86</v>
      </c>
      <c r="D1134" s="129" t="s">
        <v>27</v>
      </c>
      <c r="E1134" s="155" t="s">
        <v>42</v>
      </c>
      <c r="F1134" s="139" t="s">
        <v>68</v>
      </c>
      <c r="G1134" s="139" t="s">
        <v>68</v>
      </c>
      <c r="H1134" s="139" t="s">
        <v>68</v>
      </c>
      <c r="I1134" s="140" t="s">
        <v>68</v>
      </c>
    </row>
    <row r="1135" spans="1:9" ht="15" customHeight="1">
      <c r="A1135" s="137" t="s">
        <v>17</v>
      </c>
      <c r="B1135" s="129" t="s">
        <v>159</v>
      </c>
      <c r="C1135" s="129" t="s">
        <v>86</v>
      </c>
      <c r="D1135" s="129" t="s">
        <v>22</v>
      </c>
      <c r="E1135" s="155" t="s">
        <v>42</v>
      </c>
      <c r="F1135" s="139">
        <v>25.4</v>
      </c>
      <c r="G1135" s="139">
        <v>25.4</v>
      </c>
      <c r="H1135" s="139">
        <v>18.399999999999999</v>
      </c>
      <c r="I1135" s="140">
        <v>32.4</v>
      </c>
    </row>
    <row r="1136" spans="1:9" ht="15" customHeight="1">
      <c r="A1136" s="137" t="s">
        <v>17</v>
      </c>
      <c r="B1136" s="129" t="s">
        <v>159</v>
      </c>
      <c r="C1136" s="129" t="s">
        <v>86</v>
      </c>
      <c r="D1136" s="129" t="s">
        <v>28</v>
      </c>
      <c r="E1136" s="155" t="s">
        <v>42</v>
      </c>
      <c r="F1136" s="139">
        <v>16.899999999999999</v>
      </c>
      <c r="G1136" s="139">
        <v>16.899999999999999</v>
      </c>
      <c r="H1136" s="139">
        <v>11.2</v>
      </c>
      <c r="I1136" s="140">
        <v>22.6</v>
      </c>
    </row>
    <row r="1137" spans="1:9" ht="15" customHeight="1">
      <c r="A1137" s="137" t="s">
        <v>17</v>
      </c>
      <c r="B1137" s="129" t="s">
        <v>159</v>
      </c>
      <c r="C1137" s="129" t="s">
        <v>86</v>
      </c>
      <c r="D1137" s="129" t="s">
        <v>21</v>
      </c>
      <c r="E1137" s="155" t="s">
        <v>42</v>
      </c>
      <c r="F1137" s="139">
        <v>9</v>
      </c>
      <c r="G1137" s="139">
        <v>9</v>
      </c>
      <c r="H1137" s="139">
        <v>4.8</v>
      </c>
      <c r="I1137" s="140">
        <v>13.1</v>
      </c>
    </row>
    <row r="1138" spans="1:9" ht="15" customHeight="1">
      <c r="A1138" s="137" t="s">
        <v>17</v>
      </c>
      <c r="B1138" s="129" t="s">
        <v>159</v>
      </c>
      <c r="C1138" s="129" t="s">
        <v>86</v>
      </c>
      <c r="D1138" s="129" t="s">
        <v>25</v>
      </c>
      <c r="E1138" s="155" t="s">
        <v>42</v>
      </c>
      <c r="F1138" s="139">
        <v>8.5</v>
      </c>
      <c r="G1138" s="139">
        <v>8.5</v>
      </c>
      <c r="H1138" s="139">
        <v>4.4000000000000004</v>
      </c>
      <c r="I1138" s="140">
        <v>12.5</v>
      </c>
    </row>
    <row r="1139" spans="1:9" ht="15" customHeight="1">
      <c r="A1139" s="137" t="s">
        <v>17</v>
      </c>
      <c r="B1139" s="129" t="s">
        <v>159</v>
      </c>
      <c r="C1139" s="129" t="s">
        <v>86</v>
      </c>
      <c r="D1139" s="129" t="s">
        <v>26</v>
      </c>
      <c r="E1139" s="155" t="s">
        <v>42</v>
      </c>
      <c r="F1139" s="139">
        <v>8</v>
      </c>
      <c r="G1139" s="139">
        <v>8</v>
      </c>
      <c r="H1139" s="139">
        <v>4.0999999999999996</v>
      </c>
      <c r="I1139" s="140">
        <v>11.9</v>
      </c>
    </row>
    <row r="1140" spans="1:9" ht="15" customHeight="1">
      <c r="A1140" s="137" t="s">
        <v>17</v>
      </c>
      <c r="B1140" s="129" t="s">
        <v>159</v>
      </c>
      <c r="C1140" s="129" t="s">
        <v>86</v>
      </c>
      <c r="D1140" s="129" t="s">
        <v>24</v>
      </c>
      <c r="E1140" s="155" t="s">
        <v>42</v>
      </c>
      <c r="F1140" s="139">
        <v>3.5</v>
      </c>
      <c r="G1140" s="139">
        <v>3.5</v>
      </c>
      <c r="H1140" s="139">
        <v>0.9</v>
      </c>
      <c r="I1140" s="140">
        <v>6.1</v>
      </c>
    </row>
    <row r="1141" spans="1:9" ht="15" customHeight="1">
      <c r="A1141" s="137" t="s">
        <v>17</v>
      </c>
      <c r="B1141" s="129" t="s">
        <v>159</v>
      </c>
      <c r="C1141" s="129" t="s">
        <v>87</v>
      </c>
      <c r="D1141" s="129" t="s">
        <v>22</v>
      </c>
      <c r="E1141" s="155" t="s">
        <v>42</v>
      </c>
      <c r="F1141" s="139">
        <v>166.6</v>
      </c>
      <c r="G1141" s="139">
        <v>166.6</v>
      </c>
      <c r="H1141" s="139">
        <v>143.30000000000001</v>
      </c>
      <c r="I1141" s="140">
        <v>190</v>
      </c>
    </row>
    <row r="1142" spans="1:9" ht="15" customHeight="1">
      <c r="A1142" s="137" t="s">
        <v>17</v>
      </c>
      <c r="B1142" s="129" t="s">
        <v>159</v>
      </c>
      <c r="C1142" s="129" t="s">
        <v>87</v>
      </c>
      <c r="D1142" s="129" t="s">
        <v>28</v>
      </c>
      <c r="E1142" s="155" t="s">
        <v>42</v>
      </c>
      <c r="F1142" s="139">
        <v>80.8</v>
      </c>
      <c r="G1142" s="139">
        <v>80.8</v>
      </c>
      <c r="H1142" s="139">
        <v>64.5</v>
      </c>
      <c r="I1142" s="140">
        <v>97</v>
      </c>
    </row>
    <row r="1143" spans="1:9" ht="15" customHeight="1">
      <c r="A1143" s="137" t="s">
        <v>17</v>
      </c>
      <c r="B1143" s="129" t="s">
        <v>159</v>
      </c>
      <c r="C1143" s="129" t="s">
        <v>87</v>
      </c>
      <c r="D1143" s="129" t="s">
        <v>26</v>
      </c>
      <c r="E1143" s="155" t="s">
        <v>42</v>
      </c>
      <c r="F1143" s="139">
        <v>70.599999999999994</v>
      </c>
      <c r="G1143" s="139">
        <v>70.599999999999994</v>
      </c>
      <c r="H1143" s="139">
        <v>55.4</v>
      </c>
      <c r="I1143" s="140">
        <v>85.7</v>
      </c>
    </row>
    <row r="1144" spans="1:9" ht="15" customHeight="1">
      <c r="A1144" s="137" t="s">
        <v>17</v>
      </c>
      <c r="B1144" s="129" t="s">
        <v>159</v>
      </c>
      <c r="C1144" s="129" t="s">
        <v>87</v>
      </c>
      <c r="D1144" s="129" t="s">
        <v>21</v>
      </c>
      <c r="E1144" s="155" t="s">
        <v>42</v>
      </c>
      <c r="F1144" s="139">
        <v>67.2</v>
      </c>
      <c r="G1144" s="139">
        <v>67.2</v>
      </c>
      <c r="H1144" s="139">
        <v>52.4</v>
      </c>
      <c r="I1144" s="140">
        <v>82</v>
      </c>
    </row>
    <row r="1145" spans="1:9" ht="15" customHeight="1">
      <c r="A1145" s="137" t="s">
        <v>17</v>
      </c>
      <c r="B1145" s="129" t="s">
        <v>159</v>
      </c>
      <c r="C1145" s="129" t="s">
        <v>87</v>
      </c>
      <c r="D1145" s="129" t="s">
        <v>25</v>
      </c>
      <c r="E1145" s="155" t="s">
        <v>42</v>
      </c>
      <c r="F1145" s="139">
        <v>31.5</v>
      </c>
      <c r="G1145" s="139">
        <v>31.5</v>
      </c>
      <c r="H1145" s="139">
        <v>21.3</v>
      </c>
      <c r="I1145" s="140">
        <v>41.6</v>
      </c>
    </row>
    <row r="1146" spans="1:9" ht="15" customHeight="1">
      <c r="A1146" s="137" t="s">
        <v>17</v>
      </c>
      <c r="B1146" s="129" t="s">
        <v>159</v>
      </c>
      <c r="C1146" s="129" t="s">
        <v>87</v>
      </c>
      <c r="D1146" s="129" t="s">
        <v>23</v>
      </c>
      <c r="E1146" s="155" t="s">
        <v>42</v>
      </c>
      <c r="F1146" s="139">
        <v>22.1</v>
      </c>
      <c r="G1146" s="139">
        <v>22.1</v>
      </c>
      <c r="H1146" s="139">
        <v>13.6</v>
      </c>
      <c r="I1146" s="140">
        <v>30.6</v>
      </c>
    </row>
    <row r="1147" spans="1:9" ht="15" customHeight="1">
      <c r="A1147" s="137" t="s">
        <v>17</v>
      </c>
      <c r="B1147" s="129" t="s">
        <v>159</v>
      </c>
      <c r="C1147" s="129" t="s">
        <v>87</v>
      </c>
      <c r="D1147" s="129" t="s">
        <v>24</v>
      </c>
      <c r="E1147" s="155" t="s">
        <v>42</v>
      </c>
      <c r="F1147" s="139">
        <v>11.9</v>
      </c>
      <c r="G1147" s="139">
        <v>11.9</v>
      </c>
      <c r="H1147" s="139">
        <v>5.7</v>
      </c>
      <c r="I1147" s="140">
        <v>18.100000000000001</v>
      </c>
    </row>
    <row r="1148" spans="1:9" ht="15" customHeight="1">
      <c r="A1148" s="137" t="s">
        <v>17</v>
      </c>
      <c r="B1148" s="129" t="s">
        <v>159</v>
      </c>
      <c r="C1148" s="129" t="s">
        <v>87</v>
      </c>
      <c r="D1148" s="129" t="s">
        <v>27</v>
      </c>
      <c r="E1148" s="155" t="s">
        <v>42</v>
      </c>
      <c r="F1148" s="139">
        <v>6</v>
      </c>
      <c r="G1148" s="139">
        <v>6</v>
      </c>
      <c r="H1148" s="139">
        <v>1.5</v>
      </c>
      <c r="I1148" s="140">
        <v>10.4</v>
      </c>
    </row>
    <row r="1149" spans="1:9" ht="15" customHeight="1">
      <c r="A1149" s="137" t="s">
        <v>17</v>
      </c>
      <c r="B1149" s="129" t="s">
        <v>159</v>
      </c>
      <c r="C1149" s="129" t="s">
        <v>88</v>
      </c>
      <c r="D1149" s="129" t="s">
        <v>22</v>
      </c>
      <c r="E1149" s="155" t="s">
        <v>42</v>
      </c>
      <c r="F1149" s="139">
        <v>179.2</v>
      </c>
      <c r="G1149" s="139">
        <v>179.2</v>
      </c>
      <c r="H1149" s="139">
        <v>165</v>
      </c>
      <c r="I1149" s="140">
        <v>193.3</v>
      </c>
    </row>
    <row r="1150" spans="1:9" ht="15" customHeight="1">
      <c r="A1150" s="137" t="s">
        <v>17</v>
      </c>
      <c r="B1150" s="129" t="s">
        <v>159</v>
      </c>
      <c r="C1150" s="129" t="s">
        <v>88</v>
      </c>
      <c r="D1150" s="129" t="s">
        <v>26</v>
      </c>
      <c r="E1150" s="155" t="s">
        <v>42</v>
      </c>
      <c r="F1150" s="139">
        <v>106.9</v>
      </c>
      <c r="G1150" s="139">
        <v>106.9</v>
      </c>
      <c r="H1150" s="139">
        <v>96</v>
      </c>
      <c r="I1150" s="140">
        <v>117.9</v>
      </c>
    </row>
    <row r="1151" spans="1:9" ht="15" customHeight="1">
      <c r="A1151" s="137" t="s">
        <v>17</v>
      </c>
      <c r="B1151" s="129" t="s">
        <v>159</v>
      </c>
      <c r="C1151" s="129" t="s">
        <v>88</v>
      </c>
      <c r="D1151" s="129" t="s">
        <v>21</v>
      </c>
      <c r="E1151" s="155" t="s">
        <v>42</v>
      </c>
      <c r="F1151" s="139">
        <v>100.8</v>
      </c>
      <c r="G1151" s="139">
        <v>100.8</v>
      </c>
      <c r="H1151" s="139">
        <v>90.2</v>
      </c>
      <c r="I1151" s="140">
        <v>111.4</v>
      </c>
    </row>
    <row r="1152" spans="1:9" ht="15" customHeight="1">
      <c r="A1152" s="137" t="s">
        <v>17</v>
      </c>
      <c r="B1152" s="129" t="s">
        <v>159</v>
      </c>
      <c r="C1152" s="129" t="s">
        <v>88</v>
      </c>
      <c r="D1152" s="129" t="s">
        <v>28</v>
      </c>
      <c r="E1152" s="155" t="s">
        <v>42</v>
      </c>
      <c r="F1152" s="139">
        <v>87.4</v>
      </c>
      <c r="G1152" s="139">
        <v>87.4</v>
      </c>
      <c r="H1152" s="139">
        <v>77.5</v>
      </c>
      <c r="I1152" s="140">
        <v>97.3</v>
      </c>
    </row>
    <row r="1153" spans="1:9" ht="15" customHeight="1">
      <c r="A1153" s="137" t="s">
        <v>17</v>
      </c>
      <c r="B1153" s="129" t="s">
        <v>159</v>
      </c>
      <c r="C1153" s="129" t="s">
        <v>88</v>
      </c>
      <c r="D1153" s="129" t="s">
        <v>23</v>
      </c>
      <c r="E1153" s="155" t="s">
        <v>42</v>
      </c>
      <c r="F1153" s="139">
        <v>58.3</v>
      </c>
      <c r="G1153" s="139">
        <v>58.3</v>
      </c>
      <c r="H1153" s="139">
        <v>50.2</v>
      </c>
      <c r="I1153" s="140">
        <v>66.3</v>
      </c>
    </row>
    <row r="1154" spans="1:9" ht="15" customHeight="1">
      <c r="A1154" s="137" t="s">
        <v>17</v>
      </c>
      <c r="B1154" s="129" t="s">
        <v>159</v>
      </c>
      <c r="C1154" s="129" t="s">
        <v>88</v>
      </c>
      <c r="D1154" s="129" t="s">
        <v>25</v>
      </c>
      <c r="E1154" s="155" t="s">
        <v>42</v>
      </c>
      <c r="F1154" s="139">
        <v>37.299999999999997</v>
      </c>
      <c r="G1154" s="139">
        <v>37.299999999999997</v>
      </c>
      <c r="H1154" s="139">
        <v>30.8</v>
      </c>
      <c r="I1154" s="140">
        <v>43.8</v>
      </c>
    </row>
    <row r="1155" spans="1:9" ht="15" customHeight="1">
      <c r="A1155" s="137" t="s">
        <v>17</v>
      </c>
      <c r="B1155" s="129" t="s">
        <v>159</v>
      </c>
      <c r="C1155" s="129" t="s">
        <v>88</v>
      </c>
      <c r="D1155" s="129" t="s">
        <v>24</v>
      </c>
      <c r="E1155" s="155" t="s">
        <v>42</v>
      </c>
      <c r="F1155" s="139">
        <v>18.399999999999999</v>
      </c>
      <c r="G1155" s="139">
        <v>18.399999999999999</v>
      </c>
      <c r="H1155" s="139">
        <v>13.8</v>
      </c>
      <c r="I1155" s="140">
        <v>22.9</v>
      </c>
    </row>
    <row r="1156" spans="1:9" ht="15" customHeight="1">
      <c r="A1156" s="137" t="s">
        <v>17</v>
      </c>
      <c r="B1156" s="129" t="s">
        <v>159</v>
      </c>
      <c r="C1156" s="129" t="s">
        <v>88</v>
      </c>
      <c r="D1156" s="129" t="s">
        <v>27</v>
      </c>
      <c r="E1156" s="155" t="s">
        <v>42</v>
      </c>
      <c r="F1156" s="139">
        <v>4.0999999999999996</v>
      </c>
      <c r="G1156" s="139">
        <v>4.0999999999999996</v>
      </c>
      <c r="H1156" s="139">
        <v>1.9</v>
      </c>
      <c r="I1156" s="140">
        <v>6.2</v>
      </c>
    </row>
    <row r="1157" spans="1:9" ht="15" customHeight="1">
      <c r="A1157" s="137" t="s">
        <v>18</v>
      </c>
      <c r="B1157" s="129" t="s">
        <v>157</v>
      </c>
      <c r="C1157" s="129" t="s">
        <v>85</v>
      </c>
      <c r="D1157" s="129" t="s">
        <v>22</v>
      </c>
      <c r="E1157" s="155">
        <v>1</v>
      </c>
      <c r="F1157" s="139">
        <v>336.8</v>
      </c>
      <c r="G1157" s="139">
        <v>345.3</v>
      </c>
      <c r="H1157" s="139">
        <v>320.39999999999998</v>
      </c>
      <c r="I1157" s="140">
        <v>370.1</v>
      </c>
    </row>
    <row r="1158" spans="1:9" ht="15" customHeight="1">
      <c r="A1158" s="137" t="s">
        <v>18</v>
      </c>
      <c r="B1158" s="129" t="s">
        <v>157</v>
      </c>
      <c r="C1158" s="129" t="s">
        <v>85</v>
      </c>
      <c r="D1158" s="129" t="s">
        <v>21</v>
      </c>
      <c r="E1158" s="155">
        <v>2</v>
      </c>
      <c r="F1158" s="139">
        <v>252.9</v>
      </c>
      <c r="G1158" s="139">
        <v>258.89999999999998</v>
      </c>
      <c r="H1158" s="139">
        <v>237.3</v>
      </c>
      <c r="I1158" s="140">
        <v>280.39999999999998</v>
      </c>
    </row>
    <row r="1159" spans="1:9" ht="15" customHeight="1">
      <c r="A1159" s="137" t="s">
        <v>18</v>
      </c>
      <c r="B1159" s="129" t="s">
        <v>157</v>
      </c>
      <c r="C1159" s="129" t="s">
        <v>85</v>
      </c>
      <c r="D1159" s="129" t="s">
        <v>26</v>
      </c>
      <c r="E1159" s="155">
        <v>3</v>
      </c>
      <c r="F1159" s="139">
        <v>122.1</v>
      </c>
      <c r="G1159" s="139">
        <v>125.8</v>
      </c>
      <c r="H1159" s="139">
        <v>110.8</v>
      </c>
      <c r="I1159" s="140">
        <v>140.9</v>
      </c>
    </row>
    <row r="1160" spans="1:9" ht="15" customHeight="1">
      <c r="A1160" s="137" t="s">
        <v>18</v>
      </c>
      <c r="B1160" s="129" t="s">
        <v>157</v>
      </c>
      <c r="C1160" s="129" t="s">
        <v>85</v>
      </c>
      <c r="D1160" s="129" t="s">
        <v>28</v>
      </c>
      <c r="E1160" s="155" t="s">
        <v>42</v>
      </c>
      <c r="F1160" s="139">
        <v>116.2</v>
      </c>
      <c r="G1160" s="139">
        <v>119.9</v>
      </c>
      <c r="H1160" s="139">
        <v>105.2</v>
      </c>
      <c r="I1160" s="140">
        <v>134.6</v>
      </c>
    </row>
    <row r="1161" spans="1:9" ht="15" customHeight="1">
      <c r="A1161" s="137" t="s">
        <v>18</v>
      </c>
      <c r="B1161" s="129" t="s">
        <v>157</v>
      </c>
      <c r="C1161" s="129" t="s">
        <v>85</v>
      </c>
      <c r="D1161" s="129" t="s">
        <v>23</v>
      </c>
      <c r="E1161" s="155" t="s">
        <v>42</v>
      </c>
      <c r="F1161" s="139">
        <v>58.3</v>
      </c>
      <c r="G1161" s="139">
        <v>60.1</v>
      </c>
      <c r="H1161" s="139">
        <v>49.7</v>
      </c>
      <c r="I1161" s="140">
        <v>70.5</v>
      </c>
    </row>
    <row r="1162" spans="1:9" ht="15" customHeight="1">
      <c r="A1162" s="137" t="s">
        <v>18</v>
      </c>
      <c r="B1162" s="129" t="s">
        <v>157</v>
      </c>
      <c r="C1162" s="129" t="s">
        <v>85</v>
      </c>
      <c r="D1162" s="129" t="s">
        <v>24</v>
      </c>
      <c r="E1162" s="155" t="s">
        <v>42</v>
      </c>
      <c r="F1162" s="139">
        <v>43.7</v>
      </c>
      <c r="G1162" s="139">
        <v>45.2</v>
      </c>
      <c r="H1162" s="139">
        <v>36.1</v>
      </c>
      <c r="I1162" s="140">
        <v>54.2</v>
      </c>
    </row>
    <row r="1163" spans="1:9" ht="15" customHeight="1">
      <c r="A1163" s="137" t="s">
        <v>18</v>
      </c>
      <c r="B1163" s="129" t="s">
        <v>157</v>
      </c>
      <c r="C1163" s="129" t="s">
        <v>85</v>
      </c>
      <c r="D1163" s="129" t="s">
        <v>25</v>
      </c>
      <c r="E1163" s="155" t="s">
        <v>42</v>
      </c>
      <c r="F1163" s="139">
        <v>33.700000000000003</v>
      </c>
      <c r="G1163" s="139">
        <v>34.6</v>
      </c>
      <c r="H1163" s="139">
        <v>26.7</v>
      </c>
      <c r="I1163" s="140">
        <v>42.5</v>
      </c>
    </row>
    <row r="1164" spans="1:9" ht="15" customHeight="1">
      <c r="A1164" s="137" t="s">
        <v>18</v>
      </c>
      <c r="B1164" s="129" t="s">
        <v>157</v>
      </c>
      <c r="C1164" s="129" t="s">
        <v>85</v>
      </c>
      <c r="D1164" s="129" t="s">
        <v>27</v>
      </c>
      <c r="E1164" s="155" t="s">
        <v>42</v>
      </c>
      <c r="F1164" s="139">
        <v>13.7</v>
      </c>
      <c r="G1164" s="139">
        <v>13.9</v>
      </c>
      <c r="H1164" s="139">
        <v>8.9</v>
      </c>
      <c r="I1164" s="140">
        <v>18.899999999999999</v>
      </c>
    </row>
    <row r="1165" spans="1:9" ht="15" customHeight="1">
      <c r="A1165" s="137" t="s">
        <v>18</v>
      </c>
      <c r="B1165" s="129" t="s">
        <v>157</v>
      </c>
      <c r="C1165" s="129" t="s">
        <v>86</v>
      </c>
      <c r="D1165" s="129" t="s">
        <v>24</v>
      </c>
      <c r="E1165" s="155" t="s">
        <v>42</v>
      </c>
      <c r="F1165" s="139" t="s">
        <v>68</v>
      </c>
      <c r="G1165" s="139" t="s">
        <v>68</v>
      </c>
      <c r="H1165" s="139" t="s">
        <v>68</v>
      </c>
      <c r="I1165" s="140" t="s">
        <v>68</v>
      </c>
    </row>
    <row r="1166" spans="1:9" ht="15" customHeight="1">
      <c r="A1166" s="137" t="s">
        <v>18</v>
      </c>
      <c r="B1166" s="129" t="s">
        <v>157</v>
      </c>
      <c r="C1166" s="129" t="s">
        <v>86</v>
      </c>
      <c r="D1166" s="129" t="s">
        <v>22</v>
      </c>
      <c r="E1166" s="155" t="s">
        <v>42</v>
      </c>
      <c r="F1166" s="139">
        <v>137.69999999999999</v>
      </c>
      <c r="G1166" s="139">
        <v>137.69999999999999</v>
      </c>
      <c r="H1166" s="139">
        <v>110.3</v>
      </c>
      <c r="I1166" s="140">
        <v>165</v>
      </c>
    </row>
    <row r="1167" spans="1:9" ht="15" customHeight="1">
      <c r="A1167" s="137" t="s">
        <v>18</v>
      </c>
      <c r="B1167" s="129" t="s">
        <v>157</v>
      </c>
      <c r="C1167" s="129" t="s">
        <v>86</v>
      </c>
      <c r="D1167" s="129" t="s">
        <v>21</v>
      </c>
      <c r="E1167" s="155" t="s">
        <v>42</v>
      </c>
      <c r="F1167" s="139">
        <v>95.1</v>
      </c>
      <c r="G1167" s="139">
        <v>95.1</v>
      </c>
      <c r="H1167" s="139">
        <v>72.3</v>
      </c>
      <c r="I1167" s="140">
        <v>117.8</v>
      </c>
    </row>
    <row r="1168" spans="1:9" ht="15" customHeight="1">
      <c r="A1168" s="137" t="s">
        <v>18</v>
      </c>
      <c r="B1168" s="129" t="s">
        <v>157</v>
      </c>
      <c r="C1168" s="129" t="s">
        <v>86</v>
      </c>
      <c r="D1168" s="129" t="s">
        <v>28</v>
      </c>
      <c r="E1168" s="155" t="s">
        <v>42</v>
      </c>
      <c r="F1168" s="139">
        <v>24.1</v>
      </c>
      <c r="G1168" s="139">
        <v>24.1</v>
      </c>
      <c r="H1168" s="139">
        <v>12.7</v>
      </c>
      <c r="I1168" s="140">
        <v>35.6</v>
      </c>
    </row>
    <row r="1169" spans="1:9" ht="15" customHeight="1">
      <c r="A1169" s="137" t="s">
        <v>18</v>
      </c>
      <c r="B1169" s="129" t="s">
        <v>157</v>
      </c>
      <c r="C1169" s="129" t="s">
        <v>86</v>
      </c>
      <c r="D1169" s="129" t="s">
        <v>26</v>
      </c>
      <c r="E1169" s="155" t="s">
        <v>42</v>
      </c>
      <c r="F1169" s="139">
        <v>19.899999999999999</v>
      </c>
      <c r="G1169" s="139">
        <v>19.899999999999999</v>
      </c>
      <c r="H1169" s="139">
        <v>9.5</v>
      </c>
      <c r="I1169" s="140">
        <v>30.3</v>
      </c>
    </row>
    <row r="1170" spans="1:9" ht="15" customHeight="1">
      <c r="A1170" s="137" t="s">
        <v>18</v>
      </c>
      <c r="B1170" s="129" t="s">
        <v>157</v>
      </c>
      <c r="C1170" s="129" t="s">
        <v>86</v>
      </c>
      <c r="D1170" s="129" t="s">
        <v>25</v>
      </c>
      <c r="E1170" s="155" t="s">
        <v>42</v>
      </c>
      <c r="F1170" s="139">
        <v>14.2</v>
      </c>
      <c r="G1170" s="139">
        <v>14.2</v>
      </c>
      <c r="H1170" s="139">
        <v>5.4</v>
      </c>
      <c r="I1170" s="140">
        <v>23</v>
      </c>
    </row>
    <row r="1171" spans="1:9" ht="15" customHeight="1">
      <c r="A1171" s="137" t="s">
        <v>18</v>
      </c>
      <c r="B1171" s="129" t="s">
        <v>157</v>
      </c>
      <c r="C1171" s="129" t="s">
        <v>86</v>
      </c>
      <c r="D1171" s="129" t="s">
        <v>23</v>
      </c>
      <c r="E1171" s="155" t="s">
        <v>42</v>
      </c>
      <c r="F1171" s="139">
        <v>7.1</v>
      </c>
      <c r="G1171" s="139">
        <v>7.1</v>
      </c>
      <c r="H1171" s="139">
        <v>0.9</v>
      </c>
      <c r="I1171" s="140">
        <v>13.3</v>
      </c>
    </row>
    <row r="1172" spans="1:9" ht="15" customHeight="1">
      <c r="A1172" s="137" t="s">
        <v>18</v>
      </c>
      <c r="B1172" s="129" t="s">
        <v>157</v>
      </c>
      <c r="C1172" s="129" t="s">
        <v>86</v>
      </c>
      <c r="D1172" s="129" t="s">
        <v>27</v>
      </c>
      <c r="E1172" s="155" t="s">
        <v>42</v>
      </c>
      <c r="F1172" s="139">
        <v>7.1</v>
      </c>
      <c r="G1172" s="139">
        <v>7.1</v>
      </c>
      <c r="H1172" s="139">
        <v>0.9</v>
      </c>
      <c r="I1172" s="140">
        <v>13.3</v>
      </c>
    </row>
    <row r="1173" spans="1:9" ht="15" customHeight="1">
      <c r="A1173" s="137" t="s">
        <v>18</v>
      </c>
      <c r="B1173" s="129" t="s">
        <v>157</v>
      </c>
      <c r="C1173" s="129" t="s">
        <v>87</v>
      </c>
      <c r="D1173" s="129" t="s">
        <v>22</v>
      </c>
      <c r="E1173" s="155" t="s">
        <v>42</v>
      </c>
      <c r="F1173" s="139">
        <v>569.20000000000005</v>
      </c>
      <c r="G1173" s="139">
        <v>569.20000000000005</v>
      </c>
      <c r="H1173" s="139">
        <v>497.1</v>
      </c>
      <c r="I1173" s="140">
        <v>641.29999999999995</v>
      </c>
    </row>
    <row r="1174" spans="1:9" ht="15" customHeight="1">
      <c r="A1174" s="137" t="s">
        <v>18</v>
      </c>
      <c r="B1174" s="129" t="s">
        <v>157</v>
      </c>
      <c r="C1174" s="129" t="s">
        <v>87</v>
      </c>
      <c r="D1174" s="129" t="s">
        <v>21</v>
      </c>
      <c r="E1174" s="155" t="s">
        <v>42</v>
      </c>
      <c r="F1174" s="139">
        <v>282.2</v>
      </c>
      <c r="G1174" s="139">
        <v>282.2</v>
      </c>
      <c r="H1174" s="139">
        <v>231.4</v>
      </c>
      <c r="I1174" s="140">
        <v>333</v>
      </c>
    </row>
    <row r="1175" spans="1:9" ht="15" customHeight="1">
      <c r="A1175" s="137" t="s">
        <v>18</v>
      </c>
      <c r="B1175" s="129" t="s">
        <v>157</v>
      </c>
      <c r="C1175" s="129" t="s">
        <v>87</v>
      </c>
      <c r="D1175" s="129" t="s">
        <v>28</v>
      </c>
      <c r="E1175" s="155" t="s">
        <v>42</v>
      </c>
      <c r="F1175" s="139">
        <v>174.6</v>
      </c>
      <c r="G1175" s="139">
        <v>174.6</v>
      </c>
      <c r="H1175" s="139">
        <v>134.6</v>
      </c>
      <c r="I1175" s="140">
        <v>214.6</v>
      </c>
    </row>
    <row r="1176" spans="1:9" ht="15" customHeight="1">
      <c r="A1176" s="137" t="s">
        <v>18</v>
      </c>
      <c r="B1176" s="129" t="s">
        <v>157</v>
      </c>
      <c r="C1176" s="129" t="s">
        <v>87</v>
      </c>
      <c r="D1176" s="129" t="s">
        <v>26</v>
      </c>
      <c r="E1176" s="155" t="s">
        <v>42</v>
      </c>
      <c r="F1176" s="139">
        <v>114.8</v>
      </c>
      <c r="G1176" s="139">
        <v>114.8</v>
      </c>
      <c r="H1176" s="139">
        <v>82.3</v>
      </c>
      <c r="I1176" s="140">
        <v>147.30000000000001</v>
      </c>
    </row>
    <row r="1177" spans="1:9" ht="15" customHeight="1">
      <c r="A1177" s="137" t="s">
        <v>18</v>
      </c>
      <c r="B1177" s="129" t="s">
        <v>157</v>
      </c>
      <c r="C1177" s="129" t="s">
        <v>87</v>
      </c>
      <c r="D1177" s="129" t="s">
        <v>25</v>
      </c>
      <c r="E1177" s="155" t="s">
        <v>42</v>
      </c>
      <c r="F1177" s="139">
        <v>67</v>
      </c>
      <c r="G1177" s="139">
        <v>67</v>
      </c>
      <c r="H1177" s="139">
        <v>42.2</v>
      </c>
      <c r="I1177" s="140">
        <v>91.8</v>
      </c>
    </row>
    <row r="1178" spans="1:9" ht="15" customHeight="1">
      <c r="A1178" s="137" t="s">
        <v>18</v>
      </c>
      <c r="B1178" s="129" t="s">
        <v>157</v>
      </c>
      <c r="C1178" s="129" t="s">
        <v>87</v>
      </c>
      <c r="D1178" s="129" t="s">
        <v>24</v>
      </c>
      <c r="E1178" s="155" t="s">
        <v>42</v>
      </c>
      <c r="F1178" s="139">
        <v>52.6</v>
      </c>
      <c r="G1178" s="139">
        <v>52.6</v>
      </c>
      <c r="H1178" s="139">
        <v>30.6</v>
      </c>
      <c r="I1178" s="140">
        <v>74.599999999999994</v>
      </c>
    </row>
    <row r="1179" spans="1:9" ht="15" customHeight="1">
      <c r="A1179" s="137" t="s">
        <v>18</v>
      </c>
      <c r="B1179" s="129" t="s">
        <v>157</v>
      </c>
      <c r="C1179" s="129" t="s">
        <v>87</v>
      </c>
      <c r="D1179" s="129" t="s">
        <v>23</v>
      </c>
      <c r="E1179" s="155" t="s">
        <v>42</v>
      </c>
      <c r="F1179" s="139">
        <v>43</v>
      </c>
      <c r="G1179" s="139">
        <v>43</v>
      </c>
      <c r="H1179" s="139">
        <v>23.2</v>
      </c>
      <c r="I1179" s="140">
        <v>62.9</v>
      </c>
    </row>
    <row r="1180" spans="1:9" ht="15" customHeight="1">
      <c r="A1180" s="137" t="s">
        <v>18</v>
      </c>
      <c r="B1180" s="129" t="s">
        <v>157</v>
      </c>
      <c r="C1180" s="129" t="s">
        <v>87</v>
      </c>
      <c r="D1180" s="129" t="s">
        <v>27</v>
      </c>
      <c r="E1180" s="155" t="s">
        <v>42</v>
      </c>
      <c r="F1180" s="139">
        <v>14.3</v>
      </c>
      <c r="G1180" s="139">
        <v>14.3</v>
      </c>
      <c r="H1180" s="139">
        <v>2.9</v>
      </c>
      <c r="I1180" s="140">
        <v>25.8</v>
      </c>
    </row>
    <row r="1181" spans="1:9" ht="15" customHeight="1">
      <c r="A1181" s="137" t="s">
        <v>18</v>
      </c>
      <c r="B1181" s="129" t="s">
        <v>157</v>
      </c>
      <c r="C1181" s="129" t="s">
        <v>88</v>
      </c>
      <c r="D1181" s="129" t="s">
        <v>22</v>
      </c>
      <c r="E1181" s="155" t="s">
        <v>42</v>
      </c>
      <c r="F1181" s="139">
        <v>377</v>
      </c>
      <c r="G1181" s="139">
        <v>377</v>
      </c>
      <c r="H1181" s="139">
        <v>340.3</v>
      </c>
      <c r="I1181" s="140">
        <v>413.7</v>
      </c>
    </row>
    <row r="1182" spans="1:9" ht="15" customHeight="1">
      <c r="A1182" s="137" t="s">
        <v>18</v>
      </c>
      <c r="B1182" s="129" t="s">
        <v>157</v>
      </c>
      <c r="C1182" s="129" t="s">
        <v>88</v>
      </c>
      <c r="D1182" s="129" t="s">
        <v>21</v>
      </c>
      <c r="E1182" s="155" t="s">
        <v>42</v>
      </c>
      <c r="F1182" s="139">
        <v>345.3</v>
      </c>
      <c r="G1182" s="139">
        <v>345.3</v>
      </c>
      <c r="H1182" s="139">
        <v>310.2</v>
      </c>
      <c r="I1182" s="140">
        <v>380.4</v>
      </c>
    </row>
    <row r="1183" spans="1:9" ht="15" customHeight="1">
      <c r="A1183" s="137" t="s">
        <v>18</v>
      </c>
      <c r="B1183" s="129" t="s">
        <v>157</v>
      </c>
      <c r="C1183" s="129" t="s">
        <v>88</v>
      </c>
      <c r="D1183" s="129" t="s">
        <v>26</v>
      </c>
      <c r="E1183" s="155" t="s">
        <v>42</v>
      </c>
      <c r="F1183" s="139">
        <v>192.2</v>
      </c>
      <c r="G1183" s="139">
        <v>192.2</v>
      </c>
      <c r="H1183" s="139">
        <v>166</v>
      </c>
      <c r="I1183" s="140">
        <v>218.5</v>
      </c>
    </row>
    <row r="1184" spans="1:9" ht="15" customHeight="1">
      <c r="A1184" s="137" t="s">
        <v>18</v>
      </c>
      <c r="B1184" s="129" t="s">
        <v>157</v>
      </c>
      <c r="C1184" s="129" t="s">
        <v>88</v>
      </c>
      <c r="D1184" s="129" t="s">
        <v>28</v>
      </c>
      <c r="E1184" s="155" t="s">
        <v>42</v>
      </c>
      <c r="F1184" s="139">
        <v>154</v>
      </c>
      <c r="G1184" s="139">
        <v>154</v>
      </c>
      <c r="H1184" s="139">
        <v>130.5</v>
      </c>
      <c r="I1184" s="140">
        <v>177.5</v>
      </c>
    </row>
    <row r="1185" spans="1:9" ht="15" customHeight="1">
      <c r="A1185" s="137" t="s">
        <v>18</v>
      </c>
      <c r="B1185" s="129" t="s">
        <v>157</v>
      </c>
      <c r="C1185" s="129" t="s">
        <v>88</v>
      </c>
      <c r="D1185" s="129" t="s">
        <v>23</v>
      </c>
      <c r="E1185" s="155" t="s">
        <v>42</v>
      </c>
      <c r="F1185" s="139">
        <v>98</v>
      </c>
      <c r="G1185" s="139">
        <v>98</v>
      </c>
      <c r="H1185" s="139">
        <v>79.3</v>
      </c>
      <c r="I1185" s="140">
        <v>116.7</v>
      </c>
    </row>
    <row r="1186" spans="1:9" ht="15" customHeight="1">
      <c r="A1186" s="137" t="s">
        <v>18</v>
      </c>
      <c r="B1186" s="129" t="s">
        <v>157</v>
      </c>
      <c r="C1186" s="129" t="s">
        <v>88</v>
      </c>
      <c r="D1186" s="129" t="s">
        <v>24</v>
      </c>
      <c r="E1186" s="155" t="s">
        <v>42</v>
      </c>
      <c r="F1186" s="139">
        <v>65.3</v>
      </c>
      <c r="G1186" s="139">
        <v>65.3</v>
      </c>
      <c r="H1186" s="139">
        <v>50</v>
      </c>
      <c r="I1186" s="140">
        <v>80.599999999999994</v>
      </c>
    </row>
    <row r="1187" spans="1:9" ht="15" customHeight="1">
      <c r="A1187" s="137" t="s">
        <v>18</v>
      </c>
      <c r="B1187" s="129" t="s">
        <v>157</v>
      </c>
      <c r="C1187" s="129" t="s">
        <v>88</v>
      </c>
      <c r="D1187" s="129" t="s">
        <v>25</v>
      </c>
      <c r="E1187" s="155" t="s">
        <v>42</v>
      </c>
      <c r="F1187" s="139">
        <v>33.6</v>
      </c>
      <c r="G1187" s="139">
        <v>33.6</v>
      </c>
      <c r="H1187" s="139">
        <v>22.6</v>
      </c>
      <c r="I1187" s="140">
        <v>44.6</v>
      </c>
    </row>
    <row r="1188" spans="1:9" ht="15" customHeight="1">
      <c r="A1188" s="137" t="s">
        <v>18</v>
      </c>
      <c r="B1188" s="129" t="s">
        <v>157</v>
      </c>
      <c r="C1188" s="129" t="s">
        <v>88</v>
      </c>
      <c r="D1188" s="129" t="s">
        <v>27</v>
      </c>
      <c r="E1188" s="155" t="s">
        <v>42</v>
      </c>
      <c r="F1188" s="139">
        <v>17.7</v>
      </c>
      <c r="G1188" s="139">
        <v>17.7</v>
      </c>
      <c r="H1188" s="139">
        <v>9.8000000000000007</v>
      </c>
      <c r="I1188" s="140">
        <v>25.7</v>
      </c>
    </row>
    <row r="1189" spans="1:9" ht="15" customHeight="1">
      <c r="A1189" s="137" t="s">
        <v>18</v>
      </c>
      <c r="B1189" s="129" t="s">
        <v>158</v>
      </c>
      <c r="C1189" s="129" t="s">
        <v>85</v>
      </c>
      <c r="D1189" s="129" t="s">
        <v>22</v>
      </c>
      <c r="E1189" s="155" t="s">
        <v>42</v>
      </c>
      <c r="F1189" s="139">
        <v>308.5</v>
      </c>
      <c r="G1189" s="139">
        <v>315.3</v>
      </c>
      <c r="H1189" s="139">
        <v>282.5</v>
      </c>
      <c r="I1189" s="140">
        <v>348.2</v>
      </c>
    </row>
    <row r="1190" spans="1:9" ht="15" customHeight="1">
      <c r="A1190" s="137" t="s">
        <v>18</v>
      </c>
      <c r="B1190" s="129" t="s">
        <v>158</v>
      </c>
      <c r="C1190" s="129" t="s">
        <v>85</v>
      </c>
      <c r="D1190" s="129" t="s">
        <v>21</v>
      </c>
      <c r="E1190" s="155" t="s">
        <v>42</v>
      </c>
      <c r="F1190" s="139">
        <v>208</v>
      </c>
      <c r="G1190" s="139">
        <v>211.6</v>
      </c>
      <c r="H1190" s="139">
        <v>184.7</v>
      </c>
      <c r="I1190" s="140">
        <v>238.4</v>
      </c>
    </row>
    <row r="1191" spans="1:9" ht="15" customHeight="1">
      <c r="A1191" s="137" t="s">
        <v>18</v>
      </c>
      <c r="B1191" s="129" t="s">
        <v>158</v>
      </c>
      <c r="C1191" s="129" t="s">
        <v>85</v>
      </c>
      <c r="D1191" s="129" t="s">
        <v>26</v>
      </c>
      <c r="E1191" s="155" t="s">
        <v>42</v>
      </c>
      <c r="F1191" s="139">
        <v>107.5</v>
      </c>
      <c r="G1191" s="139">
        <v>109.6</v>
      </c>
      <c r="H1191" s="139">
        <v>90.2</v>
      </c>
      <c r="I1191" s="140">
        <v>128.9</v>
      </c>
    </row>
    <row r="1192" spans="1:9" ht="15" customHeight="1">
      <c r="A1192" s="137" t="s">
        <v>18</v>
      </c>
      <c r="B1192" s="129" t="s">
        <v>158</v>
      </c>
      <c r="C1192" s="129" t="s">
        <v>85</v>
      </c>
      <c r="D1192" s="129" t="s">
        <v>28</v>
      </c>
      <c r="E1192" s="155" t="s">
        <v>42</v>
      </c>
      <c r="F1192" s="139">
        <v>97</v>
      </c>
      <c r="G1192" s="139">
        <v>99.6</v>
      </c>
      <c r="H1192" s="139">
        <v>81.099999999999994</v>
      </c>
      <c r="I1192" s="140">
        <v>118.1</v>
      </c>
    </row>
    <row r="1193" spans="1:9" ht="15" customHeight="1">
      <c r="A1193" s="137" t="s">
        <v>18</v>
      </c>
      <c r="B1193" s="129" t="s">
        <v>158</v>
      </c>
      <c r="C1193" s="129" t="s">
        <v>85</v>
      </c>
      <c r="D1193" s="129" t="s">
        <v>23</v>
      </c>
      <c r="E1193" s="155" t="s">
        <v>42</v>
      </c>
      <c r="F1193" s="139">
        <v>47.2</v>
      </c>
      <c r="G1193" s="139">
        <v>48.4</v>
      </c>
      <c r="H1193" s="139">
        <v>35.5</v>
      </c>
      <c r="I1193" s="140">
        <v>61.3</v>
      </c>
    </row>
    <row r="1194" spans="1:9" ht="15" customHeight="1">
      <c r="A1194" s="137" t="s">
        <v>18</v>
      </c>
      <c r="B1194" s="129" t="s">
        <v>158</v>
      </c>
      <c r="C1194" s="129" t="s">
        <v>85</v>
      </c>
      <c r="D1194" s="129" t="s">
        <v>25</v>
      </c>
      <c r="E1194" s="155" t="s">
        <v>42</v>
      </c>
      <c r="F1194" s="139">
        <v>28</v>
      </c>
      <c r="G1194" s="139">
        <v>28.9</v>
      </c>
      <c r="H1194" s="139">
        <v>18.899999999999999</v>
      </c>
      <c r="I1194" s="140">
        <v>38.9</v>
      </c>
    </row>
    <row r="1195" spans="1:9" ht="15" customHeight="1">
      <c r="A1195" s="137" t="s">
        <v>18</v>
      </c>
      <c r="B1195" s="129" t="s">
        <v>158</v>
      </c>
      <c r="C1195" s="129" t="s">
        <v>85</v>
      </c>
      <c r="D1195" s="129" t="s">
        <v>24</v>
      </c>
      <c r="E1195" s="155" t="s">
        <v>42</v>
      </c>
      <c r="F1195" s="139">
        <v>27.1</v>
      </c>
      <c r="G1195" s="139">
        <v>27.8</v>
      </c>
      <c r="H1195" s="139">
        <v>18</v>
      </c>
      <c r="I1195" s="140">
        <v>37.5</v>
      </c>
    </row>
    <row r="1196" spans="1:9" ht="15" customHeight="1">
      <c r="A1196" s="137" t="s">
        <v>18</v>
      </c>
      <c r="B1196" s="129" t="s">
        <v>158</v>
      </c>
      <c r="C1196" s="129" t="s">
        <v>85</v>
      </c>
      <c r="D1196" s="129" t="s">
        <v>27</v>
      </c>
      <c r="E1196" s="155" t="s">
        <v>42</v>
      </c>
      <c r="F1196" s="139">
        <v>14.9</v>
      </c>
      <c r="G1196" s="139">
        <v>15.1</v>
      </c>
      <c r="H1196" s="139">
        <v>7.9</v>
      </c>
      <c r="I1196" s="140">
        <v>22.3</v>
      </c>
    </row>
    <row r="1197" spans="1:9" ht="15" customHeight="1">
      <c r="A1197" s="137" t="s">
        <v>18</v>
      </c>
      <c r="B1197" s="129" t="s">
        <v>158</v>
      </c>
      <c r="C1197" s="129" t="s">
        <v>86</v>
      </c>
      <c r="D1197" s="129" t="s">
        <v>24</v>
      </c>
      <c r="E1197" s="155" t="s">
        <v>42</v>
      </c>
      <c r="F1197" s="139" t="s">
        <v>68</v>
      </c>
      <c r="G1197" s="139" t="s">
        <v>68</v>
      </c>
      <c r="H1197" s="139" t="s">
        <v>68</v>
      </c>
      <c r="I1197" s="140" t="s">
        <v>68</v>
      </c>
    </row>
    <row r="1198" spans="1:9" ht="15" customHeight="1">
      <c r="A1198" s="137" t="s">
        <v>18</v>
      </c>
      <c r="B1198" s="129" t="s">
        <v>158</v>
      </c>
      <c r="C1198" s="129" t="s">
        <v>86</v>
      </c>
      <c r="D1198" s="129" t="s">
        <v>25</v>
      </c>
      <c r="E1198" s="155" t="s">
        <v>42</v>
      </c>
      <c r="F1198" s="139" t="s">
        <v>68</v>
      </c>
      <c r="G1198" s="139" t="s">
        <v>68</v>
      </c>
      <c r="H1198" s="139" t="s">
        <v>68</v>
      </c>
      <c r="I1198" s="140" t="s">
        <v>68</v>
      </c>
    </row>
    <row r="1199" spans="1:9" ht="15" customHeight="1">
      <c r="A1199" s="137" t="s">
        <v>18</v>
      </c>
      <c r="B1199" s="129" t="s">
        <v>158</v>
      </c>
      <c r="C1199" s="129" t="s">
        <v>86</v>
      </c>
      <c r="D1199" s="129" t="s">
        <v>27</v>
      </c>
      <c r="E1199" s="155" t="s">
        <v>42</v>
      </c>
      <c r="F1199" s="139" t="s">
        <v>68</v>
      </c>
      <c r="G1199" s="139" t="s">
        <v>68</v>
      </c>
      <c r="H1199" s="139" t="s">
        <v>68</v>
      </c>
      <c r="I1199" s="140" t="s">
        <v>68</v>
      </c>
    </row>
    <row r="1200" spans="1:9" ht="15" customHeight="1">
      <c r="A1200" s="137" t="s">
        <v>18</v>
      </c>
      <c r="B1200" s="129" t="s">
        <v>158</v>
      </c>
      <c r="C1200" s="129" t="s">
        <v>86</v>
      </c>
      <c r="D1200" s="129" t="s">
        <v>28</v>
      </c>
      <c r="E1200" s="155" t="s">
        <v>42</v>
      </c>
      <c r="F1200" s="139" t="s">
        <v>68</v>
      </c>
      <c r="G1200" s="139" t="s">
        <v>68</v>
      </c>
      <c r="H1200" s="139" t="s">
        <v>68</v>
      </c>
      <c r="I1200" s="140" t="s">
        <v>68</v>
      </c>
    </row>
    <row r="1201" spans="1:9" ht="15" customHeight="1">
      <c r="A1201" s="137" t="s">
        <v>18</v>
      </c>
      <c r="B1201" s="129" t="s">
        <v>158</v>
      </c>
      <c r="C1201" s="129" t="s">
        <v>86</v>
      </c>
      <c r="D1201" s="129" t="s">
        <v>22</v>
      </c>
      <c r="E1201" s="155" t="s">
        <v>42</v>
      </c>
      <c r="F1201" s="139">
        <v>77.5</v>
      </c>
      <c r="G1201" s="139">
        <v>77.5</v>
      </c>
      <c r="H1201" s="139">
        <v>48.8</v>
      </c>
      <c r="I1201" s="140">
        <v>106.2</v>
      </c>
    </row>
    <row r="1202" spans="1:9" ht="15" customHeight="1">
      <c r="A1202" s="137" t="s">
        <v>18</v>
      </c>
      <c r="B1202" s="129" t="s">
        <v>158</v>
      </c>
      <c r="C1202" s="129" t="s">
        <v>86</v>
      </c>
      <c r="D1202" s="129" t="s">
        <v>21</v>
      </c>
      <c r="E1202" s="155" t="s">
        <v>42</v>
      </c>
      <c r="F1202" s="139">
        <v>55.4</v>
      </c>
      <c r="G1202" s="139">
        <v>55.4</v>
      </c>
      <c r="H1202" s="139">
        <v>31.1</v>
      </c>
      <c r="I1202" s="140">
        <v>79.599999999999994</v>
      </c>
    </row>
    <row r="1203" spans="1:9" ht="15" customHeight="1">
      <c r="A1203" s="137" t="s">
        <v>18</v>
      </c>
      <c r="B1203" s="129" t="s">
        <v>158</v>
      </c>
      <c r="C1203" s="129" t="s">
        <v>86</v>
      </c>
      <c r="D1203" s="129" t="s">
        <v>26</v>
      </c>
      <c r="E1203" s="155" t="s">
        <v>42</v>
      </c>
      <c r="F1203" s="139">
        <v>19.399999999999999</v>
      </c>
      <c r="G1203" s="139">
        <v>19.399999999999999</v>
      </c>
      <c r="H1203" s="139">
        <v>5</v>
      </c>
      <c r="I1203" s="140">
        <v>33.700000000000003</v>
      </c>
    </row>
    <row r="1204" spans="1:9" ht="15" customHeight="1">
      <c r="A1204" s="137" t="s">
        <v>18</v>
      </c>
      <c r="B1204" s="129" t="s">
        <v>158</v>
      </c>
      <c r="C1204" s="129" t="s">
        <v>86</v>
      </c>
      <c r="D1204" s="129" t="s">
        <v>23</v>
      </c>
      <c r="E1204" s="155" t="s">
        <v>42</v>
      </c>
      <c r="F1204" s="139">
        <v>0</v>
      </c>
      <c r="G1204" s="139">
        <v>0</v>
      </c>
      <c r="H1204" s="139">
        <v>0</v>
      </c>
      <c r="I1204" s="140">
        <v>0</v>
      </c>
    </row>
    <row r="1205" spans="1:9" ht="15" customHeight="1">
      <c r="A1205" s="137" t="s">
        <v>18</v>
      </c>
      <c r="B1205" s="129" t="s">
        <v>158</v>
      </c>
      <c r="C1205" s="129" t="s">
        <v>87</v>
      </c>
      <c r="D1205" s="129" t="s">
        <v>27</v>
      </c>
      <c r="E1205" s="155" t="s">
        <v>42</v>
      </c>
      <c r="F1205" s="139" t="s">
        <v>68</v>
      </c>
      <c r="G1205" s="139" t="s">
        <v>68</v>
      </c>
      <c r="H1205" s="139" t="s">
        <v>68</v>
      </c>
      <c r="I1205" s="140" t="s">
        <v>68</v>
      </c>
    </row>
    <row r="1206" spans="1:9" ht="15" customHeight="1">
      <c r="A1206" s="137" t="s">
        <v>18</v>
      </c>
      <c r="B1206" s="129" t="s">
        <v>158</v>
      </c>
      <c r="C1206" s="129" t="s">
        <v>87</v>
      </c>
      <c r="D1206" s="129" t="s">
        <v>22</v>
      </c>
      <c r="E1206" s="155" t="s">
        <v>42</v>
      </c>
      <c r="F1206" s="139">
        <v>381.9</v>
      </c>
      <c r="G1206" s="139">
        <v>381.9</v>
      </c>
      <c r="H1206" s="139">
        <v>299.89999999999998</v>
      </c>
      <c r="I1206" s="140">
        <v>463.9</v>
      </c>
    </row>
    <row r="1207" spans="1:9" ht="15" customHeight="1">
      <c r="A1207" s="137" t="s">
        <v>18</v>
      </c>
      <c r="B1207" s="129" t="s">
        <v>158</v>
      </c>
      <c r="C1207" s="129" t="s">
        <v>87</v>
      </c>
      <c r="D1207" s="129" t="s">
        <v>21</v>
      </c>
      <c r="E1207" s="155" t="s">
        <v>42</v>
      </c>
      <c r="F1207" s="139">
        <v>142.6</v>
      </c>
      <c r="G1207" s="139">
        <v>142.6</v>
      </c>
      <c r="H1207" s="139">
        <v>92.5</v>
      </c>
      <c r="I1207" s="140">
        <v>192.8</v>
      </c>
    </row>
    <row r="1208" spans="1:9" ht="15" customHeight="1">
      <c r="A1208" s="137" t="s">
        <v>18</v>
      </c>
      <c r="B1208" s="129" t="s">
        <v>158</v>
      </c>
      <c r="C1208" s="129" t="s">
        <v>87</v>
      </c>
      <c r="D1208" s="129" t="s">
        <v>28</v>
      </c>
      <c r="E1208" s="155" t="s">
        <v>42</v>
      </c>
      <c r="F1208" s="139">
        <v>133.4</v>
      </c>
      <c r="G1208" s="139">
        <v>133.4</v>
      </c>
      <c r="H1208" s="139">
        <v>84.9</v>
      </c>
      <c r="I1208" s="140">
        <v>182</v>
      </c>
    </row>
    <row r="1209" spans="1:9" ht="15" customHeight="1">
      <c r="A1209" s="137" t="s">
        <v>18</v>
      </c>
      <c r="B1209" s="129" t="s">
        <v>158</v>
      </c>
      <c r="C1209" s="129" t="s">
        <v>87</v>
      </c>
      <c r="D1209" s="129" t="s">
        <v>26</v>
      </c>
      <c r="E1209" s="155" t="s">
        <v>42</v>
      </c>
      <c r="F1209" s="139">
        <v>69</v>
      </c>
      <c r="G1209" s="139">
        <v>69</v>
      </c>
      <c r="H1209" s="139">
        <v>34.1</v>
      </c>
      <c r="I1209" s="140">
        <v>103.9</v>
      </c>
    </row>
    <row r="1210" spans="1:9" ht="15" customHeight="1">
      <c r="A1210" s="137" t="s">
        <v>18</v>
      </c>
      <c r="B1210" s="129" t="s">
        <v>158</v>
      </c>
      <c r="C1210" s="129" t="s">
        <v>87</v>
      </c>
      <c r="D1210" s="129" t="s">
        <v>25</v>
      </c>
      <c r="E1210" s="155" t="s">
        <v>42</v>
      </c>
      <c r="F1210" s="139">
        <v>64.400000000000006</v>
      </c>
      <c r="G1210" s="139">
        <v>64.400000000000006</v>
      </c>
      <c r="H1210" s="139">
        <v>30.7</v>
      </c>
      <c r="I1210" s="140">
        <v>98.1</v>
      </c>
    </row>
    <row r="1211" spans="1:9" ht="15" customHeight="1">
      <c r="A1211" s="137" t="s">
        <v>18</v>
      </c>
      <c r="B1211" s="129" t="s">
        <v>158</v>
      </c>
      <c r="C1211" s="129" t="s">
        <v>87</v>
      </c>
      <c r="D1211" s="129" t="s">
        <v>23</v>
      </c>
      <c r="E1211" s="155" t="s">
        <v>42</v>
      </c>
      <c r="F1211" s="139">
        <v>41.4</v>
      </c>
      <c r="G1211" s="139">
        <v>41.4</v>
      </c>
      <c r="H1211" s="139">
        <v>14.4</v>
      </c>
      <c r="I1211" s="140">
        <v>68.5</v>
      </c>
    </row>
    <row r="1212" spans="1:9" ht="15" customHeight="1">
      <c r="A1212" s="137" t="s">
        <v>18</v>
      </c>
      <c r="B1212" s="129" t="s">
        <v>158</v>
      </c>
      <c r="C1212" s="129" t="s">
        <v>87</v>
      </c>
      <c r="D1212" s="129" t="s">
        <v>24</v>
      </c>
      <c r="E1212" s="155" t="s">
        <v>42</v>
      </c>
      <c r="F1212" s="139">
        <v>27.6</v>
      </c>
      <c r="G1212" s="139">
        <v>27.6</v>
      </c>
      <c r="H1212" s="139">
        <v>5.5</v>
      </c>
      <c r="I1212" s="140">
        <v>49.7</v>
      </c>
    </row>
    <row r="1213" spans="1:9" ht="15" customHeight="1">
      <c r="A1213" s="137" t="s">
        <v>18</v>
      </c>
      <c r="B1213" s="129" t="s">
        <v>158</v>
      </c>
      <c r="C1213" s="129" t="s">
        <v>88</v>
      </c>
      <c r="D1213" s="129" t="s">
        <v>22</v>
      </c>
      <c r="E1213" s="155" t="s">
        <v>42</v>
      </c>
      <c r="F1213" s="139">
        <v>427.7</v>
      </c>
      <c r="G1213" s="139">
        <v>427.7</v>
      </c>
      <c r="H1213" s="139">
        <v>374</v>
      </c>
      <c r="I1213" s="140">
        <v>481.5</v>
      </c>
    </row>
    <row r="1214" spans="1:9" ht="15" customHeight="1">
      <c r="A1214" s="137" t="s">
        <v>18</v>
      </c>
      <c r="B1214" s="129" t="s">
        <v>158</v>
      </c>
      <c r="C1214" s="129" t="s">
        <v>88</v>
      </c>
      <c r="D1214" s="129" t="s">
        <v>21</v>
      </c>
      <c r="E1214" s="155" t="s">
        <v>42</v>
      </c>
      <c r="F1214" s="139">
        <v>330.5</v>
      </c>
      <c r="G1214" s="139">
        <v>330.5</v>
      </c>
      <c r="H1214" s="139">
        <v>283.2</v>
      </c>
      <c r="I1214" s="140">
        <v>377.8</v>
      </c>
    </row>
    <row r="1215" spans="1:9" ht="15" customHeight="1">
      <c r="A1215" s="137" t="s">
        <v>18</v>
      </c>
      <c r="B1215" s="129" t="s">
        <v>158</v>
      </c>
      <c r="C1215" s="129" t="s">
        <v>88</v>
      </c>
      <c r="D1215" s="129" t="s">
        <v>26</v>
      </c>
      <c r="E1215" s="155" t="s">
        <v>42</v>
      </c>
      <c r="F1215" s="139">
        <v>178.5</v>
      </c>
      <c r="G1215" s="139">
        <v>178.5</v>
      </c>
      <c r="H1215" s="139">
        <v>143.69999999999999</v>
      </c>
      <c r="I1215" s="140">
        <v>213.3</v>
      </c>
    </row>
    <row r="1216" spans="1:9" ht="15" customHeight="1">
      <c r="A1216" s="137" t="s">
        <v>18</v>
      </c>
      <c r="B1216" s="129" t="s">
        <v>158</v>
      </c>
      <c r="C1216" s="129" t="s">
        <v>88</v>
      </c>
      <c r="D1216" s="129" t="s">
        <v>28</v>
      </c>
      <c r="E1216" s="155" t="s">
        <v>42</v>
      </c>
      <c r="F1216" s="139">
        <v>137.9</v>
      </c>
      <c r="G1216" s="139">
        <v>137.9</v>
      </c>
      <c r="H1216" s="139">
        <v>107.3</v>
      </c>
      <c r="I1216" s="140">
        <v>168.4</v>
      </c>
    </row>
    <row r="1217" spans="1:9" ht="15" customHeight="1">
      <c r="A1217" s="137" t="s">
        <v>18</v>
      </c>
      <c r="B1217" s="129" t="s">
        <v>158</v>
      </c>
      <c r="C1217" s="129" t="s">
        <v>88</v>
      </c>
      <c r="D1217" s="129" t="s">
        <v>23</v>
      </c>
      <c r="E1217" s="155" t="s">
        <v>42</v>
      </c>
      <c r="F1217" s="139">
        <v>79.5</v>
      </c>
      <c r="G1217" s="139">
        <v>79.5</v>
      </c>
      <c r="H1217" s="139">
        <v>56.3</v>
      </c>
      <c r="I1217" s="140">
        <v>102.8</v>
      </c>
    </row>
    <row r="1218" spans="1:9" ht="15" customHeight="1">
      <c r="A1218" s="137" t="s">
        <v>18</v>
      </c>
      <c r="B1218" s="129" t="s">
        <v>158</v>
      </c>
      <c r="C1218" s="129" t="s">
        <v>88</v>
      </c>
      <c r="D1218" s="129" t="s">
        <v>24</v>
      </c>
      <c r="E1218" s="155" t="s">
        <v>42</v>
      </c>
      <c r="F1218" s="139">
        <v>42.4</v>
      </c>
      <c r="G1218" s="139">
        <v>42.4</v>
      </c>
      <c r="H1218" s="139">
        <v>25.5</v>
      </c>
      <c r="I1218" s="140">
        <v>59.4</v>
      </c>
    </row>
    <row r="1219" spans="1:9" ht="15" customHeight="1">
      <c r="A1219" s="137" t="s">
        <v>18</v>
      </c>
      <c r="B1219" s="129" t="s">
        <v>158</v>
      </c>
      <c r="C1219" s="129" t="s">
        <v>88</v>
      </c>
      <c r="D1219" s="129" t="s">
        <v>25</v>
      </c>
      <c r="E1219" s="155" t="s">
        <v>42</v>
      </c>
      <c r="F1219" s="139">
        <v>28.3</v>
      </c>
      <c r="G1219" s="139">
        <v>28.3</v>
      </c>
      <c r="H1219" s="139">
        <v>14.4</v>
      </c>
      <c r="I1219" s="140">
        <v>42.1</v>
      </c>
    </row>
    <row r="1220" spans="1:9" ht="15" customHeight="1">
      <c r="A1220" s="137" t="s">
        <v>18</v>
      </c>
      <c r="B1220" s="129" t="s">
        <v>158</v>
      </c>
      <c r="C1220" s="129" t="s">
        <v>88</v>
      </c>
      <c r="D1220" s="129" t="s">
        <v>27</v>
      </c>
      <c r="E1220" s="155" t="s">
        <v>42</v>
      </c>
      <c r="F1220" s="139">
        <v>21.2</v>
      </c>
      <c r="G1220" s="139">
        <v>21.2</v>
      </c>
      <c r="H1220" s="139">
        <v>9.1999999999999993</v>
      </c>
      <c r="I1220" s="140">
        <v>33.200000000000003</v>
      </c>
    </row>
    <row r="1221" spans="1:9" ht="15" customHeight="1">
      <c r="A1221" s="137" t="s">
        <v>18</v>
      </c>
      <c r="B1221" s="129" t="s">
        <v>159</v>
      </c>
      <c r="C1221" s="129" t="s">
        <v>85</v>
      </c>
      <c r="D1221" s="129" t="s">
        <v>22</v>
      </c>
      <c r="E1221" s="155" t="s">
        <v>42</v>
      </c>
      <c r="F1221" s="139">
        <v>367.6</v>
      </c>
      <c r="G1221" s="139">
        <v>376.2</v>
      </c>
      <c r="H1221" s="139">
        <v>338.7</v>
      </c>
      <c r="I1221" s="140">
        <v>413.7</v>
      </c>
    </row>
    <row r="1222" spans="1:9" ht="15" customHeight="1">
      <c r="A1222" s="137" t="s">
        <v>18</v>
      </c>
      <c r="B1222" s="129" t="s">
        <v>159</v>
      </c>
      <c r="C1222" s="129" t="s">
        <v>85</v>
      </c>
      <c r="D1222" s="129" t="s">
        <v>21</v>
      </c>
      <c r="E1222" s="155" t="s">
        <v>42</v>
      </c>
      <c r="F1222" s="139">
        <v>301.89999999999998</v>
      </c>
      <c r="G1222" s="139">
        <v>309.89999999999998</v>
      </c>
      <c r="H1222" s="139">
        <v>275.8</v>
      </c>
      <c r="I1222" s="140">
        <v>344</v>
      </c>
    </row>
    <row r="1223" spans="1:9" ht="15" customHeight="1">
      <c r="A1223" s="137" t="s">
        <v>18</v>
      </c>
      <c r="B1223" s="129" t="s">
        <v>159</v>
      </c>
      <c r="C1223" s="129" t="s">
        <v>85</v>
      </c>
      <c r="D1223" s="129" t="s">
        <v>26</v>
      </c>
      <c r="E1223" s="155" t="s">
        <v>42</v>
      </c>
      <c r="F1223" s="139">
        <v>138.1</v>
      </c>
      <c r="G1223" s="139">
        <v>143.69999999999999</v>
      </c>
      <c r="H1223" s="139">
        <v>120.3</v>
      </c>
      <c r="I1223" s="140">
        <v>167.1</v>
      </c>
    </row>
    <row r="1224" spans="1:9" ht="15" customHeight="1">
      <c r="A1224" s="137" t="s">
        <v>18</v>
      </c>
      <c r="B1224" s="129" t="s">
        <v>159</v>
      </c>
      <c r="C1224" s="129" t="s">
        <v>85</v>
      </c>
      <c r="D1224" s="129" t="s">
        <v>28</v>
      </c>
      <c r="E1224" s="155" t="s">
        <v>42</v>
      </c>
      <c r="F1224" s="139">
        <v>137.1</v>
      </c>
      <c r="G1224" s="139">
        <v>142</v>
      </c>
      <c r="H1224" s="139">
        <v>118.8</v>
      </c>
      <c r="I1224" s="140">
        <v>165.2</v>
      </c>
    </row>
    <row r="1225" spans="1:9" ht="15" customHeight="1">
      <c r="A1225" s="137" t="s">
        <v>18</v>
      </c>
      <c r="B1225" s="129" t="s">
        <v>159</v>
      </c>
      <c r="C1225" s="129" t="s">
        <v>85</v>
      </c>
      <c r="D1225" s="129" t="s">
        <v>23</v>
      </c>
      <c r="E1225" s="155" t="s">
        <v>42</v>
      </c>
      <c r="F1225" s="139">
        <v>70.5</v>
      </c>
      <c r="G1225" s="139">
        <v>73.099999999999994</v>
      </c>
      <c r="H1225" s="139">
        <v>56.4</v>
      </c>
      <c r="I1225" s="140">
        <v>89.7</v>
      </c>
    </row>
    <row r="1226" spans="1:9" ht="15" customHeight="1">
      <c r="A1226" s="137" t="s">
        <v>18</v>
      </c>
      <c r="B1226" s="129" t="s">
        <v>159</v>
      </c>
      <c r="C1226" s="129" t="s">
        <v>85</v>
      </c>
      <c r="D1226" s="129" t="s">
        <v>24</v>
      </c>
      <c r="E1226" s="155" t="s">
        <v>42</v>
      </c>
      <c r="F1226" s="139">
        <v>61.9</v>
      </c>
      <c r="G1226" s="139">
        <v>64.5</v>
      </c>
      <c r="H1226" s="139">
        <v>48.8</v>
      </c>
      <c r="I1226" s="140">
        <v>80.099999999999994</v>
      </c>
    </row>
    <row r="1227" spans="1:9" ht="15" customHeight="1">
      <c r="A1227" s="137" t="s">
        <v>18</v>
      </c>
      <c r="B1227" s="129" t="s">
        <v>159</v>
      </c>
      <c r="C1227" s="129" t="s">
        <v>85</v>
      </c>
      <c r="D1227" s="129" t="s">
        <v>25</v>
      </c>
      <c r="E1227" s="155" t="s">
        <v>42</v>
      </c>
      <c r="F1227" s="139">
        <v>40</v>
      </c>
      <c r="G1227" s="139">
        <v>40.799999999999997</v>
      </c>
      <c r="H1227" s="139">
        <v>28.5</v>
      </c>
      <c r="I1227" s="140">
        <v>53.2</v>
      </c>
    </row>
    <row r="1228" spans="1:9" ht="15" customHeight="1">
      <c r="A1228" s="137" t="s">
        <v>18</v>
      </c>
      <c r="B1228" s="129" t="s">
        <v>159</v>
      </c>
      <c r="C1228" s="129" t="s">
        <v>85</v>
      </c>
      <c r="D1228" s="129" t="s">
        <v>27</v>
      </c>
      <c r="E1228" s="155" t="s">
        <v>42</v>
      </c>
      <c r="F1228" s="139">
        <v>12.4</v>
      </c>
      <c r="G1228" s="139">
        <v>12.6</v>
      </c>
      <c r="H1228" s="139">
        <v>5.7</v>
      </c>
      <c r="I1228" s="140">
        <v>19.399999999999999</v>
      </c>
    </row>
    <row r="1229" spans="1:9" ht="15" customHeight="1">
      <c r="A1229" s="137" t="s">
        <v>18</v>
      </c>
      <c r="B1229" s="129" t="s">
        <v>159</v>
      </c>
      <c r="C1229" s="129" t="s">
        <v>86</v>
      </c>
      <c r="D1229" s="129" t="s">
        <v>24</v>
      </c>
      <c r="E1229" s="155" t="s">
        <v>42</v>
      </c>
      <c r="F1229" s="139" t="s">
        <v>68</v>
      </c>
      <c r="G1229" s="139" t="s">
        <v>68</v>
      </c>
      <c r="H1229" s="139" t="s">
        <v>68</v>
      </c>
      <c r="I1229" s="140" t="s">
        <v>68</v>
      </c>
    </row>
    <row r="1230" spans="1:9" ht="15" customHeight="1">
      <c r="A1230" s="137" t="s">
        <v>18</v>
      </c>
      <c r="B1230" s="129" t="s">
        <v>159</v>
      </c>
      <c r="C1230" s="129" t="s">
        <v>86</v>
      </c>
      <c r="D1230" s="129" t="s">
        <v>27</v>
      </c>
      <c r="E1230" s="155" t="s">
        <v>42</v>
      </c>
      <c r="F1230" s="139" t="s">
        <v>68</v>
      </c>
      <c r="G1230" s="139" t="s">
        <v>68</v>
      </c>
      <c r="H1230" s="139" t="s">
        <v>68</v>
      </c>
      <c r="I1230" s="140" t="s">
        <v>68</v>
      </c>
    </row>
    <row r="1231" spans="1:9" ht="15" customHeight="1">
      <c r="A1231" s="137" t="s">
        <v>18</v>
      </c>
      <c r="B1231" s="129" t="s">
        <v>159</v>
      </c>
      <c r="C1231" s="129" t="s">
        <v>86</v>
      </c>
      <c r="D1231" s="129" t="s">
        <v>22</v>
      </c>
      <c r="E1231" s="155" t="s">
        <v>42</v>
      </c>
      <c r="F1231" s="139">
        <v>200.9</v>
      </c>
      <c r="G1231" s="139">
        <v>200.9</v>
      </c>
      <c r="H1231" s="139">
        <v>153.5</v>
      </c>
      <c r="I1231" s="140">
        <v>248.3</v>
      </c>
    </row>
    <row r="1232" spans="1:9" ht="15" customHeight="1">
      <c r="A1232" s="137" t="s">
        <v>18</v>
      </c>
      <c r="B1232" s="129" t="s">
        <v>159</v>
      </c>
      <c r="C1232" s="129" t="s">
        <v>86</v>
      </c>
      <c r="D1232" s="129" t="s">
        <v>21</v>
      </c>
      <c r="E1232" s="155" t="s">
        <v>42</v>
      </c>
      <c r="F1232" s="139">
        <v>136.80000000000001</v>
      </c>
      <c r="G1232" s="139">
        <v>136.80000000000001</v>
      </c>
      <c r="H1232" s="139">
        <v>97.7</v>
      </c>
      <c r="I1232" s="140">
        <v>175.9</v>
      </c>
    </row>
    <row r="1233" spans="1:9" ht="15" customHeight="1">
      <c r="A1233" s="137" t="s">
        <v>18</v>
      </c>
      <c r="B1233" s="129" t="s">
        <v>159</v>
      </c>
      <c r="C1233" s="129" t="s">
        <v>86</v>
      </c>
      <c r="D1233" s="129" t="s">
        <v>28</v>
      </c>
      <c r="E1233" s="155" t="s">
        <v>42</v>
      </c>
      <c r="F1233" s="139">
        <v>37.9</v>
      </c>
      <c r="G1233" s="139">
        <v>37.9</v>
      </c>
      <c r="H1233" s="139">
        <v>17.3</v>
      </c>
      <c r="I1233" s="140">
        <v>58.4</v>
      </c>
    </row>
    <row r="1234" spans="1:9" ht="15" customHeight="1">
      <c r="A1234" s="137" t="s">
        <v>18</v>
      </c>
      <c r="B1234" s="129" t="s">
        <v>159</v>
      </c>
      <c r="C1234" s="129" t="s">
        <v>86</v>
      </c>
      <c r="D1234" s="129" t="s">
        <v>25</v>
      </c>
      <c r="E1234" s="155" t="s">
        <v>42</v>
      </c>
      <c r="F1234" s="139">
        <v>23.3</v>
      </c>
      <c r="G1234" s="139">
        <v>23.3</v>
      </c>
      <c r="H1234" s="139">
        <v>7.2</v>
      </c>
      <c r="I1234" s="140">
        <v>39.4</v>
      </c>
    </row>
    <row r="1235" spans="1:9" ht="15" customHeight="1">
      <c r="A1235" s="137" t="s">
        <v>18</v>
      </c>
      <c r="B1235" s="129" t="s">
        <v>159</v>
      </c>
      <c r="C1235" s="129" t="s">
        <v>86</v>
      </c>
      <c r="D1235" s="129" t="s">
        <v>26</v>
      </c>
      <c r="E1235" s="155" t="s">
        <v>42</v>
      </c>
      <c r="F1235" s="139">
        <v>20.399999999999999</v>
      </c>
      <c r="G1235" s="139">
        <v>20.399999999999999</v>
      </c>
      <c r="H1235" s="139">
        <v>5.3</v>
      </c>
      <c r="I1235" s="140">
        <v>35.5</v>
      </c>
    </row>
    <row r="1236" spans="1:9" ht="15" customHeight="1">
      <c r="A1236" s="137" t="s">
        <v>18</v>
      </c>
      <c r="B1236" s="129" t="s">
        <v>159</v>
      </c>
      <c r="C1236" s="129" t="s">
        <v>86</v>
      </c>
      <c r="D1236" s="129" t="s">
        <v>23</v>
      </c>
      <c r="E1236" s="155" t="s">
        <v>42</v>
      </c>
      <c r="F1236" s="139">
        <v>14.6</v>
      </c>
      <c r="G1236" s="139">
        <v>14.6</v>
      </c>
      <c r="H1236" s="139">
        <v>1.8</v>
      </c>
      <c r="I1236" s="140">
        <v>27.3</v>
      </c>
    </row>
    <row r="1237" spans="1:9" ht="15" customHeight="1">
      <c r="A1237" s="137" t="s">
        <v>18</v>
      </c>
      <c r="B1237" s="129" t="s">
        <v>159</v>
      </c>
      <c r="C1237" s="129" t="s">
        <v>87</v>
      </c>
      <c r="D1237" s="129" t="s">
        <v>27</v>
      </c>
      <c r="E1237" s="155" t="s">
        <v>42</v>
      </c>
      <c r="F1237" s="139" t="s">
        <v>68</v>
      </c>
      <c r="G1237" s="139" t="s">
        <v>68</v>
      </c>
      <c r="H1237" s="139" t="s">
        <v>68</v>
      </c>
      <c r="I1237" s="140" t="s">
        <v>68</v>
      </c>
    </row>
    <row r="1238" spans="1:9" ht="15" customHeight="1">
      <c r="A1238" s="137" t="s">
        <v>18</v>
      </c>
      <c r="B1238" s="129" t="s">
        <v>159</v>
      </c>
      <c r="C1238" s="129" t="s">
        <v>87</v>
      </c>
      <c r="D1238" s="129" t="s">
        <v>22</v>
      </c>
      <c r="E1238" s="155" t="s">
        <v>42</v>
      </c>
      <c r="F1238" s="139">
        <v>772</v>
      </c>
      <c r="G1238" s="139">
        <v>772</v>
      </c>
      <c r="H1238" s="139">
        <v>650.9</v>
      </c>
      <c r="I1238" s="140">
        <v>893</v>
      </c>
    </row>
    <row r="1239" spans="1:9" ht="15" customHeight="1">
      <c r="A1239" s="137" t="s">
        <v>18</v>
      </c>
      <c r="B1239" s="129" t="s">
        <v>159</v>
      </c>
      <c r="C1239" s="129" t="s">
        <v>87</v>
      </c>
      <c r="D1239" s="129" t="s">
        <v>21</v>
      </c>
      <c r="E1239" s="155" t="s">
        <v>42</v>
      </c>
      <c r="F1239" s="139">
        <v>433.3</v>
      </c>
      <c r="G1239" s="139">
        <v>433.3</v>
      </c>
      <c r="H1239" s="139">
        <v>342.4</v>
      </c>
      <c r="I1239" s="140">
        <v>524.1</v>
      </c>
    </row>
    <row r="1240" spans="1:9" ht="15" customHeight="1">
      <c r="A1240" s="137" t="s">
        <v>18</v>
      </c>
      <c r="B1240" s="129" t="s">
        <v>159</v>
      </c>
      <c r="C1240" s="129" t="s">
        <v>87</v>
      </c>
      <c r="D1240" s="129" t="s">
        <v>28</v>
      </c>
      <c r="E1240" s="155" t="s">
        <v>42</v>
      </c>
      <c r="F1240" s="139">
        <v>219.1</v>
      </c>
      <c r="G1240" s="139">
        <v>219.1</v>
      </c>
      <c r="H1240" s="139">
        <v>154.5</v>
      </c>
      <c r="I1240" s="140">
        <v>283.8</v>
      </c>
    </row>
    <row r="1241" spans="1:9" ht="15" customHeight="1">
      <c r="A1241" s="137" t="s">
        <v>18</v>
      </c>
      <c r="B1241" s="129" t="s">
        <v>159</v>
      </c>
      <c r="C1241" s="129" t="s">
        <v>87</v>
      </c>
      <c r="D1241" s="129" t="s">
        <v>26</v>
      </c>
      <c r="E1241" s="155" t="s">
        <v>42</v>
      </c>
      <c r="F1241" s="139">
        <v>164.4</v>
      </c>
      <c r="G1241" s="139">
        <v>164.4</v>
      </c>
      <c r="H1241" s="139">
        <v>108.3</v>
      </c>
      <c r="I1241" s="140">
        <v>220.4</v>
      </c>
    </row>
    <row r="1242" spans="1:9" ht="15" customHeight="1">
      <c r="A1242" s="137" t="s">
        <v>18</v>
      </c>
      <c r="B1242" s="129" t="s">
        <v>159</v>
      </c>
      <c r="C1242" s="129" t="s">
        <v>87</v>
      </c>
      <c r="D1242" s="129" t="s">
        <v>24</v>
      </c>
      <c r="E1242" s="155" t="s">
        <v>42</v>
      </c>
      <c r="F1242" s="139">
        <v>79.7</v>
      </c>
      <c r="G1242" s="139">
        <v>79.7</v>
      </c>
      <c r="H1242" s="139">
        <v>40.700000000000003</v>
      </c>
      <c r="I1242" s="140">
        <v>118.7</v>
      </c>
    </row>
    <row r="1243" spans="1:9" ht="15" customHeight="1">
      <c r="A1243" s="137" t="s">
        <v>18</v>
      </c>
      <c r="B1243" s="129" t="s">
        <v>159</v>
      </c>
      <c r="C1243" s="129" t="s">
        <v>87</v>
      </c>
      <c r="D1243" s="129" t="s">
        <v>25</v>
      </c>
      <c r="E1243" s="155" t="s">
        <v>42</v>
      </c>
      <c r="F1243" s="139">
        <v>69.7</v>
      </c>
      <c r="G1243" s="139">
        <v>69.7</v>
      </c>
      <c r="H1243" s="139">
        <v>33.200000000000003</v>
      </c>
      <c r="I1243" s="140">
        <v>106.2</v>
      </c>
    </row>
    <row r="1244" spans="1:9" ht="15" customHeight="1">
      <c r="A1244" s="137" t="s">
        <v>18</v>
      </c>
      <c r="B1244" s="129" t="s">
        <v>159</v>
      </c>
      <c r="C1244" s="129" t="s">
        <v>87</v>
      </c>
      <c r="D1244" s="129" t="s">
        <v>23</v>
      </c>
      <c r="E1244" s="155" t="s">
        <v>42</v>
      </c>
      <c r="F1244" s="139">
        <v>44.8</v>
      </c>
      <c r="G1244" s="139">
        <v>44.8</v>
      </c>
      <c r="H1244" s="139">
        <v>15.5</v>
      </c>
      <c r="I1244" s="140">
        <v>74.099999999999994</v>
      </c>
    </row>
    <row r="1245" spans="1:9" ht="15" customHeight="1">
      <c r="A1245" s="137" t="s">
        <v>18</v>
      </c>
      <c r="B1245" s="129" t="s">
        <v>159</v>
      </c>
      <c r="C1245" s="129" t="s">
        <v>88</v>
      </c>
      <c r="D1245" s="129" t="s">
        <v>21</v>
      </c>
      <c r="E1245" s="155" t="s">
        <v>42</v>
      </c>
      <c r="F1245" s="139">
        <v>361.8</v>
      </c>
      <c r="G1245" s="139">
        <v>361.8</v>
      </c>
      <c r="H1245" s="139">
        <v>309.5</v>
      </c>
      <c r="I1245" s="140">
        <v>414.1</v>
      </c>
    </row>
    <row r="1246" spans="1:9" ht="15" customHeight="1">
      <c r="A1246" s="137" t="s">
        <v>18</v>
      </c>
      <c r="B1246" s="129" t="s">
        <v>159</v>
      </c>
      <c r="C1246" s="129" t="s">
        <v>88</v>
      </c>
      <c r="D1246" s="129" t="s">
        <v>22</v>
      </c>
      <c r="E1246" s="155" t="s">
        <v>42</v>
      </c>
      <c r="F1246" s="139">
        <v>320.3</v>
      </c>
      <c r="G1246" s="139">
        <v>320.3</v>
      </c>
      <c r="H1246" s="139">
        <v>271</v>
      </c>
      <c r="I1246" s="140">
        <v>369.5</v>
      </c>
    </row>
    <row r="1247" spans="1:9" ht="15" customHeight="1">
      <c r="A1247" s="137" t="s">
        <v>18</v>
      </c>
      <c r="B1247" s="129" t="s">
        <v>159</v>
      </c>
      <c r="C1247" s="129" t="s">
        <v>88</v>
      </c>
      <c r="D1247" s="129" t="s">
        <v>26</v>
      </c>
      <c r="E1247" s="155" t="s">
        <v>42</v>
      </c>
      <c r="F1247" s="139">
        <v>207.6</v>
      </c>
      <c r="G1247" s="139">
        <v>207.6</v>
      </c>
      <c r="H1247" s="139">
        <v>167.9</v>
      </c>
      <c r="I1247" s="140">
        <v>247.2</v>
      </c>
    </row>
    <row r="1248" spans="1:9" ht="15" customHeight="1">
      <c r="A1248" s="137" t="s">
        <v>18</v>
      </c>
      <c r="B1248" s="129" t="s">
        <v>159</v>
      </c>
      <c r="C1248" s="129" t="s">
        <v>88</v>
      </c>
      <c r="D1248" s="129" t="s">
        <v>28</v>
      </c>
      <c r="E1248" s="155" t="s">
        <v>42</v>
      </c>
      <c r="F1248" s="139">
        <v>172</v>
      </c>
      <c r="G1248" s="139">
        <v>172</v>
      </c>
      <c r="H1248" s="139">
        <v>135.9</v>
      </c>
      <c r="I1248" s="140">
        <v>208.1</v>
      </c>
    </row>
    <row r="1249" spans="1:9" ht="15" customHeight="1">
      <c r="A1249" s="137" t="s">
        <v>18</v>
      </c>
      <c r="B1249" s="129" t="s">
        <v>159</v>
      </c>
      <c r="C1249" s="129" t="s">
        <v>88</v>
      </c>
      <c r="D1249" s="129" t="s">
        <v>23</v>
      </c>
      <c r="E1249" s="155" t="s">
        <v>42</v>
      </c>
      <c r="F1249" s="139">
        <v>118.6</v>
      </c>
      <c r="G1249" s="139">
        <v>118.6</v>
      </c>
      <c r="H1249" s="139">
        <v>88.6</v>
      </c>
      <c r="I1249" s="140">
        <v>148.6</v>
      </c>
    </row>
    <row r="1250" spans="1:9" ht="15" customHeight="1">
      <c r="A1250" s="137" t="s">
        <v>18</v>
      </c>
      <c r="B1250" s="129" t="s">
        <v>159</v>
      </c>
      <c r="C1250" s="129" t="s">
        <v>88</v>
      </c>
      <c r="D1250" s="129" t="s">
        <v>24</v>
      </c>
      <c r="E1250" s="155" t="s">
        <v>42</v>
      </c>
      <c r="F1250" s="139">
        <v>90.9</v>
      </c>
      <c r="G1250" s="139">
        <v>90.9</v>
      </c>
      <c r="H1250" s="139">
        <v>64.7</v>
      </c>
      <c r="I1250" s="140">
        <v>117.2</v>
      </c>
    </row>
    <row r="1251" spans="1:9" ht="15" customHeight="1">
      <c r="A1251" s="137" t="s">
        <v>18</v>
      </c>
      <c r="B1251" s="129" t="s">
        <v>159</v>
      </c>
      <c r="C1251" s="129" t="s">
        <v>88</v>
      </c>
      <c r="D1251" s="129" t="s">
        <v>25</v>
      </c>
      <c r="E1251" s="155" t="s">
        <v>42</v>
      </c>
      <c r="F1251" s="139">
        <v>39.5</v>
      </c>
      <c r="G1251" s="139">
        <v>39.5</v>
      </c>
      <c r="H1251" s="139">
        <v>22.2</v>
      </c>
      <c r="I1251" s="140">
        <v>56.9</v>
      </c>
    </row>
    <row r="1252" spans="1:9" ht="15" customHeight="1">
      <c r="A1252" s="137" t="s">
        <v>18</v>
      </c>
      <c r="B1252" s="129" t="s">
        <v>159</v>
      </c>
      <c r="C1252" s="129" t="s">
        <v>88</v>
      </c>
      <c r="D1252" s="129" t="s">
        <v>27</v>
      </c>
      <c r="E1252" s="155" t="s">
        <v>42</v>
      </c>
      <c r="F1252" s="139">
        <v>13.8</v>
      </c>
      <c r="G1252" s="139">
        <v>13.8</v>
      </c>
      <c r="H1252" s="139">
        <v>3.6</v>
      </c>
      <c r="I1252" s="140">
        <v>24.1</v>
      </c>
    </row>
    <row r="1253" spans="1:9" ht="15" customHeight="1">
      <c r="A1253" s="137" t="s">
        <v>19</v>
      </c>
      <c r="B1253" s="129" t="s">
        <v>157</v>
      </c>
      <c r="C1253" s="129" t="s">
        <v>85</v>
      </c>
      <c r="D1253" s="129" t="s">
        <v>24</v>
      </c>
      <c r="E1253" s="155" t="s">
        <v>42</v>
      </c>
      <c r="F1253" s="139" t="s">
        <v>68</v>
      </c>
      <c r="G1253" s="139" t="s">
        <v>68</v>
      </c>
      <c r="H1253" s="139" t="s">
        <v>68</v>
      </c>
      <c r="I1253" s="140" t="s">
        <v>68</v>
      </c>
    </row>
    <row r="1254" spans="1:9" ht="15" customHeight="1">
      <c r="A1254" s="137" t="s">
        <v>19</v>
      </c>
      <c r="B1254" s="129" t="s">
        <v>157</v>
      </c>
      <c r="C1254" s="129" t="s">
        <v>85</v>
      </c>
      <c r="D1254" s="129" t="s">
        <v>25</v>
      </c>
      <c r="E1254" s="155" t="s">
        <v>42</v>
      </c>
      <c r="F1254" s="139" t="s">
        <v>68</v>
      </c>
      <c r="G1254" s="139" t="s">
        <v>68</v>
      </c>
      <c r="H1254" s="139" t="s">
        <v>68</v>
      </c>
      <c r="I1254" s="140" t="s">
        <v>68</v>
      </c>
    </row>
    <row r="1255" spans="1:9" ht="15" customHeight="1">
      <c r="A1255" s="137" t="s">
        <v>19</v>
      </c>
      <c r="B1255" s="129" t="s">
        <v>157</v>
      </c>
      <c r="C1255" s="129" t="s">
        <v>85</v>
      </c>
      <c r="D1255" s="129" t="s">
        <v>26</v>
      </c>
      <c r="E1255" s="155" t="s">
        <v>42</v>
      </c>
      <c r="F1255" s="139" t="s">
        <v>68</v>
      </c>
      <c r="G1255" s="139" t="s">
        <v>68</v>
      </c>
      <c r="H1255" s="139" t="s">
        <v>68</v>
      </c>
      <c r="I1255" s="140" t="s">
        <v>68</v>
      </c>
    </row>
    <row r="1256" spans="1:9" ht="15" customHeight="1">
      <c r="A1256" s="137" t="s">
        <v>19</v>
      </c>
      <c r="B1256" s="129" t="s">
        <v>157</v>
      </c>
      <c r="C1256" s="129" t="s">
        <v>85</v>
      </c>
      <c r="D1256" s="129" t="s">
        <v>21</v>
      </c>
      <c r="E1256" s="155">
        <v>1</v>
      </c>
      <c r="F1256" s="139">
        <v>303.10000000000002</v>
      </c>
      <c r="G1256" s="139">
        <v>295.3</v>
      </c>
      <c r="H1256" s="139">
        <v>166</v>
      </c>
      <c r="I1256" s="140">
        <v>424.5</v>
      </c>
    </row>
    <row r="1257" spans="1:9" ht="15" customHeight="1">
      <c r="A1257" s="137" t="s">
        <v>19</v>
      </c>
      <c r="B1257" s="129" t="s">
        <v>157</v>
      </c>
      <c r="C1257" s="129" t="s">
        <v>85</v>
      </c>
      <c r="D1257" s="129" t="s">
        <v>22</v>
      </c>
      <c r="E1257" s="155">
        <v>2</v>
      </c>
      <c r="F1257" s="139">
        <v>90.9</v>
      </c>
      <c r="G1257" s="139">
        <v>91.6</v>
      </c>
      <c r="H1257" s="139">
        <v>18.3</v>
      </c>
      <c r="I1257" s="140">
        <v>165</v>
      </c>
    </row>
    <row r="1258" spans="1:9" ht="15" customHeight="1">
      <c r="A1258" s="137" t="s">
        <v>19</v>
      </c>
      <c r="B1258" s="129" t="s">
        <v>157</v>
      </c>
      <c r="C1258" s="129" t="s">
        <v>85</v>
      </c>
      <c r="D1258" s="129" t="s">
        <v>23</v>
      </c>
      <c r="E1258" s="155">
        <v>3</v>
      </c>
      <c r="F1258" s="139">
        <v>75.8</v>
      </c>
      <c r="G1258" s="139">
        <v>76</v>
      </c>
      <c r="H1258" s="139">
        <v>9.3000000000000007</v>
      </c>
      <c r="I1258" s="140">
        <v>142.69999999999999</v>
      </c>
    </row>
    <row r="1259" spans="1:9" ht="15" customHeight="1">
      <c r="A1259" s="137" t="s">
        <v>19</v>
      </c>
      <c r="B1259" s="129" t="s">
        <v>157</v>
      </c>
      <c r="C1259" s="129" t="s">
        <v>85</v>
      </c>
      <c r="D1259" s="129" t="s">
        <v>28</v>
      </c>
      <c r="E1259" s="155" t="s">
        <v>42</v>
      </c>
      <c r="F1259" s="139">
        <v>75.8</v>
      </c>
      <c r="G1259" s="139">
        <v>72.7</v>
      </c>
      <c r="H1259" s="139">
        <v>9</v>
      </c>
      <c r="I1259" s="140">
        <v>136.4</v>
      </c>
    </row>
    <row r="1260" spans="1:9" ht="15" customHeight="1">
      <c r="A1260" s="137" t="s">
        <v>19</v>
      </c>
      <c r="B1260" s="129" t="s">
        <v>157</v>
      </c>
      <c r="C1260" s="129" t="s">
        <v>85</v>
      </c>
      <c r="D1260" s="129" t="s">
        <v>27</v>
      </c>
      <c r="E1260" s="155" t="s">
        <v>42</v>
      </c>
      <c r="F1260" s="139">
        <v>0</v>
      </c>
      <c r="G1260" s="139">
        <v>0</v>
      </c>
      <c r="H1260" s="139">
        <v>0</v>
      </c>
      <c r="I1260" s="140">
        <v>0</v>
      </c>
    </row>
    <row r="1261" spans="1:9" ht="15" customHeight="1">
      <c r="A1261" s="137" t="s">
        <v>19</v>
      </c>
      <c r="B1261" s="129" t="s">
        <v>157</v>
      </c>
      <c r="C1261" s="129" t="s">
        <v>86</v>
      </c>
      <c r="D1261" s="129" t="s">
        <v>21</v>
      </c>
      <c r="E1261" s="155" t="s">
        <v>42</v>
      </c>
      <c r="F1261" s="139" t="s">
        <v>68</v>
      </c>
      <c r="G1261" s="139" t="s">
        <v>68</v>
      </c>
      <c r="H1261" s="139" t="s">
        <v>68</v>
      </c>
      <c r="I1261" s="140" t="s">
        <v>68</v>
      </c>
    </row>
    <row r="1262" spans="1:9" ht="15" customHeight="1">
      <c r="A1262" s="137" t="s">
        <v>19</v>
      </c>
      <c r="B1262" s="129" t="s">
        <v>157</v>
      </c>
      <c r="C1262" s="129" t="s">
        <v>86</v>
      </c>
      <c r="D1262" s="129" t="s">
        <v>22</v>
      </c>
      <c r="E1262" s="155" t="s">
        <v>42</v>
      </c>
      <c r="F1262" s="139" t="s">
        <v>68</v>
      </c>
      <c r="G1262" s="139" t="s">
        <v>68</v>
      </c>
      <c r="H1262" s="139" t="s">
        <v>68</v>
      </c>
      <c r="I1262" s="140" t="s">
        <v>68</v>
      </c>
    </row>
    <row r="1263" spans="1:9" ht="15" customHeight="1">
      <c r="A1263" s="137" t="s">
        <v>19</v>
      </c>
      <c r="B1263" s="129" t="s">
        <v>157</v>
      </c>
      <c r="C1263" s="129" t="s">
        <v>86</v>
      </c>
      <c r="D1263" s="129" t="s">
        <v>23</v>
      </c>
      <c r="E1263" s="155" t="s">
        <v>42</v>
      </c>
      <c r="F1263" s="139">
        <v>0</v>
      </c>
      <c r="G1263" s="139">
        <v>0</v>
      </c>
      <c r="H1263" s="139">
        <v>0</v>
      </c>
      <c r="I1263" s="140">
        <v>0</v>
      </c>
    </row>
    <row r="1264" spans="1:9" ht="15" customHeight="1">
      <c r="A1264" s="137" t="s">
        <v>19</v>
      </c>
      <c r="B1264" s="129" t="s">
        <v>157</v>
      </c>
      <c r="C1264" s="129" t="s">
        <v>86</v>
      </c>
      <c r="D1264" s="129" t="s">
        <v>24</v>
      </c>
      <c r="E1264" s="155" t="s">
        <v>42</v>
      </c>
      <c r="F1264" s="139">
        <v>0</v>
      </c>
      <c r="G1264" s="139">
        <v>0</v>
      </c>
      <c r="H1264" s="139">
        <v>0</v>
      </c>
      <c r="I1264" s="140">
        <v>0</v>
      </c>
    </row>
    <row r="1265" spans="1:9" ht="15" customHeight="1">
      <c r="A1265" s="137" t="s">
        <v>19</v>
      </c>
      <c r="B1265" s="129" t="s">
        <v>157</v>
      </c>
      <c r="C1265" s="129" t="s">
        <v>86</v>
      </c>
      <c r="D1265" s="129" t="s">
        <v>25</v>
      </c>
      <c r="E1265" s="155" t="s">
        <v>42</v>
      </c>
      <c r="F1265" s="139">
        <v>0</v>
      </c>
      <c r="G1265" s="139">
        <v>0</v>
      </c>
      <c r="H1265" s="139">
        <v>0</v>
      </c>
      <c r="I1265" s="140">
        <v>0</v>
      </c>
    </row>
    <row r="1266" spans="1:9" ht="15" customHeight="1">
      <c r="A1266" s="137" t="s">
        <v>19</v>
      </c>
      <c r="B1266" s="129" t="s">
        <v>157</v>
      </c>
      <c r="C1266" s="129" t="s">
        <v>86</v>
      </c>
      <c r="D1266" s="129" t="s">
        <v>26</v>
      </c>
      <c r="E1266" s="155" t="s">
        <v>42</v>
      </c>
      <c r="F1266" s="139">
        <v>0</v>
      </c>
      <c r="G1266" s="139">
        <v>0</v>
      </c>
      <c r="H1266" s="139">
        <v>0</v>
      </c>
      <c r="I1266" s="140">
        <v>0</v>
      </c>
    </row>
    <row r="1267" spans="1:9" ht="15" customHeight="1">
      <c r="A1267" s="137" t="s">
        <v>19</v>
      </c>
      <c r="B1267" s="129" t="s">
        <v>157</v>
      </c>
      <c r="C1267" s="129" t="s">
        <v>86</v>
      </c>
      <c r="D1267" s="129" t="s">
        <v>27</v>
      </c>
      <c r="E1267" s="155" t="s">
        <v>42</v>
      </c>
      <c r="F1267" s="139">
        <v>0</v>
      </c>
      <c r="G1267" s="139">
        <v>0</v>
      </c>
      <c r="H1267" s="139">
        <v>0</v>
      </c>
      <c r="I1267" s="140">
        <v>0</v>
      </c>
    </row>
    <row r="1268" spans="1:9" ht="15" customHeight="1">
      <c r="A1268" s="137" t="s">
        <v>19</v>
      </c>
      <c r="B1268" s="129" t="s">
        <v>157</v>
      </c>
      <c r="C1268" s="129" t="s">
        <v>86</v>
      </c>
      <c r="D1268" s="129" t="s">
        <v>28</v>
      </c>
      <c r="E1268" s="155" t="s">
        <v>42</v>
      </c>
      <c r="F1268" s="139">
        <v>0</v>
      </c>
      <c r="G1268" s="139">
        <v>0</v>
      </c>
      <c r="H1268" s="139">
        <v>0</v>
      </c>
      <c r="I1268" s="140">
        <v>0</v>
      </c>
    </row>
    <row r="1269" spans="1:9" ht="15" customHeight="1">
      <c r="A1269" s="137" t="s">
        <v>19</v>
      </c>
      <c r="B1269" s="129" t="s">
        <v>157</v>
      </c>
      <c r="C1269" s="129" t="s">
        <v>87</v>
      </c>
      <c r="D1269" s="129" t="s">
        <v>21</v>
      </c>
      <c r="E1269" s="155" t="s">
        <v>42</v>
      </c>
      <c r="F1269" s="139" t="s">
        <v>68</v>
      </c>
      <c r="G1269" s="139" t="s">
        <v>68</v>
      </c>
      <c r="H1269" s="139" t="s">
        <v>68</v>
      </c>
      <c r="I1269" s="140" t="s">
        <v>68</v>
      </c>
    </row>
    <row r="1270" spans="1:9" ht="15" customHeight="1">
      <c r="A1270" s="137" t="s">
        <v>19</v>
      </c>
      <c r="B1270" s="129" t="s">
        <v>157</v>
      </c>
      <c r="C1270" s="129" t="s">
        <v>87</v>
      </c>
      <c r="D1270" s="129" t="s">
        <v>22</v>
      </c>
      <c r="E1270" s="155" t="s">
        <v>42</v>
      </c>
      <c r="F1270" s="139" t="s">
        <v>68</v>
      </c>
      <c r="G1270" s="139" t="s">
        <v>68</v>
      </c>
      <c r="H1270" s="139" t="s">
        <v>68</v>
      </c>
      <c r="I1270" s="140" t="s">
        <v>68</v>
      </c>
    </row>
    <row r="1271" spans="1:9" ht="15" customHeight="1">
      <c r="A1271" s="137" t="s">
        <v>19</v>
      </c>
      <c r="B1271" s="129" t="s">
        <v>157</v>
      </c>
      <c r="C1271" s="129" t="s">
        <v>87</v>
      </c>
      <c r="D1271" s="129" t="s">
        <v>23</v>
      </c>
      <c r="E1271" s="155" t="s">
        <v>42</v>
      </c>
      <c r="F1271" s="139" t="s">
        <v>68</v>
      </c>
      <c r="G1271" s="139" t="s">
        <v>68</v>
      </c>
      <c r="H1271" s="139" t="s">
        <v>68</v>
      </c>
      <c r="I1271" s="140" t="s">
        <v>68</v>
      </c>
    </row>
    <row r="1272" spans="1:9" ht="15" customHeight="1">
      <c r="A1272" s="137" t="s">
        <v>19</v>
      </c>
      <c r="B1272" s="129" t="s">
        <v>157</v>
      </c>
      <c r="C1272" s="129" t="s">
        <v>87</v>
      </c>
      <c r="D1272" s="129" t="s">
        <v>26</v>
      </c>
      <c r="E1272" s="155" t="s">
        <v>42</v>
      </c>
      <c r="F1272" s="139" t="s">
        <v>68</v>
      </c>
      <c r="G1272" s="139" t="s">
        <v>68</v>
      </c>
      <c r="H1272" s="139" t="s">
        <v>68</v>
      </c>
      <c r="I1272" s="140" t="s">
        <v>68</v>
      </c>
    </row>
    <row r="1273" spans="1:9" ht="15" customHeight="1">
      <c r="A1273" s="137" t="s">
        <v>19</v>
      </c>
      <c r="B1273" s="129" t="s">
        <v>157</v>
      </c>
      <c r="C1273" s="129" t="s">
        <v>87</v>
      </c>
      <c r="D1273" s="129" t="s">
        <v>24</v>
      </c>
      <c r="E1273" s="155" t="s">
        <v>42</v>
      </c>
      <c r="F1273" s="139">
        <v>0</v>
      </c>
      <c r="G1273" s="139">
        <v>0</v>
      </c>
      <c r="H1273" s="139">
        <v>0</v>
      </c>
      <c r="I1273" s="140">
        <v>0</v>
      </c>
    </row>
    <row r="1274" spans="1:9" ht="15" customHeight="1">
      <c r="A1274" s="137" t="s">
        <v>19</v>
      </c>
      <c r="B1274" s="129" t="s">
        <v>157</v>
      </c>
      <c r="C1274" s="129" t="s">
        <v>87</v>
      </c>
      <c r="D1274" s="129" t="s">
        <v>25</v>
      </c>
      <c r="E1274" s="155" t="s">
        <v>42</v>
      </c>
      <c r="F1274" s="139">
        <v>0</v>
      </c>
      <c r="G1274" s="139">
        <v>0</v>
      </c>
      <c r="H1274" s="139">
        <v>0</v>
      </c>
      <c r="I1274" s="140">
        <v>0</v>
      </c>
    </row>
    <row r="1275" spans="1:9" ht="15" customHeight="1">
      <c r="A1275" s="137" t="s">
        <v>19</v>
      </c>
      <c r="B1275" s="129" t="s">
        <v>157</v>
      </c>
      <c r="C1275" s="129" t="s">
        <v>87</v>
      </c>
      <c r="D1275" s="129" t="s">
        <v>27</v>
      </c>
      <c r="E1275" s="155" t="s">
        <v>42</v>
      </c>
      <c r="F1275" s="139">
        <v>0</v>
      </c>
      <c r="G1275" s="139">
        <v>0</v>
      </c>
      <c r="H1275" s="139">
        <v>0</v>
      </c>
      <c r="I1275" s="140">
        <v>0</v>
      </c>
    </row>
    <row r="1276" spans="1:9" ht="15" customHeight="1">
      <c r="A1276" s="137" t="s">
        <v>19</v>
      </c>
      <c r="B1276" s="129" t="s">
        <v>157</v>
      </c>
      <c r="C1276" s="129" t="s">
        <v>87</v>
      </c>
      <c r="D1276" s="129" t="s">
        <v>28</v>
      </c>
      <c r="E1276" s="155" t="s">
        <v>42</v>
      </c>
      <c r="F1276" s="139">
        <v>0</v>
      </c>
      <c r="G1276" s="139">
        <v>0</v>
      </c>
      <c r="H1276" s="139">
        <v>0</v>
      </c>
      <c r="I1276" s="140">
        <v>0</v>
      </c>
    </row>
    <row r="1277" spans="1:9" ht="15" customHeight="1">
      <c r="A1277" s="137" t="s">
        <v>19</v>
      </c>
      <c r="B1277" s="129" t="s">
        <v>157</v>
      </c>
      <c r="C1277" s="129" t="s">
        <v>88</v>
      </c>
      <c r="D1277" s="129" t="s">
        <v>22</v>
      </c>
      <c r="E1277" s="155" t="s">
        <v>42</v>
      </c>
      <c r="F1277" s="139" t="s">
        <v>68</v>
      </c>
      <c r="G1277" s="139" t="s">
        <v>68</v>
      </c>
      <c r="H1277" s="139" t="s">
        <v>68</v>
      </c>
      <c r="I1277" s="140" t="s">
        <v>68</v>
      </c>
    </row>
    <row r="1278" spans="1:9" ht="15" customHeight="1">
      <c r="A1278" s="137" t="s">
        <v>19</v>
      </c>
      <c r="B1278" s="129" t="s">
        <v>157</v>
      </c>
      <c r="C1278" s="129" t="s">
        <v>88</v>
      </c>
      <c r="D1278" s="129" t="s">
        <v>23</v>
      </c>
      <c r="E1278" s="155" t="s">
        <v>42</v>
      </c>
      <c r="F1278" s="139" t="s">
        <v>68</v>
      </c>
      <c r="G1278" s="139" t="s">
        <v>68</v>
      </c>
      <c r="H1278" s="139" t="s">
        <v>68</v>
      </c>
      <c r="I1278" s="140" t="s">
        <v>68</v>
      </c>
    </row>
    <row r="1279" spans="1:9" ht="15" customHeight="1">
      <c r="A1279" s="137" t="s">
        <v>19</v>
      </c>
      <c r="B1279" s="129" t="s">
        <v>157</v>
      </c>
      <c r="C1279" s="129" t="s">
        <v>88</v>
      </c>
      <c r="D1279" s="129" t="s">
        <v>24</v>
      </c>
      <c r="E1279" s="155" t="s">
        <v>42</v>
      </c>
      <c r="F1279" s="139" t="s">
        <v>68</v>
      </c>
      <c r="G1279" s="139" t="s">
        <v>68</v>
      </c>
      <c r="H1279" s="139" t="s">
        <v>68</v>
      </c>
      <c r="I1279" s="140" t="s">
        <v>68</v>
      </c>
    </row>
    <row r="1280" spans="1:9" ht="15" customHeight="1">
      <c r="A1280" s="137" t="s">
        <v>19</v>
      </c>
      <c r="B1280" s="129" t="s">
        <v>157</v>
      </c>
      <c r="C1280" s="129" t="s">
        <v>88</v>
      </c>
      <c r="D1280" s="129" t="s">
        <v>25</v>
      </c>
      <c r="E1280" s="155" t="s">
        <v>42</v>
      </c>
      <c r="F1280" s="139" t="s">
        <v>68</v>
      </c>
      <c r="G1280" s="139" t="s">
        <v>68</v>
      </c>
      <c r="H1280" s="139" t="s">
        <v>68</v>
      </c>
      <c r="I1280" s="140" t="s">
        <v>68</v>
      </c>
    </row>
    <row r="1281" spans="1:9" ht="15" customHeight="1">
      <c r="A1281" s="137" t="s">
        <v>19</v>
      </c>
      <c r="B1281" s="129" t="s">
        <v>157</v>
      </c>
      <c r="C1281" s="129" t="s">
        <v>88</v>
      </c>
      <c r="D1281" s="129" t="s">
        <v>21</v>
      </c>
      <c r="E1281" s="155" t="s">
        <v>42</v>
      </c>
      <c r="F1281" s="139">
        <v>490.9</v>
      </c>
      <c r="G1281" s="139">
        <v>490.9</v>
      </c>
      <c r="H1281" s="139">
        <v>258.10000000000002</v>
      </c>
      <c r="I1281" s="140">
        <v>723.7</v>
      </c>
    </row>
    <row r="1282" spans="1:9" ht="15" customHeight="1">
      <c r="A1282" s="137" t="s">
        <v>19</v>
      </c>
      <c r="B1282" s="129" t="s">
        <v>157</v>
      </c>
      <c r="C1282" s="129" t="s">
        <v>88</v>
      </c>
      <c r="D1282" s="129" t="s">
        <v>28</v>
      </c>
      <c r="E1282" s="155" t="s">
        <v>42</v>
      </c>
      <c r="F1282" s="139">
        <v>144.4</v>
      </c>
      <c r="G1282" s="139">
        <v>144.4</v>
      </c>
      <c r="H1282" s="139">
        <v>17.899999999999999</v>
      </c>
      <c r="I1282" s="140">
        <v>270.8</v>
      </c>
    </row>
    <row r="1283" spans="1:9" ht="15" customHeight="1">
      <c r="A1283" s="137" t="s">
        <v>19</v>
      </c>
      <c r="B1283" s="129" t="s">
        <v>157</v>
      </c>
      <c r="C1283" s="129" t="s">
        <v>88</v>
      </c>
      <c r="D1283" s="129" t="s">
        <v>26</v>
      </c>
      <c r="E1283" s="155" t="s">
        <v>42</v>
      </c>
      <c r="F1283" s="139">
        <v>0</v>
      </c>
      <c r="G1283" s="139">
        <v>0</v>
      </c>
      <c r="H1283" s="139">
        <v>0</v>
      </c>
      <c r="I1283" s="140">
        <v>0</v>
      </c>
    </row>
    <row r="1284" spans="1:9" ht="15" customHeight="1">
      <c r="A1284" s="137" t="s">
        <v>19</v>
      </c>
      <c r="B1284" s="129" t="s">
        <v>157</v>
      </c>
      <c r="C1284" s="129" t="s">
        <v>88</v>
      </c>
      <c r="D1284" s="129" t="s">
        <v>27</v>
      </c>
      <c r="E1284" s="155" t="s">
        <v>42</v>
      </c>
      <c r="F1284" s="139">
        <v>0</v>
      </c>
      <c r="G1284" s="139">
        <v>0</v>
      </c>
      <c r="H1284" s="139">
        <v>0</v>
      </c>
      <c r="I1284" s="140">
        <v>0</v>
      </c>
    </row>
    <row r="1285" spans="1:9" ht="15" customHeight="1">
      <c r="A1285" s="137" t="s">
        <v>19</v>
      </c>
      <c r="B1285" s="129" t="s">
        <v>158</v>
      </c>
      <c r="C1285" s="129" t="s">
        <v>85</v>
      </c>
      <c r="D1285" s="129" t="s">
        <v>22</v>
      </c>
      <c r="E1285" s="155" t="s">
        <v>42</v>
      </c>
      <c r="F1285" s="139" t="s">
        <v>68</v>
      </c>
      <c r="G1285" s="139" t="s">
        <v>68</v>
      </c>
      <c r="H1285" s="139" t="s">
        <v>68</v>
      </c>
      <c r="I1285" s="140" t="s">
        <v>68</v>
      </c>
    </row>
    <row r="1286" spans="1:9" ht="15" customHeight="1">
      <c r="A1286" s="137" t="s">
        <v>19</v>
      </c>
      <c r="B1286" s="129" t="s">
        <v>158</v>
      </c>
      <c r="C1286" s="129" t="s">
        <v>85</v>
      </c>
      <c r="D1286" s="129" t="s">
        <v>25</v>
      </c>
      <c r="E1286" s="155" t="s">
        <v>42</v>
      </c>
      <c r="F1286" s="139" t="s">
        <v>68</v>
      </c>
      <c r="G1286" s="139" t="s">
        <v>68</v>
      </c>
      <c r="H1286" s="139" t="s">
        <v>68</v>
      </c>
      <c r="I1286" s="140" t="s">
        <v>68</v>
      </c>
    </row>
    <row r="1287" spans="1:9" ht="15" customHeight="1">
      <c r="A1287" s="137" t="s">
        <v>19</v>
      </c>
      <c r="B1287" s="129" t="s">
        <v>158</v>
      </c>
      <c r="C1287" s="129" t="s">
        <v>85</v>
      </c>
      <c r="D1287" s="129" t="s">
        <v>28</v>
      </c>
      <c r="E1287" s="155" t="s">
        <v>42</v>
      </c>
      <c r="F1287" s="139" t="s">
        <v>68</v>
      </c>
      <c r="G1287" s="139" t="s">
        <v>68</v>
      </c>
      <c r="H1287" s="139" t="s">
        <v>68</v>
      </c>
      <c r="I1287" s="140" t="s">
        <v>68</v>
      </c>
    </row>
    <row r="1288" spans="1:9" ht="15" customHeight="1">
      <c r="A1288" s="137" t="s">
        <v>19</v>
      </c>
      <c r="B1288" s="129" t="s">
        <v>158</v>
      </c>
      <c r="C1288" s="129" t="s">
        <v>85</v>
      </c>
      <c r="D1288" s="129" t="s">
        <v>21</v>
      </c>
      <c r="E1288" s="155" t="s">
        <v>42</v>
      </c>
      <c r="F1288" s="139">
        <v>226.4</v>
      </c>
      <c r="G1288" s="139">
        <v>221.7</v>
      </c>
      <c r="H1288" s="139">
        <v>68.400000000000006</v>
      </c>
      <c r="I1288" s="140">
        <v>374.9</v>
      </c>
    </row>
    <row r="1289" spans="1:9" ht="15" customHeight="1">
      <c r="A1289" s="137" t="s">
        <v>19</v>
      </c>
      <c r="B1289" s="129" t="s">
        <v>158</v>
      </c>
      <c r="C1289" s="129" t="s">
        <v>85</v>
      </c>
      <c r="D1289" s="129" t="s">
        <v>23</v>
      </c>
      <c r="E1289" s="155" t="s">
        <v>42</v>
      </c>
      <c r="F1289" s="139">
        <v>0</v>
      </c>
      <c r="G1289" s="139">
        <v>0</v>
      </c>
      <c r="H1289" s="139">
        <v>0</v>
      </c>
      <c r="I1289" s="140">
        <v>0</v>
      </c>
    </row>
    <row r="1290" spans="1:9" ht="15" customHeight="1">
      <c r="A1290" s="137" t="s">
        <v>19</v>
      </c>
      <c r="B1290" s="129" t="s">
        <v>158</v>
      </c>
      <c r="C1290" s="129" t="s">
        <v>85</v>
      </c>
      <c r="D1290" s="129" t="s">
        <v>24</v>
      </c>
      <c r="E1290" s="155" t="s">
        <v>42</v>
      </c>
      <c r="F1290" s="139">
        <v>0</v>
      </c>
      <c r="G1290" s="139">
        <v>0</v>
      </c>
      <c r="H1290" s="139">
        <v>0</v>
      </c>
      <c r="I1290" s="140">
        <v>0</v>
      </c>
    </row>
    <row r="1291" spans="1:9" ht="15" customHeight="1">
      <c r="A1291" s="137" t="s">
        <v>19</v>
      </c>
      <c r="B1291" s="129" t="s">
        <v>158</v>
      </c>
      <c r="C1291" s="129" t="s">
        <v>85</v>
      </c>
      <c r="D1291" s="129" t="s">
        <v>26</v>
      </c>
      <c r="E1291" s="155" t="s">
        <v>42</v>
      </c>
      <c r="F1291" s="139">
        <v>0</v>
      </c>
      <c r="G1291" s="139">
        <v>0</v>
      </c>
      <c r="H1291" s="139">
        <v>0</v>
      </c>
      <c r="I1291" s="140">
        <v>0</v>
      </c>
    </row>
    <row r="1292" spans="1:9" ht="15" customHeight="1">
      <c r="A1292" s="137" t="s">
        <v>19</v>
      </c>
      <c r="B1292" s="129" t="s">
        <v>158</v>
      </c>
      <c r="C1292" s="129" t="s">
        <v>85</v>
      </c>
      <c r="D1292" s="129" t="s">
        <v>27</v>
      </c>
      <c r="E1292" s="155" t="s">
        <v>42</v>
      </c>
      <c r="F1292" s="139">
        <v>0</v>
      </c>
      <c r="G1292" s="139">
        <v>0</v>
      </c>
      <c r="H1292" s="139">
        <v>0</v>
      </c>
      <c r="I1292" s="140">
        <v>0</v>
      </c>
    </row>
    <row r="1293" spans="1:9" ht="15" customHeight="1">
      <c r="A1293" s="137" t="s">
        <v>19</v>
      </c>
      <c r="B1293" s="129" t="s">
        <v>158</v>
      </c>
      <c r="C1293" s="129" t="s">
        <v>86</v>
      </c>
      <c r="D1293" s="129" t="s">
        <v>21</v>
      </c>
      <c r="E1293" s="155" t="s">
        <v>42</v>
      </c>
      <c r="F1293" s="139">
        <v>0</v>
      </c>
      <c r="G1293" s="139">
        <v>0</v>
      </c>
      <c r="H1293" s="139">
        <v>0</v>
      </c>
      <c r="I1293" s="140">
        <v>0</v>
      </c>
    </row>
    <row r="1294" spans="1:9" ht="15" customHeight="1">
      <c r="A1294" s="137" t="s">
        <v>19</v>
      </c>
      <c r="B1294" s="129" t="s">
        <v>158</v>
      </c>
      <c r="C1294" s="129" t="s">
        <v>86</v>
      </c>
      <c r="D1294" s="129" t="s">
        <v>22</v>
      </c>
      <c r="E1294" s="155" t="s">
        <v>42</v>
      </c>
      <c r="F1294" s="139">
        <v>0</v>
      </c>
      <c r="G1294" s="139">
        <v>0</v>
      </c>
      <c r="H1294" s="139">
        <v>0</v>
      </c>
      <c r="I1294" s="140">
        <v>0</v>
      </c>
    </row>
    <row r="1295" spans="1:9" ht="15" customHeight="1">
      <c r="A1295" s="137" t="s">
        <v>19</v>
      </c>
      <c r="B1295" s="129" t="s">
        <v>158</v>
      </c>
      <c r="C1295" s="129" t="s">
        <v>86</v>
      </c>
      <c r="D1295" s="129" t="s">
        <v>23</v>
      </c>
      <c r="E1295" s="155" t="s">
        <v>42</v>
      </c>
      <c r="F1295" s="139">
        <v>0</v>
      </c>
      <c r="G1295" s="139">
        <v>0</v>
      </c>
      <c r="H1295" s="139">
        <v>0</v>
      </c>
      <c r="I1295" s="140">
        <v>0</v>
      </c>
    </row>
    <row r="1296" spans="1:9" ht="15" customHeight="1">
      <c r="A1296" s="137" t="s">
        <v>19</v>
      </c>
      <c r="B1296" s="129" t="s">
        <v>158</v>
      </c>
      <c r="C1296" s="129" t="s">
        <v>86</v>
      </c>
      <c r="D1296" s="129" t="s">
        <v>24</v>
      </c>
      <c r="E1296" s="155" t="s">
        <v>42</v>
      </c>
      <c r="F1296" s="139">
        <v>0</v>
      </c>
      <c r="G1296" s="139">
        <v>0</v>
      </c>
      <c r="H1296" s="139">
        <v>0</v>
      </c>
      <c r="I1296" s="140">
        <v>0</v>
      </c>
    </row>
    <row r="1297" spans="1:9" ht="15" customHeight="1">
      <c r="A1297" s="137" t="s">
        <v>19</v>
      </c>
      <c r="B1297" s="129" t="s">
        <v>158</v>
      </c>
      <c r="C1297" s="129" t="s">
        <v>86</v>
      </c>
      <c r="D1297" s="129" t="s">
        <v>25</v>
      </c>
      <c r="E1297" s="155" t="s">
        <v>42</v>
      </c>
      <c r="F1297" s="139">
        <v>0</v>
      </c>
      <c r="G1297" s="139">
        <v>0</v>
      </c>
      <c r="H1297" s="139">
        <v>0</v>
      </c>
      <c r="I1297" s="140">
        <v>0</v>
      </c>
    </row>
    <row r="1298" spans="1:9" ht="15" customHeight="1">
      <c r="A1298" s="137" t="s">
        <v>19</v>
      </c>
      <c r="B1298" s="129" t="s">
        <v>158</v>
      </c>
      <c r="C1298" s="129" t="s">
        <v>86</v>
      </c>
      <c r="D1298" s="129" t="s">
        <v>26</v>
      </c>
      <c r="E1298" s="155" t="s">
        <v>42</v>
      </c>
      <c r="F1298" s="139">
        <v>0</v>
      </c>
      <c r="G1298" s="139">
        <v>0</v>
      </c>
      <c r="H1298" s="139">
        <v>0</v>
      </c>
      <c r="I1298" s="140">
        <v>0</v>
      </c>
    </row>
    <row r="1299" spans="1:9" ht="15" customHeight="1">
      <c r="A1299" s="137" t="s">
        <v>19</v>
      </c>
      <c r="B1299" s="129" t="s">
        <v>158</v>
      </c>
      <c r="C1299" s="129" t="s">
        <v>86</v>
      </c>
      <c r="D1299" s="129" t="s">
        <v>27</v>
      </c>
      <c r="E1299" s="155" t="s">
        <v>42</v>
      </c>
      <c r="F1299" s="139">
        <v>0</v>
      </c>
      <c r="G1299" s="139">
        <v>0</v>
      </c>
      <c r="H1299" s="139">
        <v>0</v>
      </c>
      <c r="I1299" s="140">
        <v>0</v>
      </c>
    </row>
    <row r="1300" spans="1:9" ht="15" customHeight="1">
      <c r="A1300" s="137" t="s">
        <v>19</v>
      </c>
      <c r="B1300" s="129" t="s">
        <v>158</v>
      </c>
      <c r="C1300" s="129" t="s">
        <v>86</v>
      </c>
      <c r="D1300" s="129" t="s">
        <v>28</v>
      </c>
      <c r="E1300" s="155" t="s">
        <v>42</v>
      </c>
      <c r="F1300" s="139">
        <v>0</v>
      </c>
      <c r="G1300" s="139">
        <v>0</v>
      </c>
      <c r="H1300" s="139">
        <v>0</v>
      </c>
      <c r="I1300" s="140">
        <v>0</v>
      </c>
    </row>
    <row r="1301" spans="1:9" ht="15" customHeight="1">
      <c r="A1301" s="137" t="s">
        <v>19</v>
      </c>
      <c r="B1301" s="129" t="s">
        <v>158</v>
      </c>
      <c r="C1301" s="129" t="s">
        <v>87</v>
      </c>
      <c r="D1301" s="129" t="s">
        <v>21</v>
      </c>
      <c r="E1301" s="155" t="s">
        <v>42</v>
      </c>
      <c r="F1301" s="139">
        <v>0</v>
      </c>
      <c r="G1301" s="139">
        <v>0</v>
      </c>
      <c r="H1301" s="139">
        <v>0</v>
      </c>
      <c r="I1301" s="140">
        <v>0</v>
      </c>
    </row>
    <row r="1302" spans="1:9" ht="15" customHeight="1">
      <c r="A1302" s="137" t="s">
        <v>19</v>
      </c>
      <c r="B1302" s="129" t="s">
        <v>158</v>
      </c>
      <c r="C1302" s="129" t="s">
        <v>87</v>
      </c>
      <c r="D1302" s="129" t="s">
        <v>22</v>
      </c>
      <c r="E1302" s="155" t="s">
        <v>42</v>
      </c>
      <c r="F1302" s="139">
        <v>0</v>
      </c>
      <c r="G1302" s="139">
        <v>0</v>
      </c>
      <c r="H1302" s="139">
        <v>0</v>
      </c>
      <c r="I1302" s="140">
        <v>0</v>
      </c>
    </row>
    <row r="1303" spans="1:9" ht="15" customHeight="1">
      <c r="A1303" s="137" t="s">
        <v>19</v>
      </c>
      <c r="B1303" s="129" t="s">
        <v>158</v>
      </c>
      <c r="C1303" s="129" t="s">
        <v>87</v>
      </c>
      <c r="D1303" s="129" t="s">
        <v>23</v>
      </c>
      <c r="E1303" s="155" t="s">
        <v>42</v>
      </c>
      <c r="F1303" s="139">
        <v>0</v>
      </c>
      <c r="G1303" s="139">
        <v>0</v>
      </c>
      <c r="H1303" s="139">
        <v>0</v>
      </c>
      <c r="I1303" s="140">
        <v>0</v>
      </c>
    </row>
    <row r="1304" spans="1:9" ht="15" customHeight="1">
      <c r="A1304" s="137" t="s">
        <v>19</v>
      </c>
      <c r="B1304" s="129" t="s">
        <v>158</v>
      </c>
      <c r="C1304" s="129" t="s">
        <v>87</v>
      </c>
      <c r="D1304" s="129" t="s">
        <v>24</v>
      </c>
      <c r="E1304" s="155" t="s">
        <v>42</v>
      </c>
      <c r="F1304" s="139">
        <v>0</v>
      </c>
      <c r="G1304" s="139">
        <v>0</v>
      </c>
      <c r="H1304" s="139">
        <v>0</v>
      </c>
      <c r="I1304" s="140">
        <v>0</v>
      </c>
    </row>
    <row r="1305" spans="1:9" ht="15" customHeight="1">
      <c r="A1305" s="137" t="s">
        <v>19</v>
      </c>
      <c r="B1305" s="129" t="s">
        <v>158</v>
      </c>
      <c r="C1305" s="129" t="s">
        <v>87</v>
      </c>
      <c r="D1305" s="129" t="s">
        <v>25</v>
      </c>
      <c r="E1305" s="155" t="s">
        <v>42</v>
      </c>
      <c r="F1305" s="139">
        <v>0</v>
      </c>
      <c r="G1305" s="139">
        <v>0</v>
      </c>
      <c r="H1305" s="139">
        <v>0</v>
      </c>
      <c r="I1305" s="140">
        <v>0</v>
      </c>
    </row>
    <row r="1306" spans="1:9" ht="15" customHeight="1">
      <c r="A1306" s="137" t="s">
        <v>19</v>
      </c>
      <c r="B1306" s="129" t="s">
        <v>158</v>
      </c>
      <c r="C1306" s="129" t="s">
        <v>87</v>
      </c>
      <c r="D1306" s="129" t="s">
        <v>26</v>
      </c>
      <c r="E1306" s="155" t="s">
        <v>42</v>
      </c>
      <c r="F1306" s="139">
        <v>0</v>
      </c>
      <c r="G1306" s="139">
        <v>0</v>
      </c>
      <c r="H1306" s="139">
        <v>0</v>
      </c>
      <c r="I1306" s="140">
        <v>0</v>
      </c>
    </row>
    <row r="1307" spans="1:9" ht="15" customHeight="1">
      <c r="A1307" s="137" t="s">
        <v>19</v>
      </c>
      <c r="B1307" s="129" t="s">
        <v>158</v>
      </c>
      <c r="C1307" s="129" t="s">
        <v>87</v>
      </c>
      <c r="D1307" s="129" t="s">
        <v>27</v>
      </c>
      <c r="E1307" s="155" t="s">
        <v>42</v>
      </c>
      <c r="F1307" s="139">
        <v>0</v>
      </c>
      <c r="G1307" s="139">
        <v>0</v>
      </c>
      <c r="H1307" s="139">
        <v>0</v>
      </c>
      <c r="I1307" s="140">
        <v>0</v>
      </c>
    </row>
    <row r="1308" spans="1:9" ht="15" customHeight="1">
      <c r="A1308" s="137" t="s">
        <v>19</v>
      </c>
      <c r="B1308" s="129" t="s">
        <v>158</v>
      </c>
      <c r="C1308" s="129" t="s">
        <v>87</v>
      </c>
      <c r="D1308" s="129" t="s">
        <v>28</v>
      </c>
      <c r="E1308" s="155" t="s">
        <v>42</v>
      </c>
      <c r="F1308" s="139">
        <v>0</v>
      </c>
      <c r="G1308" s="139">
        <v>0</v>
      </c>
      <c r="H1308" s="139">
        <v>0</v>
      </c>
      <c r="I1308" s="140">
        <v>0</v>
      </c>
    </row>
    <row r="1309" spans="1:9" ht="15" customHeight="1">
      <c r="A1309" s="137" t="s">
        <v>19</v>
      </c>
      <c r="B1309" s="129" t="s">
        <v>158</v>
      </c>
      <c r="C1309" s="129" t="s">
        <v>88</v>
      </c>
      <c r="D1309" s="129" t="s">
        <v>22</v>
      </c>
      <c r="E1309" s="155" t="s">
        <v>42</v>
      </c>
      <c r="F1309" s="139" t="s">
        <v>68</v>
      </c>
      <c r="G1309" s="139" t="s">
        <v>68</v>
      </c>
      <c r="H1309" s="139" t="s">
        <v>68</v>
      </c>
      <c r="I1309" s="140" t="s">
        <v>68</v>
      </c>
    </row>
    <row r="1310" spans="1:9" ht="15" customHeight="1">
      <c r="A1310" s="137" t="s">
        <v>19</v>
      </c>
      <c r="B1310" s="129" t="s">
        <v>158</v>
      </c>
      <c r="C1310" s="129" t="s">
        <v>88</v>
      </c>
      <c r="D1310" s="129" t="s">
        <v>25</v>
      </c>
      <c r="E1310" s="155" t="s">
        <v>42</v>
      </c>
      <c r="F1310" s="139" t="s">
        <v>68</v>
      </c>
      <c r="G1310" s="139" t="s">
        <v>68</v>
      </c>
      <c r="H1310" s="139" t="s">
        <v>68</v>
      </c>
      <c r="I1310" s="140" t="s">
        <v>68</v>
      </c>
    </row>
    <row r="1311" spans="1:9" ht="15" customHeight="1">
      <c r="A1311" s="137" t="s">
        <v>19</v>
      </c>
      <c r="B1311" s="129" t="s">
        <v>158</v>
      </c>
      <c r="C1311" s="129" t="s">
        <v>88</v>
      </c>
      <c r="D1311" s="129" t="s">
        <v>28</v>
      </c>
      <c r="E1311" s="155" t="s">
        <v>42</v>
      </c>
      <c r="F1311" s="139" t="s">
        <v>68</v>
      </c>
      <c r="G1311" s="139" t="s">
        <v>68</v>
      </c>
      <c r="H1311" s="139" t="s">
        <v>68</v>
      </c>
      <c r="I1311" s="140" t="s">
        <v>68</v>
      </c>
    </row>
    <row r="1312" spans="1:9" ht="15" customHeight="1">
      <c r="A1312" s="137" t="s">
        <v>19</v>
      </c>
      <c r="B1312" s="129" t="s">
        <v>158</v>
      </c>
      <c r="C1312" s="129" t="s">
        <v>88</v>
      </c>
      <c r="D1312" s="129" t="s">
        <v>21</v>
      </c>
      <c r="E1312" s="155" t="s">
        <v>42</v>
      </c>
      <c r="F1312" s="139">
        <v>440</v>
      </c>
      <c r="G1312" s="139">
        <v>440</v>
      </c>
      <c r="H1312" s="139">
        <v>135.80000000000001</v>
      </c>
      <c r="I1312" s="140">
        <v>744.3</v>
      </c>
    </row>
    <row r="1313" spans="1:9" ht="15" customHeight="1">
      <c r="A1313" s="137" t="s">
        <v>19</v>
      </c>
      <c r="B1313" s="129" t="s">
        <v>158</v>
      </c>
      <c r="C1313" s="129" t="s">
        <v>88</v>
      </c>
      <c r="D1313" s="129" t="s">
        <v>23</v>
      </c>
      <c r="E1313" s="155" t="s">
        <v>42</v>
      </c>
      <c r="F1313" s="139">
        <v>0</v>
      </c>
      <c r="G1313" s="139">
        <v>0</v>
      </c>
      <c r="H1313" s="139">
        <v>0</v>
      </c>
      <c r="I1313" s="140">
        <v>0</v>
      </c>
    </row>
    <row r="1314" spans="1:9" ht="15" customHeight="1">
      <c r="A1314" s="137" t="s">
        <v>19</v>
      </c>
      <c r="B1314" s="129" t="s">
        <v>158</v>
      </c>
      <c r="C1314" s="129" t="s">
        <v>88</v>
      </c>
      <c r="D1314" s="129" t="s">
        <v>24</v>
      </c>
      <c r="E1314" s="155" t="s">
        <v>42</v>
      </c>
      <c r="F1314" s="139">
        <v>0</v>
      </c>
      <c r="G1314" s="139">
        <v>0</v>
      </c>
      <c r="H1314" s="139">
        <v>0</v>
      </c>
      <c r="I1314" s="140">
        <v>0</v>
      </c>
    </row>
    <row r="1315" spans="1:9" ht="15" customHeight="1">
      <c r="A1315" s="137" t="s">
        <v>19</v>
      </c>
      <c r="B1315" s="129" t="s">
        <v>158</v>
      </c>
      <c r="C1315" s="129" t="s">
        <v>88</v>
      </c>
      <c r="D1315" s="129" t="s">
        <v>26</v>
      </c>
      <c r="E1315" s="155" t="s">
        <v>42</v>
      </c>
      <c r="F1315" s="139">
        <v>0</v>
      </c>
      <c r="G1315" s="139">
        <v>0</v>
      </c>
      <c r="H1315" s="139">
        <v>0</v>
      </c>
      <c r="I1315" s="140">
        <v>0</v>
      </c>
    </row>
    <row r="1316" spans="1:9" ht="15" customHeight="1">
      <c r="A1316" s="137" t="s">
        <v>19</v>
      </c>
      <c r="B1316" s="129" t="s">
        <v>158</v>
      </c>
      <c r="C1316" s="129" t="s">
        <v>88</v>
      </c>
      <c r="D1316" s="129" t="s">
        <v>27</v>
      </c>
      <c r="E1316" s="155" t="s">
        <v>42</v>
      </c>
      <c r="F1316" s="139">
        <v>0</v>
      </c>
      <c r="G1316" s="139">
        <v>0</v>
      </c>
      <c r="H1316" s="139">
        <v>0</v>
      </c>
      <c r="I1316" s="140">
        <v>0</v>
      </c>
    </row>
    <row r="1317" spans="1:9" ht="15" customHeight="1">
      <c r="A1317" s="137" t="s">
        <v>19</v>
      </c>
      <c r="B1317" s="129" t="s">
        <v>159</v>
      </c>
      <c r="C1317" s="129" t="s">
        <v>85</v>
      </c>
      <c r="D1317" s="129" t="s">
        <v>22</v>
      </c>
      <c r="E1317" s="155" t="s">
        <v>42</v>
      </c>
      <c r="F1317" s="139" t="s">
        <v>68</v>
      </c>
      <c r="G1317" s="139" t="s">
        <v>68</v>
      </c>
      <c r="H1317" s="139" t="s">
        <v>68</v>
      </c>
      <c r="I1317" s="140" t="s">
        <v>68</v>
      </c>
    </row>
    <row r="1318" spans="1:9" ht="15" customHeight="1">
      <c r="A1318" s="137" t="s">
        <v>19</v>
      </c>
      <c r="B1318" s="129" t="s">
        <v>159</v>
      </c>
      <c r="C1318" s="129" t="s">
        <v>85</v>
      </c>
      <c r="D1318" s="129" t="s">
        <v>24</v>
      </c>
      <c r="E1318" s="155" t="s">
        <v>42</v>
      </c>
      <c r="F1318" s="139" t="s">
        <v>68</v>
      </c>
      <c r="G1318" s="139" t="s">
        <v>68</v>
      </c>
      <c r="H1318" s="139" t="s">
        <v>68</v>
      </c>
      <c r="I1318" s="140" t="s">
        <v>68</v>
      </c>
    </row>
    <row r="1319" spans="1:9" ht="15" customHeight="1">
      <c r="A1319" s="137" t="s">
        <v>19</v>
      </c>
      <c r="B1319" s="129" t="s">
        <v>159</v>
      </c>
      <c r="C1319" s="129" t="s">
        <v>85</v>
      </c>
      <c r="D1319" s="129" t="s">
        <v>25</v>
      </c>
      <c r="E1319" s="155" t="s">
        <v>42</v>
      </c>
      <c r="F1319" s="139" t="s">
        <v>68</v>
      </c>
      <c r="G1319" s="139" t="s">
        <v>68</v>
      </c>
      <c r="H1319" s="139" t="s">
        <v>68</v>
      </c>
      <c r="I1319" s="140" t="s">
        <v>68</v>
      </c>
    </row>
    <row r="1320" spans="1:9" ht="15" customHeight="1">
      <c r="A1320" s="137" t="s">
        <v>19</v>
      </c>
      <c r="B1320" s="129" t="s">
        <v>159</v>
      </c>
      <c r="C1320" s="129" t="s">
        <v>85</v>
      </c>
      <c r="D1320" s="129" t="s">
        <v>26</v>
      </c>
      <c r="E1320" s="155" t="s">
        <v>42</v>
      </c>
      <c r="F1320" s="139" t="s">
        <v>68</v>
      </c>
      <c r="G1320" s="139" t="s">
        <v>68</v>
      </c>
      <c r="H1320" s="139" t="s">
        <v>68</v>
      </c>
      <c r="I1320" s="140" t="s">
        <v>68</v>
      </c>
    </row>
    <row r="1321" spans="1:9" ht="15" customHeight="1">
      <c r="A1321" s="137" t="s">
        <v>19</v>
      </c>
      <c r="B1321" s="129" t="s">
        <v>159</v>
      </c>
      <c r="C1321" s="129" t="s">
        <v>85</v>
      </c>
      <c r="D1321" s="129" t="s">
        <v>28</v>
      </c>
      <c r="E1321" s="155" t="s">
        <v>42</v>
      </c>
      <c r="F1321" s="139" t="s">
        <v>68</v>
      </c>
      <c r="G1321" s="139" t="s">
        <v>68</v>
      </c>
      <c r="H1321" s="139" t="s">
        <v>68</v>
      </c>
      <c r="I1321" s="140" t="s">
        <v>68</v>
      </c>
    </row>
    <row r="1322" spans="1:9" ht="15" customHeight="1">
      <c r="A1322" s="137" t="s">
        <v>19</v>
      </c>
      <c r="B1322" s="129" t="s">
        <v>159</v>
      </c>
      <c r="C1322" s="129" t="s">
        <v>85</v>
      </c>
      <c r="D1322" s="129" t="s">
        <v>21</v>
      </c>
      <c r="E1322" s="155" t="s">
        <v>42</v>
      </c>
      <c r="F1322" s="139">
        <v>391.6</v>
      </c>
      <c r="G1322" s="139">
        <v>379.3</v>
      </c>
      <c r="H1322" s="139">
        <v>164.9</v>
      </c>
      <c r="I1322" s="140">
        <v>593.79999999999995</v>
      </c>
    </row>
    <row r="1323" spans="1:9" ht="15" customHeight="1">
      <c r="A1323" s="137" t="s">
        <v>19</v>
      </c>
      <c r="B1323" s="129" t="s">
        <v>159</v>
      </c>
      <c r="C1323" s="129" t="s">
        <v>85</v>
      </c>
      <c r="D1323" s="129" t="s">
        <v>23</v>
      </c>
      <c r="E1323" s="155" t="s">
        <v>42</v>
      </c>
      <c r="F1323" s="139">
        <v>163.19999999999999</v>
      </c>
      <c r="G1323" s="139">
        <v>160</v>
      </c>
      <c r="H1323" s="139">
        <v>19.7</v>
      </c>
      <c r="I1323" s="140">
        <v>300.3</v>
      </c>
    </row>
    <row r="1324" spans="1:9" ht="15" customHeight="1">
      <c r="A1324" s="137" t="s">
        <v>19</v>
      </c>
      <c r="B1324" s="129" t="s">
        <v>159</v>
      </c>
      <c r="C1324" s="129" t="s">
        <v>85</v>
      </c>
      <c r="D1324" s="129" t="s">
        <v>27</v>
      </c>
      <c r="E1324" s="155" t="s">
        <v>42</v>
      </c>
      <c r="F1324" s="139">
        <v>0</v>
      </c>
      <c r="G1324" s="139">
        <v>0</v>
      </c>
      <c r="H1324" s="139">
        <v>0</v>
      </c>
      <c r="I1324" s="140">
        <v>0</v>
      </c>
    </row>
    <row r="1325" spans="1:9" ht="15" customHeight="1">
      <c r="A1325" s="137" t="s">
        <v>19</v>
      </c>
      <c r="B1325" s="129" t="s">
        <v>159</v>
      </c>
      <c r="C1325" s="129" t="s">
        <v>86</v>
      </c>
      <c r="D1325" s="129" t="s">
        <v>21</v>
      </c>
      <c r="E1325" s="155" t="s">
        <v>42</v>
      </c>
      <c r="F1325" s="139" t="s">
        <v>68</v>
      </c>
      <c r="G1325" s="139" t="s">
        <v>68</v>
      </c>
      <c r="H1325" s="139" t="s">
        <v>68</v>
      </c>
      <c r="I1325" s="140" t="s">
        <v>68</v>
      </c>
    </row>
    <row r="1326" spans="1:9" ht="15" customHeight="1">
      <c r="A1326" s="137" t="s">
        <v>19</v>
      </c>
      <c r="B1326" s="129" t="s">
        <v>159</v>
      </c>
      <c r="C1326" s="129" t="s">
        <v>86</v>
      </c>
      <c r="D1326" s="129" t="s">
        <v>22</v>
      </c>
      <c r="E1326" s="155" t="s">
        <v>42</v>
      </c>
      <c r="F1326" s="139" t="s">
        <v>68</v>
      </c>
      <c r="G1326" s="139" t="s">
        <v>68</v>
      </c>
      <c r="H1326" s="139" t="s">
        <v>68</v>
      </c>
      <c r="I1326" s="140" t="s">
        <v>68</v>
      </c>
    </row>
    <row r="1327" spans="1:9" ht="15" customHeight="1">
      <c r="A1327" s="137" t="s">
        <v>19</v>
      </c>
      <c r="B1327" s="129" t="s">
        <v>159</v>
      </c>
      <c r="C1327" s="129" t="s">
        <v>86</v>
      </c>
      <c r="D1327" s="129" t="s">
        <v>23</v>
      </c>
      <c r="E1327" s="155" t="s">
        <v>42</v>
      </c>
      <c r="F1327" s="139">
        <v>0</v>
      </c>
      <c r="G1327" s="139">
        <v>0</v>
      </c>
      <c r="H1327" s="139">
        <v>0</v>
      </c>
      <c r="I1327" s="140">
        <v>0</v>
      </c>
    </row>
    <row r="1328" spans="1:9" ht="15" customHeight="1">
      <c r="A1328" s="137" t="s">
        <v>19</v>
      </c>
      <c r="B1328" s="129" t="s">
        <v>159</v>
      </c>
      <c r="C1328" s="129" t="s">
        <v>86</v>
      </c>
      <c r="D1328" s="129" t="s">
        <v>24</v>
      </c>
      <c r="E1328" s="155" t="s">
        <v>42</v>
      </c>
      <c r="F1328" s="139">
        <v>0</v>
      </c>
      <c r="G1328" s="139">
        <v>0</v>
      </c>
      <c r="H1328" s="139">
        <v>0</v>
      </c>
      <c r="I1328" s="140">
        <v>0</v>
      </c>
    </row>
    <row r="1329" spans="1:9" ht="15" customHeight="1">
      <c r="A1329" s="137" t="s">
        <v>19</v>
      </c>
      <c r="B1329" s="129" t="s">
        <v>159</v>
      </c>
      <c r="C1329" s="129" t="s">
        <v>86</v>
      </c>
      <c r="D1329" s="129" t="s">
        <v>25</v>
      </c>
      <c r="E1329" s="155" t="s">
        <v>42</v>
      </c>
      <c r="F1329" s="139">
        <v>0</v>
      </c>
      <c r="G1329" s="139">
        <v>0</v>
      </c>
      <c r="H1329" s="139">
        <v>0</v>
      </c>
      <c r="I1329" s="140">
        <v>0</v>
      </c>
    </row>
    <row r="1330" spans="1:9" ht="15" customHeight="1">
      <c r="A1330" s="137" t="s">
        <v>19</v>
      </c>
      <c r="B1330" s="129" t="s">
        <v>159</v>
      </c>
      <c r="C1330" s="129" t="s">
        <v>86</v>
      </c>
      <c r="D1330" s="129" t="s">
        <v>26</v>
      </c>
      <c r="E1330" s="155" t="s">
        <v>42</v>
      </c>
      <c r="F1330" s="139">
        <v>0</v>
      </c>
      <c r="G1330" s="139">
        <v>0</v>
      </c>
      <c r="H1330" s="139">
        <v>0</v>
      </c>
      <c r="I1330" s="140">
        <v>0</v>
      </c>
    </row>
    <row r="1331" spans="1:9" ht="15" customHeight="1">
      <c r="A1331" s="137" t="s">
        <v>19</v>
      </c>
      <c r="B1331" s="129" t="s">
        <v>159</v>
      </c>
      <c r="C1331" s="129" t="s">
        <v>86</v>
      </c>
      <c r="D1331" s="129" t="s">
        <v>27</v>
      </c>
      <c r="E1331" s="155" t="s">
        <v>42</v>
      </c>
      <c r="F1331" s="139">
        <v>0</v>
      </c>
      <c r="G1331" s="139">
        <v>0</v>
      </c>
      <c r="H1331" s="139">
        <v>0</v>
      </c>
      <c r="I1331" s="140">
        <v>0</v>
      </c>
    </row>
    <row r="1332" spans="1:9" ht="15" customHeight="1">
      <c r="A1332" s="137" t="s">
        <v>19</v>
      </c>
      <c r="B1332" s="129" t="s">
        <v>159</v>
      </c>
      <c r="C1332" s="129" t="s">
        <v>86</v>
      </c>
      <c r="D1332" s="129" t="s">
        <v>28</v>
      </c>
      <c r="E1332" s="155" t="s">
        <v>42</v>
      </c>
      <c r="F1332" s="139">
        <v>0</v>
      </c>
      <c r="G1332" s="139">
        <v>0</v>
      </c>
      <c r="H1332" s="139">
        <v>0</v>
      </c>
      <c r="I1332" s="140">
        <v>0</v>
      </c>
    </row>
    <row r="1333" spans="1:9" ht="15" customHeight="1">
      <c r="A1333" s="137" t="s">
        <v>19</v>
      </c>
      <c r="B1333" s="129" t="s">
        <v>159</v>
      </c>
      <c r="C1333" s="129" t="s">
        <v>87</v>
      </c>
      <c r="D1333" s="129" t="s">
        <v>21</v>
      </c>
      <c r="E1333" s="155" t="s">
        <v>42</v>
      </c>
      <c r="F1333" s="139" t="s">
        <v>68</v>
      </c>
      <c r="G1333" s="139" t="s">
        <v>68</v>
      </c>
      <c r="H1333" s="139" t="s">
        <v>68</v>
      </c>
      <c r="I1333" s="140" t="s">
        <v>68</v>
      </c>
    </row>
    <row r="1334" spans="1:9" ht="15" customHeight="1">
      <c r="A1334" s="137" t="s">
        <v>19</v>
      </c>
      <c r="B1334" s="129" t="s">
        <v>159</v>
      </c>
      <c r="C1334" s="129" t="s">
        <v>87</v>
      </c>
      <c r="D1334" s="129" t="s">
        <v>22</v>
      </c>
      <c r="E1334" s="155" t="s">
        <v>42</v>
      </c>
      <c r="F1334" s="139" t="s">
        <v>68</v>
      </c>
      <c r="G1334" s="139" t="s">
        <v>68</v>
      </c>
      <c r="H1334" s="139" t="s">
        <v>68</v>
      </c>
      <c r="I1334" s="140" t="s">
        <v>68</v>
      </c>
    </row>
    <row r="1335" spans="1:9" ht="15" customHeight="1">
      <c r="A1335" s="137" t="s">
        <v>19</v>
      </c>
      <c r="B1335" s="129" t="s">
        <v>159</v>
      </c>
      <c r="C1335" s="129" t="s">
        <v>87</v>
      </c>
      <c r="D1335" s="129" t="s">
        <v>23</v>
      </c>
      <c r="E1335" s="155" t="s">
        <v>42</v>
      </c>
      <c r="F1335" s="139" t="s">
        <v>68</v>
      </c>
      <c r="G1335" s="139" t="s">
        <v>68</v>
      </c>
      <c r="H1335" s="139" t="s">
        <v>68</v>
      </c>
      <c r="I1335" s="140" t="s">
        <v>68</v>
      </c>
    </row>
    <row r="1336" spans="1:9" ht="15" customHeight="1">
      <c r="A1336" s="137" t="s">
        <v>19</v>
      </c>
      <c r="B1336" s="129" t="s">
        <v>159</v>
      </c>
      <c r="C1336" s="129" t="s">
        <v>87</v>
      </c>
      <c r="D1336" s="129" t="s">
        <v>26</v>
      </c>
      <c r="E1336" s="155" t="s">
        <v>42</v>
      </c>
      <c r="F1336" s="139" t="s">
        <v>68</v>
      </c>
      <c r="G1336" s="139" t="s">
        <v>68</v>
      </c>
      <c r="H1336" s="139" t="s">
        <v>68</v>
      </c>
      <c r="I1336" s="140" t="s">
        <v>68</v>
      </c>
    </row>
    <row r="1337" spans="1:9" ht="15" customHeight="1">
      <c r="A1337" s="137" t="s">
        <v>19</v>
      </c>
      <c r="B1337" s="129" t="s">
        <v>159</v>
      </c>
      <c r="C1337" s="129" t="s">
        <v>87</v>
      </c>
      <c r="D1337" s="129" t="s">
        <v>24</v>
      </c>
      <c r="E1337" s="155" t="s">
        <v>42</v>
      </c>
      <c r="F1337" s="139">
        <v>0</v>
      </c>
      <c r="G1337" s="139">
        <v>0</v>
      </c>
      <c r="H1337" s="139">
        <v>0</v>
      </c>
      <c r="I1337" s="140">
        <v>0</v>
      </c>
    </row>
    <row r="1338" spans="1:9" ht="15" customHeight="1">
      <c r="A1338" s="137" t="s">
        <v>19</v>
      </c>
      <c r="B1338" s="129" t="s">
        <v>159</v>
      </c>
      <c r="C1338" s="129" t="s">
        <v>87</v>
      </c>
      <c r="D1338" s="129" t="s">
        <v>25</v>
      </c>
      <c r="E1338" s="155" t="s">
        <v>42</v>
      </c>
      <c r="F1338" s="139">
        <v>0</v>
      </c>
      <c r="G1338" s="139">
        <v>0</v>
      </c>
      <c r="H1338" s="139">
        <v>0</v>
      </c>
      <c r="I1338" s="140">
        <v>0</v>
      </c>
    </row>
    <row r="1339" spans="1:9" ht="15" customHeight="1">
      <c r="A1339" s="137" t="s">
        <v>19</v>
      </c>
      <c r="B1339" s="129" t="s">
        <v>159</v>
      </c>
      <c r="C1339" s="129" t="s">
        <v>87</v>
      </c>
      <c r="D1339" s="129" t="s">
        <v>27</v>
      </c>
      <c r="E1339" s="155" t="s">
        <v>42</v>
      </c>
      <c r="F1339" s="139">
        <v>0</v>
      </c>
      <c r="G1339" s="139">
        <v>0</v>
      </c>
      <c r="H1339" s="139">
        <v>0</v>
      </c>
      <c r="I1339" s="140">
        <v>0</v>
      </c>
    </row>
    <row r="1340" spans="1:9" ht="15" customHeight="1">
      <c r="A1340" s="137" t="s">
        <v>19</v>
      </c>
      <c r="B1340" s="129" t="s">
        <v>159</v>
      </c>
      <c r="C1340" s="129" t="s">
        <v>87</v>
      </c>
      <c r="D1340" s="129" t="s">
        <v>28</v>
      </c>
      <c r="E1340" s="155" t="s">
        <v>42</v>
      </c>
      <c r="F1340" s="139">
        <v>0</v>
      </c>
      <c r="G1340" s="139">
        <v>0</v>
      </c>
      <c r="H1340" s="139">
        <v>0</v>
      </c>
      <c r="I1340" s="140">
        <v>0</v>
      </c>
    </row>
    <row r="1341" spans="1:9" ht="15" customHeight="1">
      <c r="A1341" s="137" t="s">
        <v>19</v>
      </c>
      <c r="B1341" s="129" t="s">
        <v>159</v>
      </c>
      <c r="C1341" s="129" t="s">
        <v>88</v>
      </c>
      <c r="D1341" s="129" t="s">
        <v>22</v>
      </c>
      <c r="E1341" s="155" t="s">
        <v>42</v>
      </c>
      <c r="F1341" s="139" t="s">
        <v>68</v>
      </c>
      <c r="G1341" s="139" t="s">
        <v>68</v>
      </c>
      <c r="H1341" s="139" t="s">
        <v>68</v>
      </c>
      <c r="I1341" s="140" t="s">
        <v>68</v>
      </c>
    </row>
    <row r="1342" spans="1:9" ht="15" customHeight="1">
      <c r="A1342" s="137" t="s">
        <v>19</v>
      </c>
      <c r="B1342" s="129" t="s">
        <v>159</v>
      </c>
      <c r="C1342" s="129" t="s">
        <v>88</v>
      </c>
      <c r="D1342" s="129" t="s">
        <v>23</v>
      </c>
      <c r="E1342" s="155" t="s">
        <v>42</v>
      </c>
      <c r="F1342" s="139" t="s">
        <v>68</v>
      </c>
      <c r="G1342" s="139" t="s">
        <v>68</v>
      </c>
      <c r="H1342" s="139" t="s">
        <v>68</v>
      </c>
      <c r="I1342" s="140" t="s">
        <v>68</v>
      </c>
    </row>
    <row r="1343" spans="1:9" ht="15" customHeight="1">
      <c r="A1343" s="137" t="s">
        <v>19</v>
      </c>
      <c r="B1343" s="129" t="s">
        <v>159</v>
      </c>
      <c r="C1343" s="129" t="s">
        <v>88</v>
      </c>
      <c r="D1343" s="129" t="s">
        <v>24</v>
      </c>
      <c r="E1343" s="155" t="s">
        <v>42</v>
      </c>
      <c r="F1343" s="139" t="s">
        <v>68</v>
      </c>
      <c r="G1343" s="139" t="s">
        <v>68</v>
      </c>
      <c r="H1343" s="139" t="s">
        <v>68</v>
      </c>
      <c r="I1343" s="140" t="s">
        <v>68</v>
      </c>
    </row>
    <row r="1344" spans="1:9" ht="15" customHeight="1">
      <c r="A1344" s="137" t="s">
        <v>19</v>
      </c>
      <c r="B1344" s="129" t="s">
        <v>159</v>
      </c>
      <c r="C1344" s="129" t="s">
        <v>88</v>
      </c>
      <c r="D1344" s="129" t="s">
        <v>25</v>
      </c>
      <c r="E1344" s="155" t="s">
        <v>42</v>
      </c>
      <c r="F1344" s="139" t="s">
        <v>68</v>
      </c>
      <c r="G1344" s="139" t="s">
        <v>68</v>
      </c>
      <c r="H1344" s="139" t="s">
        <v>68</v>
      </c>
      <c r="I1344" s="140" t="s">
        <v>68</v>
      </c>
    </row>
    <row r="1345" spans="1:9" ht="15" customHeight="1">
      <c r="A1345" s="137" t="s">
        <v>19</v>
      </c>
      <c r="B1345" s="129" t="s">
        <v>159</v>
      </c>
      <c r="C1345" s="129" t="s">
        <v>88</v>
      </c>
      <c r="D1345" s="129" t="s">
        <v>28</v>
      </c>
      <c r="E1345" s="155" t="s">
        <v>42</v>
      </c>
      <c r="F1345" s="139" t="s">
        <v>68</v>
      </c>
      <c r="G1345" s="139" t="s">
        <v>68</v>
      </c>
      <c r="H1345" s="139" t="s">
        <v>68</v>
      </c>
      <c r="I1345" s="140" t="s">
        <v>68</v>
      </c>
    </row>
    <row r="1346" spans="1:9" ht="15" customHeight="1">
      <c r="A1346" s="137" t="s">
        <v>19</v>
      </c>
      <c r="B1346" s="129" t="s">
        <v>159</v>
      </c>
      <c r="C1346" s="129" t="s">
        <v>88</v>
      </c>
      <c r="D1346" s="129" t="s">
        <v>21</v>
      </c>
      <c r="E1346" s="155" t="s">
        <v>42</v>
      </c>
      <c r="F1346" s="139">
        <v>547.1</v>
      </c>
      <c r="G1346" s="139">
        <v>547.1</v>
      </c>
      <c r="H1346" s="139">
        <v>190.6</v>
      </c>
      <c r="I1346" s="140">
        <v>903.6</v>
      </c>
    </row>
    <row r="1347" spans="1:9" ht="15" customHeight="1">
      <c r="A1347" s="137" t="s">
        <v>19</v>
      </c>
      <c r="B1347" s="129" t="s">
        <v>159</v>
      </c>
      <c r="C1347" s="129" t="s">
        <v>88</v>
      </c>
      <c r="D1347" s="129" t="s">
        <v>26</v>
      </c>
      <c r="E1347" s="155" t="s">
        <v>42</v>
      </c>
      <c r="F1347" s="139">
        <v>0</v>
      </c>
      <c r="G1347" s="139">
        <v>0</v>
      </c>
      <c r="H1347" s="139">
        <v>0</v>
      </c>
      <c r="I1347" s="140">
        <v>0</v>
      </c>
    </row>
    <row r="1348" spans="1:9" ht="15" customHeight="1">
      <c r="A1348" s="138" t="s">
        <v>19</v>
      </c>
      <c r="B1348" s="130" t="s">
        <v>159</v>
      </c>
      <c r="C1348" s="130" t="s">
        <v>88</v>
      </c>
      <c r="D1348" s="130" t="s">
        <v>27</v>
      </c>
      <c r="E1348" s="156" t="s">
        <v>42</v>
      </c>
      <c r="F1348" s="141">
        <v>0</v>
      </c>
      <c r="G1348" s="141">
        <v>0</v>
      </c>
      <c r="H1348" s="141">
        <v>0</v>
      </c>
      <c r="I1348" s="142">
        <v>0</v>
      </c>
    </row>
    <row r="1349" spans="1:9" ht="17.25" customHeight="1">
      <c r="A1349" s="29" t="s">
        <v>43</v>
      </c>
    </row>
    <row r="1350" spans="1:9" s="186" customFormat="1" ht="12" customHeight="1">
      <c r="A1350" s="33" t="s">
        <v>185</v>
      </c>
    </row>
    <row r="1351" spans="1:9" s="186" customFormat="1" ht="12" customHeight="1">
      <c r="A1351" s="32" t="s">
        <v>96</v>
      </c>
    </row>
    <row r="1352" spans="1:9" s="186" customFormat="1" ht="12" customHeight="1">
      <c r="A1352" s="32" t="s">
        <v>48</v>
      </c>
    </row>
    <row r="1353" spans="1:9" s="186" customFormat="1" ht="12" customHeight="1">
      <c r="A1353" s="29" t="s">
        <v>50</v>
      </c>
    </row>
    <row r="1354" spans="1:9" s="186" customFormat="1" ht="12" customHeight="1">
      <c r="A1354" s="33" t="s">
        <v>189</v>
      </c>
    </row>
    <row r="1355" spans="1:9" s="186" customFormat="1" ht="12" customHeight="1">
      <c r="A1355" s="33" t="s">
        <v>49</v>
      </c>
    </row>
  </sheetData>
  <sheetProtection algorithmName="SHA-512" hashValue="PtLVtRMx+TMfVeeGm9dkMlqBLeTSlF3xfy9lpDUiGj7VdgBwHdvP8bMJl/xSHbw+FDhp7sOcanTovZWopoq/gA==" saltValue="JQSUP2dysq7oWTvkKI7mxw==" spinCount="100000" sheet="1" objects="1" scenarios="1" autoFilter="0"/>
  <mergeCells count="1">
    <mergeCell ref="A2:B2"/>
  </mergeCells>
  <hyperlinks>
    <hyperlink ref="A2" location="'Table of Contents'!A1" display="Back to the Table of Contents" xr:uid="{00000000-0004-0000-0B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47"/>
  <sheetViews>
    <sheetView showGridLines="0" zoomScaleNormal="100" workbookViewId="0">
      <pane ySplit="4" topLeftCell="A5" activePane="bottomLeft" state="frozen"/>
      <selection pane="bottomLeft"/>
    </sheetView>
  </sheetViews>
  <sheetFormatPr baseColWidth="10" defaultColWidth="8.83203125" defaultRowHeight="15"/>
  <cols>
    <col min="1" max="1" width="30.5" customWidth="1"/>
    <col min="2" max="2" width="24.83203125" customWidth="1"/>
    <col min="3" max="3" width="60.5" customWidth="1"/>
    <col min="4" max="4" width="10.83203125" customWidth="1"/>
  </cols>
  <sheetData>
    <row r="1" spans="1:6" s="143" customFormat="1" ht="14" hidden="1">
      <c r="A1" s="107" t="s">
        <v>197</v>
      </c>
    </row>
    <row r="2" spans="1:6" s="49" customFormat="1" ht="24" customHeight="1">
      <c r="A2" s="229" t="s">
        <v>37</v>
      </c>
      <c r="B2" s="229"/>
      <c r="C2" s="46"/>
      <c r="D2" s="48"/>
      <c r="E2" s="48"/>
      <c r="F2" s="48"/>
    </row>
    <row r="3" spans="1:6" s="124" customFormat="1" ht="40.25" customHeight="1">
      <c r="A3" s="230" t="s">
        <v>140</v>
      </c>
      <c r="B3" s="230"/>
      <c r="C3" s="230"/>
      <c r="D3" s="230"/>
    </row>
    <row r="4" spans="1:6" ht="15" customHeight="1">
      <c r="A4" s="95" t="s">
        <v>0</v>
      </c>
      <c r="B4" s="96" t="s">
        <v>1</v>
      </c>
      <c r="C4" s="96" t="s">
        <v>77</v>
      </c>
      <c r="D4" s="100" t="s">
        <v>82</v>
      </c>
    </row>
    <row r="5" spans="1:6" ht="15" customHeight="1">
      <c r="A5" s="81" t="s">
        <v>7</v>
      </c>
      <c r="B5" s="135" t="s">
        <v>157</v>
      </c>
      <c r="C5" s="135" t="s">
        <v>72</v>
      </c>
      <c r="D5" s="122">
        <v>67.526746381371922</v>
      </c>
    </row>
    <row r="6" spans="1:6" ht="15" customHeight="1">
      <c r="A6" s="81" t="s">
        <v>7</v>
      </c>
      <c r="B6" s="135" t="s">
        <v>157</v>
      </c>
      <c r="C6" s="135" t="s">
        <v>73</v>
      </c>
      <c r="D6" s="122">
        <v>16.645689112649464</v>
      </c>
    </row>
    <row r="7" spans="1:6" ht="15" customHeight="1">
      <c r="A7" s="81" t="s">
        <v>7</v>
      </c>
      <c r="B7" s="135" t="s">
        <v>157</v>
      </c>
      <c r="C7" s="135" t="s">
        <v>74</v>
      </c>
      <c r="D7" s="122">
        <v>23.222152297042165</v>
      </c>
    </row>
    <row r="8" spans="1:6" ht="15" customHeight="1">
      <c r="A8" s="81" t="s">
        <v>7</v>
      </c>
      <c r="B8" s="135" t="s">
        <v>157</v>
      </c>
      <c r="C8" s="135" t="s">
        <v>75</v>
      </c>
      <c r="D8" s="122">
        <v>12.208936438011328</v>
      </c>
    </row>
    <row r="9" spans="1:6" ht="15" customHeight="1">
      <c r="A9" s="81" t="s">
        <v>7</v>
      </c>
      <c r="B9" s="135" t="s">
        <v>157</v>
      </c>
      <c r="C9" s="135" t="s">
        <v>76</v>
      </c>
      <c r="D9" s="122">
        <v>15.198237885462554</v>
      </c>
    </row>
    <row r="10" spans="1:6" ht="15" customHeight="1">
      <c r="A10" s="81" t="s">
        <v>7</v>
      </c>
      <c r="B10" s="135" t="s">
        <v>157</v>
      </c>
      <c r="C10" s="135" t="s">
        <v>101</v>
      </c>
      <c r="D10" s="122">
        <v>11.98867212083071</v>
      </c>
    </row>
    <row r="11" spans="1:6" ht="15" customHeight="1">
      <c r="A11" s="81" t="s">
        <v>7</v>
      </c>
      <c r="B11" s="135" t="s">
        <v>157</v>
      </c>
      <c r="C11" s="135" t="s">
        <v>102</v>
      </c>
      <c r="D11" s="122">
        <v>15.355569540591569</v>
      </c>
    </row>
    <row r="12" spans="1:6" ht="15" customHeight="1">
      <c r="A12" s="81" t="s">
        <v>7</v>
      </c>
      <c r="B12" s="135" t="s">
        <v>157</v>
      </c>
      <c r="C12" s="135" t="s">
        <v>78</v>
      </c>
      <c r="D12" s="122">
        <v>13.908118313404657</v>
      </c>
    </row>
    <row r="13" spans="1:6" ht="15" customHeight="1">
      <c r="A13" s="81" t="s">
        <v>7</v>
      </c>
      <c r="B13" s="135" t="s">
        <v>158</v>
      </c>
      <c r="C13" s="135" t="s">
        <v>72</v>
      </c>
      <c r="D13" s="122">
        <v>65.080309339678763</v>
      </c>
    </row>
    <row r="14" spans="1:6" ht="15" customHeight="1">
      <c r="A14" s="81" t="s">
        <v>7</v>
      </c>
      <c r="B14" s="135" t="s">
        <v>158</v>
      </c>
      <c r="C14" s="135" t="s">
        <v>73</v>
      </c>
      <c r="D14" s="122">
        <v>24.033313503866747</v>
      </c>
    </row>
    <row r="15" spans="1:6" ht="15" customHeight="1">
      <c r="A15" s="81" t="s">
        <v>7</v>
      </c>
      <c r="B15" s="135" t="s">
        <v>158</v>
      </c>
      <c r="C15" s="135" t="s">
        <v>74</v>
      </c>
      <c r="D15" s="122">
        <v>19.928613920285546</v>
      </c>
    </row>
    <row r="16" spans="1:6" ht="15" customHeight="1">
      <c r="A16" s="81" t="s">
        <v>7</v>
      </c>
      <c r="B16" s="135" t="s">
        <v>158</v>
      </c>
      <c r="C16" s="135" t="s">
        <v>75</v>
      </c>
      <c r="D16" s="122">
        <v>10.053539559785841</v>
      </c>
    </row>
    <row r="17" spans="1:4" ht="15" customHeight="1">
      <c r="A17" s="81" t="s">
        <v>7</v>
      </c>
      <c r="B17" s="135" t="s">
        <v>158</v>
      </c>
      <c r="C17" s="135" t="s">
        <v>76</v>
      </c>
      <c r="D17" s="122">
        <v>11.421772754312908</v>
      </c>
    </row>
    <row r="18" spans="1:4" ht="15" customHeight="1">
      <c r="A18" s="81" t="s">
        <v>7</v>
      </c>
      <c r="B18" s="135" t="s">
        <v>158</v>
      </c>
      <c r="C18" s="135" t="s">
        <v>101</v>
      </c>
      <c r="D18" s="122">
        <v>15.169541939321832</v>
      </c>
    </row>
    <row r="19" spans="1:4" ht="15" customHeight="1">
      <c r="A19" s="81" t="s">
        <v>7</v>
      </c>
      <c r="B19" s="135" t="s">
        <v>158</v>
      </c>
      <c r="C19" s="135" t="s">
        <v>102</v>
      </c>
      <c r="D19" s="122">
        <v>12.254610350981558</v>
      </c>
    </row>
    <row r="20" spans="1:4" ht="15" customHeight="1">
      <c r="A20" s="81" t="s">
        <v>7</v>
      </c>
      <c r="B20" s="135" t="s">
        <v>158</v>
      </c>
      <c r="C20" s="135" t="s">
        <v>78</v>
      </c>
      <c r="D20" s="122">
        <v>8.1499107674003568</v>
      </c>
    </row>
    <row r="21" spans="1:4" ht="15" customHeight="1">
      <c r="A21" s="81" t="s">
        <v>7</v>
      </c>
      <c r="B21" s="135" t="s">
        <v>159</v>
      </c>
      <c r="C21" s="135" t="s">
        <v>72</v>
      </c>
      <c r="D21" s="122">
        <v>70.273881095524388</v>
      </c>
    </row>
    <row r="22" spans="1:4" ht="15" customHeight="1">
      <c r="A22" s="81" t="s">
        <v>7</v>
      </c>
      <c r="B22" s="135" t="s">
        <v>159</v>
      </c>
      <c r="C22" s="135" t="s">
        <v>73</v>
      </c>
      <c r="D22" s="122">
        <v>8.3500334001336007</v>
      </c>
    </row>
    <row r="23" spans="1:4" ht="15" customHeight="1">
      <c r="A23" s="81" t="s">
        <v>7</v>
      </c>
      <c r="B23" s="135" t="s">
        <v>159</v>
      </c>
      <c r="C23" s="135" t="s">
        <v>74</v>
      </c>
      <c r="D23" s="122">
        <v>26.920507682030724</v>
      </c>
    </row>
    <row r="24" spans="1:4" ht="15" customHeight="1">
      <c r="A24" s="81" t="s">
        <v>7</v>
      </c>
      <c r="B24" s="135" t="s">
        <v>159</v>
      </c>
      <c r="C24" s="135" t="s">
        <v>75</v>
      </c>
      <c r="D24" s="122">
        <v>14.629258517034069</v>
      </c>
    </row>
    <row r="25" spans="1:4" ht="15" customHeight="1">
      <c r="A25" s="81" t="s">
        <v>7</v>
      </c>
      <c r="B25" s="135" t="s">
        <v>159</v>
      </c>
      <c r="C25" s="135" t="s">
        <v>76</v>
      </c>
      <c r="D25" s="122">
        <v>19.438877755511022</v>
      </c>
    </row>
    <row r="26" spans="1:4" ht="15" customHeight="1">
      <c r="A26" s="81" t="s">
        <v>7</v>
      </c>
      <c r="B26" s="135" t="s">
        <v>159</v>
      </c>
      <c r="C26" s="135" t="s">
        <v>101</v>
      </c>
      <c r="D26" s="122">
        <v>8.4168336673346698</v>
      </c>
    </row>
    <row r="27" spans="1:4" ht="15" customHeight="1">
      <c r="A27" s="81" t="s">
        <v>7</v>
      </c>
      <c r="B27" s="135" t="s">
        <v>159</v>
      </c>
      <c r="C27" s="135" t="s">
        <v>102</v>
      </c>
      <c r="D27" s="122">
        <v>18.837675350701403</v>
      </c>
    </row>
    <row r="28" spans="1:4" ht="15" customHeight="1">
      <c r="A28" s="81" t="s">
        <v>7</v>
      </c>
      <c r="B28" s="135" t="s">
        <v>159</v>
      </c>
      <c r="C28" s="135" t="s">
        <v>78</v>
      </c>
      <c r="D28" s="122">
        <v>20.374081496325985</v>
      </c>
    </row>
    <row r="29" spans="1:4" ht="15" customHeight="1">
      <c r="A29" s="81" t="s">
        <v>8</v>
      </c>
      <c r="B29" s="135" t="s">
        <v>157</v>
      </c>
      <c r="C29" s="135" t="s">
        <v>72</v>
      </c>
      <c r="D29" s="122">
        <v>61.603375527426167</v>
      </c>
    </row>
    <row r="30" spans="1:4" ht="15" customHeight="1">
      <c r="A30" s="81" t="s">
        <v>8</v>
      </c>
      <c r="B30" s="135" t="s">
        <v>157</v>
      </c>
      <c r="C30" s="135" t="s">
        <v>73</v>
      </c>
      <c r="D30" s="122">
        <v>16.157855547282203</v>
      </c>
    </row>
    <row r="31" spans="1:4" ht="15" customHeight="1">
      <c r="A31" s="81" t="s">
        <v>8</v>
      </c>
      <c r="B31" s="135" t="s">
        <v>157</v>
      </c>
      <c r="C31" s="135" t="s">
        <v>74</v>
      </c>
      <c r="D31" s="122">
        <v>24.869694713328368</v>
      </c>
    </row>
    <row r="32" spans="1:4" ht="15" customHeight="1">
      <c r="A32" s="81" t="s">
        <v>8</v>
      </c>
      <c r="B32" s="135" t="s">
        <v>157</v>
      </c>
      <c r="C32" s="135" t="s">
        <v>75</v>
      </c>
      <c r="D32" s="122">
        <v>11.789525936957061</v>
      </c>
    </row>
    <row r="33" spans="1:4" ht="15" customHeight="1">
      <c r="A33" s="81" t="s">
        <v>8</v>
      </c>
      <c r="B33" s="135" t="s">
        <v>157</v>
      </c>
      <c r="C33" s="135" t="s">
        <v>76</v>
      </c>
      <c r="D33" s="122">
        <v>11.442045172499379</v>
      </c>
    </row>
    <row r="34" spans="1:4" ht="15" customHeight="1">
      <c r="A34" s="81" t="s">
        <v>8</v>
      </c>
      <c r="B34" s="135" t="s">
        <v>157</v>
      </c>
      <c r="C34" s="135" t="s">
        <v>101</v>
      </c>
      <c r="D34" s="122">
        <v>7.4708364358401589</v>
      </c>
    </row>
    <row r="35" spans="1:4" ht="15" customHeight="1">
      <c r="A35" s="81" t="s">
        <v>8</v>
      </c>
      <c r="B35" s="135" t="s">
        <v>157</v>
      </c>
      <c r="C35" s="135" t="s">
        <v>102</v>
      </c>
      <c r="D35" s="122">
        <v>11.938446264581783</v>
      </c>
    </row>
    <row r="36" spans="1:4" ht="15" customHeight="1">
      <c r="A36" s="81" t="s">
        <v>8</v>
      </c>
      <c r="B36" s="135" t="s">
        <v>157</v>
      </c>
      <c r="C36" s="135" t="s">
        <v>78</v>
      </c>
      <c r="D36" s="122">
        <v>9.8535616778356907</v>
      </c>
    </row>
    <row r="37" spans="1:4" ht="15" customHeight="1">
      <c r="A37" s="81" t="s">
        <v>8</v>
      </c>
      <c r="B37" s="135" t="s">
        <v>158</v>
      </c>
      <c r="C37" s="135" t="s">
        <v>72</v>
      </c>
      <c r="D37" s="122">
        <v>58.368495077355846</v>
      </c>
    </row>
    <row r="38" spans="1:4" ht="15" customHeight="1">
      <c r="A38" s="81" t="s">
        <v>8</v>
      </c>
      <c r="B38" s="135" t="s">
        <v>158</v>
      </c>
      <c r="C38" s="135" t="s">
        <v>73</v>
      </c>
      <c r="D38" s="122">
        <v>21.565869667135491</v>
      </c>
    </row>
    <row r="39" spans="1:4" ht="15" customHeight="1">
      <c r="A39" s="81" t="s">
        <v>8</v>
      </c>
      <c r="B39" s="135" t="s">
        <v>158</v>
      </c>
      <c r="C39" s="135" t="s">
        <v>74</v>
      </c>
      <c r="D39" s="122">
        <v>21.659634317862167</v>
      </c>
    </row>
    <row r="40" spans="1:4" ht="15" customHeight="1">
      <c r="A40" s="81" t="s">
        <v>8</v>
      </c>
      <c r="B40" s="135" t="s">
        <v>158</v>
      </c>
      <c r="C40" s="135" t="s">
        <v>75</v>
      </c>
      <c r="D40" s="122">
        <v>10.314111579934366</v>
      </c>
    </row>
    <row r="41" spans="1:4" ht="15" customHeight="1">
      <c r="A41" s="81" t="s">
        <v>8</v>
      </c>
      <c r="B41" s="135" t="s">
        <v>158</v>
      </c>
      <c r="C41" s="135" t="s">
        <v>76</v>
      </c>
      <c r="D41" s="122">
        <v>7.9231129864041252</v>
      </c>
    </row>
    <row r="42" spans="1:4" ht="15" customHeight="1">
      <c r="A42" s="81" t="s">
        <v>8</v>
      </c>
      <c r="B42" s="135" t="s">
        <v>158</v>
      </c>
      <c r="C42" s="135" t="s">
        <v>101</v>
      </c>
      <c r="D42" s="122">
        <v>8.3919362400375057</v>
      </c>
    </row>
    <row r="43" spans="1:4" ht="15" customHeight="1">
      <c r="A43" s="81" t="s">
        <v>8</v>
      </c>
      <c r="B43" s="135" t="s">
        <v>158</v>
      </c>
      <c r="C43" s="135" t="s">
        <v>102</v>
      </c>
      <c r="D43" s="122">
        <v>8.2981715893108294</v>
      </c>
    </row>
    <row r="44" spans="1:4" ht="15" customHeight="1">
      <c r="A44" s="81" t="s">
        <v>8</v>
      </c>
      <c r="B44" s="135" t="s">
        <v>158</v>
      </c>
      <c r="C44" s="135" t="s">
        <v>78</v>
      </c>
      <c r="D44" s="122">
        <v>5.3445850914205346</v>
      </c>
    </row>
    <row r="45" spans="1:4" ht="15" customHeight="1">
      <c r="A45" s="81" t="s">
        <v>8</v>
      </c>
      <c r="B45" s="135" t="s">
        <v>159</v>
      </c>
      <c r="C45" s="135" t="s">
        <v>72</v>
      </c>
      <c r="D45" s="122">
        <v>65.242616033755269</v>
      </c>
    </row>
    <row r="46" spans="1:4" ht="15" customHeight="1">
      <c r="A46" s="81" t="s">
        <v>8</v>
      </c>
      <c r="B46" s="135" t="s">
        <v>159</v>
      </c>
      <c r="C46" s="135" t="s">
        <v>73</v>
      </c>
      <c r="D46" s="122">
        <v>10.073839662447257</v>
      </c>
    </row>
    <row r="47" spans="1:4" ht="15" customHeight="1">
      <c r="A47" s="81" t="s">
        <v>8</v>
      </c>
      <c r="B47" s="135" t="s">
        <v>159</v>
      </c>
      <c r="C47" s="135" t="s">
        <v>74</v>
      </c>
      <c r="D47" s="122">
        <v>28.481012658227851</v>
      </c>
    </row>
    <row r="48" spans="1:4" ht="15" customHeight="1">
      <c r="A48" s="81" t="s">
        <v>8</v>
      </c>
      <c r="B48" s="135" t="s">
        <v>159</v>
      </c>
      <c r="C48" s="135" t="s">
        <v>75</v>
      </c>
      <c r="D48" s="122">
        <v>13.449367088607595</v>
      </c>
    </row>
    <row r="49" spans="1:4" ht="15" customHeight="1">
      <c r="A49" s="81" t="s">
        <v>8</v>
      </c>
      <c r="B49" s="135" t="s">
        <v>159</v>
      </c>
      <c r="C49" s="135" t="s">
        <v>76</v>
      </c>
      <c r="D49" s="122">
        <v>15.400843881856542</v>
      </c>
    </row>
    <row r="50" spans="1:4" ht="15" customHeight="1">
      <c r="A50" s="81" t="s">
        <v>8</v>
      </c>
      <c r="B50" s="135" t="s">
        <v>159</v>
      </c>
      <c r="C50" s="135" t="s">
        <v>101</v>
      </c>
      <c r="D50" s="122">
        <v>6.4345991561181437</v>
      </c>
    </row>
    <row r="51" spans="1:4" ht="15" customHeight="1">
      <c r="A51" s="81" t="s">
        <v>8</v>
      </c>
      <c r="B51" s="135" t="s">
        <v>159</v>
      </c>
      <c r="C51" s="135" t="s">
        <v>102</v>
      </c>
      <c r="D51" s="122">
        <v>16.033755274261605</v>
      </c>
    </row>
    <row r="52" spans="1:4" ht="15" customHeight="1">
      <c r="A52" s="81" t="s">
        <v>8</v>
      </c>
      <c r="B52" s="135" t="s">
        <v>159</v>
      </c>
      <c r="C52" s="135" t="s">
        <v>78</v>
      </c>
      <c r="D52" s="122">
        <v>14.926160337552744</v>
      </c>
    </row>
    <row r="53" spans="1:4" ht="15" customHeight="1">
      <c r="A53" s="81" t="s">
        <v>10</v>
      </c>
      <c r="B53" s="135" t="s">
        <v>157</v>
      </c>
      <c r="C53" s="135" t="s">
        <v>72</v>
      </c>
      <c r="D53" s="122">
        <v>67.833981841763944</v>
      </c>
    </row>
    <row r="54" spans="1:4" ht="15" customHeight="1">
      <c r="A54" s="81" t="s">
        <v>10</v>
      </c>
      <c r="B54" s="135" t="s">
        <v>157</v>
      </c>
      <c r="C54" s="135" t="s">
        <v>73</v>
      </c>
      <c r="D54" s="122">
        <v>18.417639429312583</v>
      </c>
    </row>
    <row r="55" spans="1:4" ht="15" customHeight="1">
      <c r="A55" s="81" t="s">
        <v>10</v>
      </c>
      <c r="B55" s="135" t="s">
        <v>157</v>
      </c>
      <c r="C55" s="135" t="s">
        <v>74</v>
      </c>
      <c r="D55" s="122">
        <v>21.011673151750973</v>
      </c>
    </row>
    <row r="56" spans="1:4" ht="15" customHeight="1">
      <c r="A56" s="81" t="s">
        <v>10</v>
      </c>
      <c r="B56" s="135" t="s">
        <v>157</v>
      </c>
      <c r="C56" s="135" t="s">
        <v>75</v>
      </c>
      <c r="D56" s="122">
        <v>7.2632944228274976</v>
      </c>
    </row>
    <row r="57" spans="1:4" ht="15" customHeight="1">
      <c r="A57" s="81" t="s">
        <v>10</v>
      </c>
      <c r="B57" s="135" t="s">
        <v>157</v>
      </c>
      <c r="C57" s="135" t="s">
        <v>76</v>
      </c>
      <c r="D57" s="122">
        <v>12.581063553826199</v>
      </c>
    </row>
    <row r="58" spans="1:4" ht="15" customHeight="1">
      <c r="A58" s="81" t="s">
        <v>10</v>
      </c>
      <c r="B58" s="135" t="s">
        <v>157</v>
      </c>
      <c r="C58" s="135" t="s">
        <v>101</v>
      </c>
      <c r="D58" s="122">
        <v>9.2088197146562916</v>
      </c>
    </row>
    <row r="59" spans="1:4" ht="15" customHeight="1">
      <c r="A59" s="81" t="s">
        <v>10</v>
      </c>
      <c r="B59" s="135" t="s">
        <v>157</v>
      </c>
      <c r="C59" s="135" t="s">
        <v>102</v>
      </c>
      <c r="D59" s="122">
        <v>12.062256809338521</v>
      </c>
    </row>
    <row r="60" spans="1:4" ht="15" customHeight="1">
      <c r="A60" s="81" t="s">
        <v>10</v>
      </c>
      <c r="B60" s="135" t="s">
        <v>157</v>
      </c>
      <c r="C60" s="135" t="s">
        <v>78</v>
      </c>
      <c r="D60" s="122">
        <v>13.878080415045396</v>
      </c>
    </row>
    <row r="61" spans="1:4" ht="15" customHeight="1">
      <c r="A61" s="81" t="s">
        <v>10</v>
      </c>
      <c r="B61" s="135" t="s">
        <v>158</v>
      </c>
      <c r="C61" s="135" t="s">
        <v>72</v>
      </c>
      <c r="D61" s="122">
        <v>62.017804154302667</v>
      </c>
    </row>
    <row r="62" spans="1:4" ht="15" customHeight="1">
      <c r="A62" s="81" t="s">
        <v>10</v>
      </c>
      <c r="B62" s="135" t="s">
        <v>158</v>
      </c>
      <c r="C62" s="135" t="s">
        <v>73</v>
      </c>
      <c r="D62" s="122">
        <v>28.486646884272997</v>
      </c>
    </row>
    <row r="63" spans="1:4" ht="15" customHeight="1">
      <c r="A63" s="81" t="s">
        <v>10</v>
      </c>
      <c r="B63" s="135" t="s">
        <v>158</v>
      </c>
      <c r="C63" s="135" t="s">
        <v>74</v>
      </c>
      <c r="D63" s="122">
        <v>18.991097922848667</v>
      </c>
    </row>
    <row r="64" spans="1:4" ht="15" customHeight="1">
      <c r="A64" s="81" t="s">
        <v>10</v>
      </c>
      <c r="B64" s="135" t="s">
        <v>158</v>
      </c>
      <c r="C64" s="135" t="s">
        <v>75</v>
      </c>
      <c r="D64" s="122">
        <v>5.9347181008902083</v>
      </c>
    </row>
    <row r="65" spans="1:4" ht="15" customHeight="1">
      <c r="A65" s="81" t="s">
        <v>10</v>
      </c>
      <c r="B65" s="135" t="s">
        <v>158</v>
      </c>
      <c r="C65" s="135" t="s">
        <v>76</v>
      </c>
      <c r="D65" s="122">
        <v>8.6053412462908021</v>
      </c>
    </row>
    <row r="66" spans="1:4" ht="15" customHeight="1">
      <c r="A66" s="81" t="s">
        <v>10</v>
      </c>
      <c r="B66" s="135" t="s">
        <v>158</v>
      </c>
      <c r="C66" s="135" t="s">
        <v>101</v>
      </c>
      <c r="D66" s="122">
        <v>10.089020771513352</v>
      </c>
    </row>
    <row r="67" spans="1:4" ht="15" customHeight="1">
      <c r="A67" s="81" t="s">
        <v>10</v>
      </c>
      <c r="B67" s="135" t="s">
        <v>158</v>
      </c>
      <c r="C67" s="135" t="s">
        <v>102</v>
      </c>
      <c r="D67" s="122">
        <v>8.0118694362017813</v>
      </c>
    </row>
    <row r="68" spans="1:4" ht="15" customHeight="1">
      <c r="A68" s="81" t="s">
        <v>10</v>
      </c>
      <c r="B68" s="135" t="s">
        <v>158</v>
      </c>
      <c r="C68" s="135" t="s">
        <v>78</v>
      </c>
      <c r="D68" s="122">
        <v>2.9673590504451042</v>
      </c>
    </row>
    <row r="69" spans="1:4" ht="15" customHeight="1">
      <c r="A69" s="81" t="s">
        <v>10</v>
      </c>
      <c r="B69" s="135" t="s">
        <v>159</v>
      </c>
      <c r="C69" s="135" t="s">
        <v>72</v>
      </c>
      <c r="D69" s="122">
        <v>72.350230414746548</v>
      </c>
    </row>
    <row r="70" spans="1:4" ht="15" customHeight="1">
      <c r="A70" s="81" t="s">
        <v>10</v>
      </c>
      <c r="B70" s="135" t="s">
        <v>159</v>
      </c>
      <c r="C70" s="135" t="s">
        <v>73</v>
      </c>
      <c r="D70" s="122">
        <v>10.599078341013826</v>
      </c>
    </row>
    <row r="71" spans="1:4" ht="15" customHeight="1">
      <c r="A71" s="81" t="s">
        <v>10</v>
      </c>
      <c r="B71" s="135" t="s">
        <v>159</v>
      </c>
      <c r="C71" s="135" t="s">
        <v>74</v>
      </c>
      <c r="D71" s="122">
        <v>22.58064516129032</v>
      </c>
    </row>
    <row r="72" spans="1:4" ht="15" customHeight="1">
      <c r="A72" s="81" t="s">
        <v>10</v>
      </c>
      <c r="B72" s="135" t="s">
        <v>159</v>
      </c>
      <c r="C72" s="135" t="s">
        <v>75</v>
      </c>
      <c r="D72" s="122">
        <v>8.2949308755760374</v>
      </c>
    </row>
    <row r="73" spans="1:4" ht="15" customHeight="1">
      <c r="A73" s="81" t="s">
        <v>10</v>
      </c>
      <c r="B73" s="135" t="s">
        <v>159</v>
      </c>
      <c r="C73" s="135" t="s">
        <v>76</v>
      </c>
      <c r="D73" s="122">
        <v>15.668202764976957</v>
      </c>
    </row>
    <row r="74" spans="1:4" ht="15" customHeight="1">
      <c r="A74" s="81" t="s">
        <v>10</v>
      </c>
      <c r="B74" s="135" t="s">
        <v>159</v>
      </c>
      <c r="C74" s="135" t="s">
        <v>101</v>
      </c>
      <c r="D74" s="122">
        <v>8.5253456221198167</v>
      </c>
    </row>
    <row r="75" spans="1:4" ht="15" customHeight="1">
      <c r="A75" s="81" t="s">
        <v>10</v>
      </c>
      <c r="B75" s="135" t="s">
        <v>159</v>
      </c>
      <c r="C75" s="135" t="s">
        <v>102</v>
      </c>
      <c r="D75" s="122">
        <v>15.207373271889402</v>
      </c>
    </row>
    <row r="76" spans="1:4" ht="15" customHeight="1">
      <c r="A76" s="81" t="s">
        <v>10</v>
      </c>
      <c r="B76" s="135" t="s">
        <v>159</v>
      </c>
      <c r="C76" s="135" t="s">
        <v>78</v>
      </c>
      <c r="D76" s="122">
        <v>22.350230414746544</v>
      </c>
    </row>
    <row r="77" spans="1:4" ht="15" customHeight="1">
      <c r="A77" s="81" t="s">
        <v>11</v>
      </c>
      <c r="B77" s="135" t="s">
        <v>157</v>
      </c>
      <c r="C77" s="135" t="s">
        <v>72</v>
      </c>
      <c r="D77" s="122">
        <v>68.343815513626836</v>
      </c>
    </row>
    <row r="78" spans="1:4" ht="15" customHeight="1">
      <c r="A78" s="81" t="s">
        <v>11</v>
      </c>
      <c r="B78" s="135" t="s">
        <v>157</v>
      </c>
      <c r="C78" s="135" t="s">
        <v>73</v>
      </c>
      <c r="D78" s="122">
        <v>11.740041928721174</v>
      </c>
    </row>
    <row r="79" spans="1:4" ht="15" customHeight="1">
      <c r="A79" s="81" t="s">
        <v>11</v>
      </c>
      <c r="B79" s="135" t="s">
        <v>157</v>
      </c>
      <c r="C79" s="135" t="s">
        <v>74</v>
      </c>
      <c r="D79" s="122">
        <v>24.737945492662476</v>
      </c>
    </row>
    <row r="80" spans="1:4" ht="15" customHeight="1">
      <c r="A80" s="81" t="s">
        <v>11</v>
      </c>
      <c r="B80" s="135" t="s">
        <v>157</v>
      </c>
      <c r="C80" s="135" t="s">
        <v>75</v>
      </c>
      <c r="D80" s="122">
        <v>12.997903563941298</v>
      </c>
    </row>
    <row r="81" spans="1:4" ht="15" customHeight="1">
      <c r="A81" s="81" t="s">
        <v>11</v>
      </c>
      <c r="B81" s="135" t="s">
        <v>157</v>
      </c>
      <c r="C81" s="135" t="s">
        <v>76</v>
      </c>
      <c r="D81" s="122">
        <v>21.59329140461216</v>
      </c>
    </row>
    <row r="82" spans="1:4" ht="15" customHeight="1">
      <c r="A82" s="81" t="s">
        <v>11</v>
      </c>
      <c r="B82" s="135" t="s">
        <v>157</v>
      </c>
      <c r="C82" s="135" t="s">
        <v>101</v>
      </c>
      <c r="D82" s="122">
        <v>9.2243186582809216</v>
      </c>
    </row>
    <row r="83" spans="1:4" ht="15" customHeight="1">
      <c r="A83" s="81" t="s">
        <v>11</v>
      </c>
      <c r="B83" s="135" t="s">
        <v>157</v>
      </c>
      <c r="C83" s="135" t="s">
        <v>102</v>
      </c>
      <c r="D83" s="122">
        <v>15.513626834381553</v>
      </c>
    </row>
    <row r="84" spans="1:4" ht="15" customHeight="1">
      <c r="A84" s="81" t="s">
        <v>11</v>
      </c>
      <c r="B84" s="135" t="s">
        <v>157</v>
      </c>
      <c r="C84" s="135" t="s">
        <v>78</v>
      </c>
      <c r="D84" s="122">
        <v>11.740041928721174</v>
      </c>
    </row>
    <row r="85" spans="1:4" ht="15" customHeight="1">
      <c r="A85" s="81" t="s">
        <v>11</v>
      </c>
      <c r="B85" s="135" t="s">
        <v>158</v>
      </c>
      <c r="C85" s="135" t="s">
        <v>72</v>
      </c>
      <c r="D85" s="122">
        <v>60.88560885608856</v>
      </c>
    </row>
    <row r="86" spans="1:4" ht="15" customHeight="1">
      <c r="A86" s="81" t="s">
        <v>11</v>
      </c>
      <c r="B86" s="135" t="s">
        <v>158</v>
      </c>
      <c r="C86" s="135" t="s">
        <v>73</v>
      </c>
      <c r="D86" s="122">
        <v>14.760147601476014</v>
      </c>
    </row>
    <row r="87" spans="1:4" ht="15" customHeight="1">
      <c r="A87" s="81" t="s">
        <v>11</v>
      </c>
      <c r="B87" s="135" t="s">
        <v>158</v>
      </c>
      <c r="C87" s="135" t="s">
        <v>74</v>
      </c>
      <c r="D87" s="122">
        <v>19.557195571955717</v>
      </c>
    </row>
    <row r="88" spans="1:4" ht="15" customHeight="1">
      <c r="A88" s="81" t="s">
        <v>11</v>
      </c>
      <c r="B88" s="135" t="s">
        <v>158</v>
      </c>
      <c r="C88" s="135" t="s">
        <v>75</v>
      </c>
      <c r="D88" s="122">
        <v>8.4870848708487081</v>
      </c>
    </row>
    <row r="89" spans="1:4" ht="15" customHeight="1">
      <c r="A89" s="81" t="s">
        <v>11</v>
      </c>
      <c r="B89" s="135" t="s">
        <v>158</v>
      </c>
      <c r="C89" s="135" t="s">
        <v>76</v>
      </c>
      <c r="D89" s="122">
        <v>14.022140221402212</v>
      </c>
    </row>
    <row r="90" spans="1:4" ht="15" customHeight="1">
      <c r="A90" s="81" t="s">
        <v>11</v>
      </c>
      <c r="B90" s="135" t="s">
        <v>158</v>
      </c>
      <c r="C90" s="135" t="s">
        <v>101</v>
      </c>
      <c r="D90" s="122">
        <v>11.07011070110701</v>
      </c>
    </row>
    <row r="91" spans="1:4" ht="15" customHeight="1">
      <c r="A91" s="81" t="s">
        <v>11</v>
      </c>
      <c r="B91" s="135" t="s">
        <v>158</v>
      </c>
      <c r="C91" s="135" t="s">
        <v>102</v>
      </c>
      <c r="D91" s="122">
        <v>12.546125461254611</v>
      </c>
    </row>
    <row r="92" spans="1:4" ht="15" customHeight="1">
      <c r="A92" s="81" t="s">
        <v>11</v>
      </c>
      <c r="B92" s="135" t="s">
        <v>158</v>
      </c>
      <c r="C92" s="135" t="s">
        <v>78</v>
      </c>
      <c r="D92" s="122">
        <v>9.5940959409594093</v>
      </c>
    </row>
    <row r="93" spans="1:4" ht="15" customHeight="1">
      <c r="A93" s="81" t="s">
        <v>11</v>
      </c>
      <c r="B93" s="135" t="s">
        <v>159</v>
      </c>
      <c r="C93" s="135" t="s">
        <v>72</v>
      </c>
      <c r="D93" s="122">
        <v>78.155339805825236</v>
      </c>
    </row>
    <row r="94" spans="1:4" ht="15" customHeight="1">
      <c r="A94" s="81" t="s">
        <v>11</v>
      </c>
      <c r="B94" s="135" t="s">
        <v>159</v>
      </c>
      <c r="C94" s="135" t="s">
        <v>73</v>
      </c>
      <c r="D94" s="122">
        <v>7.7669902912621351</v>
      </c>
    </row>
    <row r="95" spans="1:4" ht="15" customHeight="1">
      <c r="A95" s="81" t="s">
        <v>11</v>
      </c>
      <c r="B95" s="135" t="s">
        <v>159</v>
      </c>
      <c r="C95" s="135" t="s">
        <v>74</v>
      </c>
      <c r="D95" s="122">
        <v>31.55339805825243</v>
      </c>
    </row>
    <row r="96" spans="1:4" ht="15" customHeight="1">
      <c r="A96" s="81" t="s">
        <v>11</v>
      </c>
      <c r="B96" s="135" t="s">
        <v>159</v>
      </c>
      <c r="C96" s="135" t="s">
        <v>75</v>
      </c>
      <c r="D96" s="122">
        <v>18.932038834951456</v>
      </c>
    </row>
    <row r="97" spans="1:4" ht="15" customHeight="1">
      <c r="A97" s="81" t="s">
        <v>11</v>
      </c>
      <c r="B97" s="135" t="s">
        <v>159</v>
      </c>
      <c r="C97" s="135" t="s">
        <v>76</v>
      </c>
      <c r="D97" s="122">
        <v>31.55339805825243</v>
      </c>
    </row>
    <row r="98" spans="1:4" ht="15" customHeight="1">
      <c r="A98" s="81" t="s">
        <v>11</v>
      </c>
      <c r="B98" s="135" t="s">
        <v>159</v>
      </c>
      <c r="C98" s="135" t="s">
        <v>101</v>
      </c>
      <c r="D98" s="122">
        <v>6.7961165048543686</v>
      </c>
    </row>
    <row r="99" spans="1:4" ht="15" customHeight="1">
      <c r="A99" s="81" t="s">
        <v>11</v>
      </c>
      <c r="B99" s="135" t="s">
        <v>159</v>
      </c>
      <c r="C99" s="135" t="s">
        <v>102</v>
      </c>
      <c r="D99" s="122">
        <v>19.417475728155338</v>
      </c>
    </row>
    <row r="100" spans="1:4" ht="15" customHeight="1">
      <c r="A100" s="81" t="s">
        <v>11</v>
      </c>
      <c r="B100" s="135" t="s">
        <v>159</v>
      </c>
      <c r="C100" s="135" t="s">
        <v>78</v>
      </c>
      <c r="D100" s="122">
        <v>14.563106796116504</v>
      </c>
    </row>
    <row r="101" spans="1:4" ht="15" customHeight="1">
      <c r="A101" s="81" t="s">
        <v>36</v>
      </c>
      <c r="B101" s="135" t="s">
        <v>157</v>
      </c>
      <c r="C101" s="135" t="s">
        <v>72</v>
      </c>
      <c r="D101" s="122">
        <v>58.555133079847913</v>
      </c>
    </row>
    <row r="102" spans="1:4" ht="15" customHeight="1">
      <c r="A102" s="81" t="s">
        <v>36</v>
      </c>
      <c r="B102" s="135" t="s">
        <v>157</v>
      </c>
      <c r="C102" s="135" t="s">
        <v>73</v>
      </c>
      <c r="D102" s="122">
        <v>7.2243346007604554</v>
      </c>
    </row>
    <row r="103" spans="1:4" ht="15" customHeight="1">
      <c r="A103" s="81" t="s">
        <v>36</v>
      </c>
      <c r="B103" s="135" t="s">
        <v>157</v>
      </c>
      <c r="C103" s="135" t="s">
        <v>74</v>
      </c>
      <c r="D103" s="122">
        <v>20.912547528517113</v>
      </c>
    </row>
    <row r="104" spans="1:4" ht="15" customHeight="1">
      <c r="A104" s="81" t="s">
        <v>36</v>
      </c>
      <c r="B104" s="135" t="s">
        <v>157</v>
      </c>
      <c r="C104" s="135" t="s">
        <v>75</v>
      </c>
      <c r="D104" s="122">
        <v>8.3650190114068437</v>
      </c>
    </row>
    <row r="105" spans="1:4" ht="15" customHeight="1">
      <c r="A105" s="81" t="s">
        <v>36</v>
      </c>
      <c r="B105" s="135" t="s">
        <v>157</v>
      </c>
      <c r="C105" s="135" t="s">
        <v>76</v>
      </c>
      <c r="D105" s="122">
        <v>10.266159695817491</v>
      </c>
    </row>
    <row r="106" spans="1:4" ht="15" customHeight="1">
      <c r="A106" s="81" t="s">
        <v>36</v>
      </c>
      <c r="B106" s="135" t="s">
        <v>157</v>
      </c>
      <c r="C106" s="135" t="s">
        <v>101</v>
      </c>
      <c r="D106" s="122">
        <v>7.9847908745247151</v>
      </c>
    </row>
    <row r="107" spans="1:4" ht="15" customHeight="1">
      <c r="A107" s="81" t="s">
        <v>36</v>
      </c>
      <c r="B107" s="135" t="s">
        <v>157</v>
      </c>
      <c r="C107" s="135" t="s">
        <v>102</v>
      </c>
      <c r="D107" s="122">
        <v>14.448669201520911</v>
      </c>
    </row>
    <row r="108" spans="1:4" ht="15" customHeight="1">
      <c r="A108" s="81" t="s">
        <v>36</v>
      </c>
      <c r="B108" s="135" t="s">
        <v>157</v>
      </c>
      <c r="C108" s="135" t="s">
        <v>78</v>
      </c>
      <c r="D108" s="122">
        <v>7.9847908745247151</v>
      </c>
    </row>
    <row r="109" spans="1:4" ht="15" customHeight="1">
      <c r="A109" s="81" t="s">
        <v>36</v>
      </c>
      <c r="B109" s="135" t="s">
        <v>158</v>
      </c>
      <c r="C109" s="135" t="s">
        <v>72</v>
      </c>
      <c r="D109" s="122">
        <v>54.929577464788736</v>
      </c>
    </row>
    <row r="110" spans="1:4" ht="15" customHeight="1">
      <c r="A110" s="81" t="s">
        <v>36</v>
      </c>
      <c r="B110" s="135" t="s">
        <v>158</v>
      </c>
      <c r="C110" s="135" t="s">
        <v>73</v>
      </c>
      <c r="D110" s="122">
        <v>10.56338028169014</v>
      </c>
    </row>
    <row r="111" spans="1:4" ht="15" customHeight="1">
      <c r="A111" s="81" t="s">
        <v>36</v>
      </c>
      <c r="B111" s="135" t="s">
        <v>158</v>
      </c>
      <c r="C111" s="135" t="s">
        <v>74</v>
      </c>
      <c r="D111" s="122">
        <v>20.422535211267608</v>
      </c>
    </row>
    <row r="112" spans="1:4" ht="15" customHeight="1">
      <c r="A112" s="81" t="s">
        <v>36</v>
      </c>
      <c r="B112" s="135" t="s">
        <v>158</v>
      </c>
      <c r="C112" s="135" t="s">
        <v>75</v>
      </c>
      <c r="D112" s="122">
        <v>6.3380281690140841</v>
      </c>
    </row>
    <row r="113" spans="1:4" ht="15" customHeight="1">
      <c r="A113" s="81" t="s">
        <v>36</v>
      </c>
      <c r="B113" s="135" t="s">
        <v>158</v>
      </c>
      <c r="C113" s="135" t="s">
        <v>76</v>
      </c>
      <c r="D113" s="122">
        <v>4.225352112676056</v>
      </c>
    </row>
    <row r="114" spans="1:4" ht="15" customHeight="1">
      <c r="A114" s="81" t="s">
        <v>36</v>
      </c>
      <c r="B114" s="135" t="s">
        <v>158</v>
      </c>
      <c r="C114" s="135" t="s">
        <v>101</v>
      </c>
      <c r="D114" s="122">
        <v>10.56338028169014</v>
      </c>
    </row>
    <row r="115" spans="1:4" ht="15" customHeight="1">
      <c r="A115" s="81" t="s">
        <v>36</v>
      </c>
      <c r="B115" s="135" t="s">
        <v>158</v>
      </c>
      <c r="C115" s="135" t="s">
        <v>102</v>
      </c>
      <c r="D115" s="122">
        <v>14.084507042253522</v>
      </c>
    </row>
    <row r="116" spans="1:4" ht="15" customHeight="1">
      <c r="A116" s="81" t="s">
        <v>36</v>
      </c>
      <c r="B116" s="135" t="s">
        <v>158</v>
      </c>
      <c r="C116" s="135" t="s">
        <v>78</v>
      </c>
      <c r="D116" s="122">
        <v>3.5211267605633805</v>
      </c>
    </row>
    <row r="117" spans="1:4" ht="15" customHeight="1">
      <c r="A117" s="81" t="s">
        <v>36</v>
      </c>
      <c r="B117" s="135" t="s">
        <v>159</v>
      </c>
      <c r="C117" s="135" t="s">
        <v>72</v>
      </c>
      <c r="D117" s="122">
        <v>62.809917355371901</v>
      </c>
    </row>
    <row r="118" spans="1:4" ht="15" customHeight="1">
      <c r="A118" s="81" t="s">
        <v>36</v>
      </c>
      <c r="B118" s="135" t="s">
        <v>159</v>
      </c>
      <c r="C118" s="135" t="s">
        <v>73</v>
      </c>
      <c r="D118" s="122" t="s">
        <v>68</v>
      </c>
    </row>
    <row r="119" spans="1:4" ht="15" customHeight="1">
      <c r="A119" s="81" t="s">
        <v>36</v>
      </c>
      <c r="B119" s="135" t="s">
        <v>159</v>
      </c>
      <c r="C119" s="135" t="s">
        <v>74</v>
      </c>
      <c r="D119" s="122">
        <v>21.487603305785125</v>
      </c>
    </row>
    <row r="120" spans="1:4" ht="15" customHeight="1">
      <c r="A120" s="81" t="s">
        <v>36</v>
      </c>
      <c r="B120" s="135" t="s">
        <v>159</v>
      </c>
      <c r="C120" s="135" t="s">
        <v>75</v>
      </c>
      <c r="D120" s="122">
        <v>10.743801652892563</v>
      </c>
    </row>
    <row r="121" spans="1:4" ht="15" customHeight="1">
      <c r="A121" s="81" t="s">
        <v>36</v>
      </c>
      <c r="B121" s="135" t="s">
        <v>159</v>
      </c>
      <c r="C121" s="135" t="s">
        <v>76</v>
      </c>
      <c r="D121" s="122">
        <v>17.355371900826448</v>
      </c>
    </row>
    <row r="122" spans="1:4" ht="15" customHeight="1">
      <c r="A122" s="81" t="s">
        <v>36</v>
      </c>
      <c r="B122" s="135" t="s">
        <v>159</v>
      </c>
      <c r="C122" s="135" t="s">
        <v>101</v>
      </c>
      <c r="D122" s="122">
        <v>4.9586776859504136</v>
      </c>
    </row>
    <row r="123" spans="1:4" ht="15" customHeight="1">
      <c r="A123" s="81" t="s">
        <v>36</v>
      </c>
      <c r="B123" s="135" t="s">
        <v>159</v>
      </c>
      <c r="C123" s="135" t="s">
        <v>102</v>
      </c>
      <c r="D123" s="122">
        <v>14.87603305785124</v>
      </c>
    </row>
    <row r="124" spans="1:4" ht="15" customHeight="1">
      <c r="A124" s="81" t="s">
        <v>36</v>
      </c>
      <c r="B124" s="135" t="s">
        <v>159</v>
      </c>
      <c r="C124" s="135" t="s">
        <v>78</v>
      </c>
      <c r="D124" s="122">
        <v>13.223140495867769</v>
      </c>
    </row>
    <row r="125" spans="1:4" ht="15" customHeight="1">
      <c r="A125" s="81" t="s">
        <v>13</v>
      </c>
      <c r="B125" s="135" t="s">
        <v>157</v>
      </c>
      <c r="C125" s="135" t="s">
        <v>72</v>
      </c>
      <c r="D125" s="122">
        <v>45.497630331753555</v>
      </c>
    </row>
    <row r="126" spans="1:4" ht="15" customHeight="1">
      <c r="A126" s="81" t="s">
        <v>13</v>
      </c>
      <c r="B126" s="135" t="s">
        <v>157</v>
      </c>
      <c r="C126" s="135" t="s">
        <v>73</v>
      </c>
      <c r="D126" s="122">
        <v>10.189573459715639</v>
      </c>
    </row>
    <row r="127" spans="1:4" ht="15" customHeight="1">
      <c r="A127" s="81" t="s">
        <v>13</v>
      </c>
      <c r="B127" s="135" t="s">
        <v>157</v>
      </c>
      <c r="C127" s="135" t="s">
        <v>74</v>
      </c>
      <c r="D127" s="122">
        <v>11.374407582938389</v>
      </c>
    </row>
    <row r="128" spans="1:4" ht="15" customHeight="1">
      <c r="A128" s="81" t="s">
        <v>13</v>
      </c>
      <c r="B128" s="135" t="s">
        <v>157</v>
      </c>
      <c r="C128" s="135" t="s">
        <v>75</v>
      </c>
      <c r="D128" s="122">
        <v>9.0047393364928912</v>
      </c>
    </row>
    <row r="129" spans="1:4" ht="15" customHeight="1">
      <c r="A129" s="81" t="s">
        <v>13</v>
      </c>
      <c r="B129" s="135" t="s">
        <v>157</v>
      </c>
      <c r="C129" s="135" t="s">
        <v>76</v>
      </c>
      <c r="D129" s="122">
        <v>11.137440758293838</v>
      </c>
    </row>
    <row r="130" spans="1:4" ht="15" customHeight="1">
      <c r="A130" s="81" t="s">
        <v>13</v>
      </c>
      <c r="B130" s="135" t="s">
        <v>157</v>
      </c>
      <c r="C130" s="135" t="s">
        <v>101</v>
      </c>
      <c r="D130" s="122">
        <v>6.1611374407582939</v>
      </c>
    </row>
    <row r="131" spans="1:4" ht="15" customHeight="1">
      <c r="A131" s="81" t="s">
        <v>13</v>
      </c>
      <c r="B131" s="135" t="s">
        <v>157</v>
      </c>
      <c r="C131" s="135" t="s">
        <v>102</v>
      </c>
      <c r="D131" s="122">
        <v>11.374407582938389</v>
      </c>
    </row>
    <row r="132" spans="1:4" ht="15" customHeight="1">
      <c r="A132" s="81" t="s">
        <v>13</v>
      </c>
      <c r="B132" s="135" t="s">
        <v>157</v>
      </c>
      <c r="C132" s="135" t="s">
        <v>78</v>
      </c>
      <c r="D132" s="122">
        <v>5.9241706161137442</v>
      </c>
    </row>
    <row r="133" spans="1:4" ht="15" customHeight="1">
      <c r="A133" s="81" t="s">
        <v>13</v>
      </c>
      <c r="B133" s="135" t="s">
        <v>158</v>
      </c>
      <c r="C133" s="135" t="s">
        <v>72</v>
      </c>
      <c r="D133" s="122">
        <v>45.922746781115883</v>
      </c>
    </row>
    <row r="134" spans="1:4" ht="15" customHeight="1">
      <c r="A134" s="81" t="s">
        <v>13</v>
      </c>
      <c r="B134" s="135" t="s">
        <v>158</v>
      </c>
      <c r="C134" s="135" t="s">
        <v>73</v>
      </c>
      <c r="D134" s="122">
        <v>17.167381974248926</v>
      </c>
    </row>
    <row r="135" spans="1:4" ht="15" customHeight="1">
      <c r="A135" s="81" t="s">
        <v>13</v>
      </c>
      <c r="B135" s="135" t="s">
        <v>158</v>
      </c>
      <c r="C135" s="135" t="s">
        <v>74</v>
      </c>
      <c r="D135" s="122">
        <v>11.158798283261802</v>
      </c>
    </row>
    <row r="136" spans="1:4" ht="15" customHeight="1">
      <c r="A136" s="81" t="s">
        <v>13</v>
      </c>
      <c r="B136" s="135" t="s">
        <v>158</v>
      </c>
      <c r="C136" s="135" t="s">
        <v>75</v>
      </c>
      <c r="D136" s="122">
        <v>8.1545064377682408</v>
      </c>
    </row>
    <row r="137" spans="1:4" ht="15" customHeight="1">
      <c r="A137" s="81" t="s">
        <v>13</v>
      </c>
      <c r="B137" s="135" t="s">
        <v>158</v>
      </c>
      <c r="C137" s="135" t="s">
        <v>76</v>
      </c>
      <c r="D137" s="122">
        <v>7.7253218884120178</v>
      </c>
    </row>
    <row r="138" spans="1:4" ht="15" customHeight="1">
      <c r="A138" s="81" t="s">
        <v>13</v>
      </c>
      <c r="B138" s="135" t="s">
        <v>158</v>
      </c>
      <c r="C138" s="135" t="s">
        <v>101</v>
      </c>
      <c r="D138" s="122">
        <v>9.0128755364806867</v>
      </c>
    </row>
    <row r="139" spans="1:4" ht="15" customHeight="1">
      <c r="A139" s="81" t="s">
        <v>13</v>
      </c>
      <c r="B139" s="135" t="s">
        <v>158</v>
      </c>
      <c r="C139" s="135" t="s">
        <v>102</v>
      </c>
      <c r="D139" s="122">
        <v>8.1545064377682408</v>
      </c>
    </row>
    <row r="140" spans="1:4" ht="15" customHeight="1">
      <c r="A140" s="81" t="s">
        <v>13</v>
      </c>
      <c r="B140" s="135" t="s">
        <v>158</v>
      </c>
      <c r="C140" s="135" t="s">
        <v>78</v>
      </c>
      <c r="D140" s="122">
        <v>4.2918454935622314</v>
      </c>
    </row>
    <row r="141" spans="1:4" ht="15" customHeight="1">
      <c r="A141" s="81" t="s">
        <v>13</v>
      </c>
      <c r="B141" s="135" t="s">
        <v>159</v>
      </c>
      <c r="C141" s="135" t="s">
        <v>72</v>
      </c>
      <c r="D141" s="122">
        <v>44.973544973544968</v>
      </c>
    </row>
    <row r="142" spans="1:4" ht="15" customHeight="1">
      <c r="A142" s="81" t="s">
        <v>13</v>
      </c>
      <c r="B142" s="135" t="s">
        <v>159</v>
      </c>
      <c r="C142" s="135" t="s">
        <v>73</v>
      </c>
      <c r="D142" s="122" t="s">
        <v>68</v>
      </c>
    </row>
    <row r="143" spans="1:4" ht="15" customHeight="1">
      <c r="A143" s="81" t="s">
        <v>13</v>
      </c>
      <c r="B143" s="135" t="s">
        <v>159</v>
      </c>
      <c r="C143" s="135" t="s">
        <v>74</v>
      </c>
      <c r="D143" s="122">
        <v>11.640211640211639</v>
      </c>
    </row>
    <row r="144" spans="1:4" ht="15" customHeight="1">
      <c r="A144" s="81" t="s">
        <v>13</v>
      </c>
      <c r="B144" s="135" t="s">
        <v>159</v>
      </c>
      <c r="C144" s="135" t="s">
        <v>75</v>
      </c>
      <c r="D144" s="122">
        <v>10.052910052910052</v>
      </c>
    </row>
    <row r="145" spans="1:4" ht="15" customHeight="1">
      <c r="A145" s="81" t="s">
        <v>13</v>
      </c>
      <c r="B145" s="135" t="s">
        <v>159</v>
      </c>
      <c r="C145" s="135" t="s">
        <v>76</v>
      </c>
      <c r="D145" s="122">
        <v>15.343915343915343</v>
      </c>
    </row>
    <row r="146" spans="1:4" ht="15" customHeight="1">
      <c r="A146" s="81" t="s">
        <v>13</v>
      </c>
      <c r="B146" s="135" t="s">
        <v>159</v>
      </c>
      <c r="C146" s="135" t="s">
        <v>101</v>
      </c>
      <c r="D146" s="122">
        <v>2.6455026455026456</v>
      </c>
    </row>
    <row r="147" spans="1:4" ht="15" customHeight="1">
      <c r="A147" s="81" t="s">
        <v>13</v>
      </c>
      <c r="B147" s="135" t="s">
        <v>159</v>
      </c>
      <c r="C147" s="135" t="s">
        <v>102</v>
      </c>
      <c r="D147" s="122">
        <v>15.343915343915343</v>
      </c>
    </row>
    <row r="148" spans="1:4" ht="15" customHeight="1">
      <c r="A148" s="81" t="s">
        <v>13</v>
      </c>
      <c r="B148" s="135" t="s">
        <v>159</v>
      </c>
      <c r="C148" s="135" t="s">
        <v>78</v>
      </c>
      <c r="D148" s="122">
        <v>7.9365079365079358</v>
      </c>
    </row>
    <row r="149" spans="1:4" ht="15" customHeight="1">
      <c r="A149" s="81" t="s">
        <v>12</v>
      </c>
      <c r="B149" s="135" t="s">
        <v>157</v>
      </c>
      <c r="C149" s="135" t="s">
        <v>72</v>
      </c>
      <c r="D149" s="122">
        <v>51.655629139072843</v>
      </c>
    </row>
    <row r="150" spans="1:4" ht="15" customHeight="1">
      <c r="A150" s="81" t="s">
        <v>12</v>
      </c>
      <c r="B150" s="135" t="s">
        <v>157</v>
      </c>
      <c r="C150" s="135" t="s">
        <v>73</v>
      </c>
      <c r="D150" s="122">
        <v>7.2847682119205297</v>
      </c>
    </row>
    <row r="151" spans="1:4" ht="15" customHeight="1">
      <c r="A151" s="81" t="s">
        <v>12</v>
      </c>
      <c r="B151" s="135" t="s">
        <v>157</v>
      </c>
      <c r="C151" s="135" t="s">
        <v>74</v>
      </c>
      <c r="D151" s="122">
        <v>17.880794701986755</v>
      </c>
    </row>
    <row r="152" spans="1:4" ht="15" customHeight="1">
      <c r="A152" s="81" t="s">
        <v>12</v>
      </c>
      <c r="B152" s="135" t="s">
        <v>157</v>
      </c>
      <c r="C152" s="135" t="s">
        <v>75</v>
      </c>
      <c r="D152" s="122">
        <v>15.231788079470199</v>
      </c>
    </row>
    <row r="153" spans="1:4" ht="15" customHeight="1">
      <c r="A153" s="81" t="s">
        <v>12</v>
      </c>
      <c r="B153" s="135" t="s">
        <v>157</v>
      </c>
      <c r="C153" s="135" t="s">
        <v>76</v>
      </c>
      <c r="D153" s="122" t="s">
        <v>68</v>
      </c>
    </row>
    <row r="154" spans="1:4" ht="15" customHeight="1">
      <c r="A154" s="81" t="s">
        <v>12</v>
      </c>
      <c r="B154" s="135" t="s">
        <v>157</v>
      </c>
      <c r="C154" s="135" t="s">
        <v>101</v>
      </c>
      <c r="D154" s="122">
        <v>9.2715231788079464</v>
      </c>
    </row>
    <row r="155" spans="1:4" ht="15" customHeight="1">
      <c r="A155" s="81" t="s">
        <v>12</v>
      </c>
      <c r="B155" s="135" t="s">
        <v>157</v>
      </c>
      <c r="C155" s="135" t="s">
        <v>102</v>
      </c>
      <c r="D155" s="122">
        <v>25.165562913907287</v>
      </c>
    </row>
    <row r="156" spans="1:4" ht="15" customHeight="1">
      <c r="A156" s="81" t="s">
        <v>12</v>
      </c>
      <c r="B156" s="135" t="s">
        <v>157</v>
      </c>
      <c r="C156" s="135" t="s">
        <v>78</v>
      </c>
      <c r="D156" s="122">
        <v>5.298013245033113</v>
      </c>
    </row>
    <row r="157" spans="1:4" ht="15" customHeight="1">
      <c r="A157" s="81" t="s">
        <v>12</v>
      </c>
      <c r="B157" s="135" t="s">
        <v>158</v>
      </c>
      <c r="C157" s="135" t="s">
        <v>72</v>
      </c>
      <c r="D157" s="122">
        <v>44.594594594594597</v>
      </c>
    </row>
    <row r="158" spans="1:4" ht="15" customHeight="1">
      <c r="A158" s="81" t="s">
        <v>12</v>
      </c>
      <c r="B158" s="135" t="s">
        <v>158</v>
      </c>
      <c r="C158" s="135" t="s">
        <v>73</v>
      </c>
      <c r="D158" s="122">
        <v>10.810810810810811</v>
      </c>
    </row>
    <row r="159" spans="1:4" ht="15" customHeight="1">
      <c r="A159" s="81" t="s">
        <v>12</v>
      </c>
      <c r="B159" s="135" t="s">
        <v>158</v>
      </c>
      <c r="C159" s="135" t="s">
        <v>74</v>
      </c>
      <c r="D159" s="122">
        <v>9.4594594594594597</v>
      </c>
    </row>
    <row r="160" spans="1:4" ht="15" customHeight="1">
      <c r="A160" s="81" t="s">
        <v>12</v>
      </c>
      <c r="B160" s="135" t="s">
        <v>158</v>
      </c>
      <c r="C160" s="135" t="s">
        <v>75</v>
      </c>
      <c r="D160" s="122">
        <v>13.513513513513514</v>
      </c>
    </row>
    <row r="161" spans="1:4" ht="15" customHeight="1">
      <c r="A161" s="81" t="s">
        <v>12</v>
      </c>
      <c r="B161" s="135" t="s">
        <v>158</v>
      </c>
      <c r="C161" s="135" t="s">
        <v>76</v>
      </c>
      <c r="D161" s="122">
        <v>0</v>
      </c>
    </row>
    <row r="162" spans="1:4" ht="15" customHeight="1">
      <c r="A162" s="81" t="s">
        <v>12</v>
      </c>
      <c r="B162" s="135" t="s">
        <v>158</v>
      </c>
      <c r="C162" s="135" t="s">
        <v>101</v>
      </c>
      <c r="D162" s="122">
        <v>12.162162162162163</v>
      </c>
    </row>
    <row r="163" spans="1:4" ht="15" customHeight="1">
      <c r="A163" s="81" t="s">
        <v>12</v>
      </c>
      <c r="B163" s="135" t="s">
        <v>158</v>
      </c>
      <c r="C163" s="135" t="s">
        <v>102</v>
      </c>
      <c r="D163" s="122">
        <v>20.27027027027027</v>
      </c>
    </row>
    <row r="164" spans="1:4" ht="15" customHeight="1">
      <c r="A164" s="81" t="s">
        <v>12</v>
      </c>
      <c r="B164" s="135" t="s">
        <v>158</v>
      </c>
      <c r="C164" s="135" t="s">
        <v>78</v>
      </c>
      <c r="D164" s="122" t="s">
        <v>68</v>
      </c>
    </row>
    <row r="165" spans="1:4" ht="15" customHeight="1">
      <c r="A165" s="81" t="s">
        <v>12</v>
      </c>
      <c r="B165" s="135" t="s">
        <v>159</v>
      </c>
      <c r="C165" s="135" t="s">
        <v>72</v>
      </c>
      <c r="D165" s="122">
        <v>58.441558441558442</v>
      </c>
    </row>
    <row r="166" spans="1:4" ht="15" customHeight="1">
      <c r="A166" s="81" t="s">
        <v>12</v>
      </c>
      <c r="B166" s="135" t="s">
        <v>159</v>
      </c>
      <c r="C166" s="135" t="s">
        <v>73</v>
      </c>
      <c r="D166" s="122" t="s">
        <v>68</v>
      </c>
    </row>
    <row r="167" spans="1:4" ht="15" customHeight="1">
      <c r="A167" s="81" t="s">
        <v>12</v>
      </c>
      <c r="B167" s="135" t="s">
        <v>159</v>
      </c>
      <c r="C167" s="135" t="s">
        <v>74</v>
      </c>
      <c r="D167" s="122">
        <v>25.97402597402597</v>
      </c>
    </row>
    <row r="168" spans="1:4" ht="15" customHeight="1">
      <c r="A168" s="81" t="s">
        <v>12</v>
      </c>
      <c r="B168" s="135" t="s">
        <v>159</v>
      </c>
      <c r="C168" s="135" t="s">
        <v>75</v>
      </c>
      <c r="D168" s="122">
        <v>16.883116883116884</v>
      </c>
    </row>
    <row r="169" spans="1:4" ht="15" customHeight="1">
      <c r="A169" s="81" t="s">
        <v>12</v>
      </c>
      <c r="B169" s="135" t="s">
        <v>159</v>
      </c>
      <c r="C169" s="135" t="s">
        <v>76</v>
      </c>
      <c r="D169" s="122" t="s">
        <v>68</v>
      </c>
    </row>
    <row r="170" spans="1:4" ht="15" customHeight="1">
      <c r="A170" s="81" t="s">
        <v>12</v>
      </c>
      <c r="B170" s="135" t="s">
        <v>159</v>
      </c>
      <c r="C170" s="135" t="s">
        <v>101</v>
      </c>
      <c r="D170" s="122">
        <v>6.4935064935064926</v>
      </c>
    </row>
    <row r="171" spans="1:4" ht="15" customHeight="1">
      <c r="A171" s="81" t="s">
        <v>12</v>
      </c>
      <c r="B171" s="135" t="s">
        <v>159</v>
      </c>
      <c r="C171" s="135" t="s">
        <v>102</v>
      </c>
      <c r="D171" s="122">
        <v>29.870129870129869</v>
      </c>
    </row>
    <row r="172" spans="1:4" ht="15" customHeight="1">
      <c r="A172" s="81" t="s">
        <v>12</v>
      </c>
      <c r="B172" s="135" t="s">
        <v>159</v>
      </c>
      <c r="C172" s="135" t="s">
        <v>78</v>
      </c>
      <c r="D172" s="122" t="s">
        <v>68</v>
      </c>
    </row>
    <row r="173" spans="1:4" ht="15" customHeight="1">
      <c r="A173" s="81" t="s">
        <v>14</v>
      </c>
      <c r="B173" s="135" t="s">
        <v>157</v>
      </c>
      <c r="C173" s="135" t="s">
        <v>72</v>
      </c>
      <c r="D173" s="122">
        <v>75.757575757575751</v>
      </c>
    </row>
    <row r="174" spans="1:4" ht="15" customHeight="1">
      <c r="A174" s="81" t="s">
        <v>14</v>
      </c>
      <c r="B174" s="135" t="s">
        <v>157</v>
      </c>
      <c r="C174" s="135" t="s">
        <v>73</v>
      </c>
      <c r="D174" s="122">
        <v>45.454545454545453</v>
      </c>
    </row>
    <row r="175" spans="1:4" ht="15" customHeight="1">
      <c r="A175" s="81" t="s">
        <v>14</v>
      </c>
      <c r="B175" s="135" t="s">
        <v>157</v>
      </c>
      <c r="C175" s="135" t="s">
        <v>74</v>
      </c>
      <c r="D175" s="122" t="s">
        <v>68</v>
      </c>
    </row>
    <row r="176" spans="1:4" ht="15" customHeight="1">
      <c r="A176" s="81" t="s">
        <v>14</v>
      </c>
      <c r="B176" s="135" t="s">
        <v>157</v>
      </c>
      <c r="C176" s="135" t="s">
        <v>75</v>
      </c>
      <c r="D176" s="122" t="s">
        <v>68</v>
      </c>
    </row>
    <row r="177" spans="1:4" ht="15" customHeight="1">
      <c r="A177" s="81" t="s">
        <v>14</v>
      </c>
      <c r="B177" s="135" t="s">
        <v>157</v>
      </c>
      <c r="C177" s="135" t="s">
        <v>76</v>
      </c>
      <c r="D177" s="122" t="s">
        <v>68</v>
      </c>
    </row>
    <row r="178" spans="1:4" ht="15" customHeight="1">
      <c r="A178" s="81" t="s">
        <v>14</v>
      </c>
      <c r="B178" s="135" t="s">
        <v>157</v>
      </c>
      <c r="C178" s="135" t="s">
        <v>101</v>
      </c>
      <c r="D178" s="122">
        <v>9.0909090909090917</v>
      </c>
    </row>
    <row r="179" spans="1:4" ht="15" customHeight="1">
      <c r="A179" s="81" t="s">
        <v>14</v>
      </c>
      <c r="B179" s="135" t="s">
        <v>157</v>
      </c>
      <c r="C179" s="135" t="s">
        <v>102</v>
      </c>
      <c r="D179" s="122">
        <v>15.151515151515152</v>
      </c>
    </row>
    <row r="180" spans="1:4" ht="15" customHeight="1">
      <c r="A180" s="81" t="s">
        <v>14</v>
      </c>
      <c r="B180" s="135" t="s">
        <v>157</v>
      </c>
      <c r="C180" s="135" t="s">
        <v>78</v>
      </c>
      <c r="D180" s="122">
        <v>11.111111111111111</v>
      </c>
    </row>
    <row r="181" spans="1:4" ht="15" customHeight="1">
      <c r="A181" s="81" t="s">
        <v>14</v>
      </c>
      <c r="B181" s="135" t="s">
        <v>158</v>
      </c>
      <c r="C181" s="135" t="s">
        <v>72</v>
      </c>
      <c r="D181" s="122">
        <v>80</v>
      </c>
    </row>
    <row r="182" spans="1:4" ht="15" customHeight="1">
      <c r="A182" s="81" t="s">
        <v>14</v>
      </c>
      <c r="B182" s="135" t="s">
        <v>158</v>
      </c>
      <c r="C182" s="135" t="s">
        <v>73</v>
      </c>
      <c r="D182" s="122">
        <v>65</v>
      </c>
    </row>
    <row r="183" spans="1:4" ht="15" customHeight="1">
      <c r="A183" s="81" t="s">
        <v>14</v>
      </c>
      <c r="B183" s="135" t="s">
        <v>158</v>
      </c>
      <c r="C183" s="135" t="s">
        <v>74</v>
      </c>
      <c r="D183" s="122" t="s">
        <v>68</v>
      </c>
    </row>
    <row r="184" spans="1:4" ht="15" customHeight="1">
      <c r="A184" s="81" t="s">
        <v>14</v>
      </c>
      <c r="B184" s="135" t="s">
        <v>158</v>
      </c>
      <c r="C184" s="135" t="s">
        <v>75</v>
      </c>
      <c r="D184" s="122" t="s">
        <v>68</v>
      </c>
    </row>
    <row r="185" spans="1:4" ht="15" customHeight="1">
      <c r="A185" s="81" t="s">
        <v>14</v>
      </c>
      <c r="B185" s="135" t="s">
        <v>158</v>
      </c>
      <c r="C185" s="135" t="s">
        <v>76</v>
      </c>
      <c r="D185" s="122" t="s">
        <v>68</v>
      </c>
    </row>
    <row r="186" spans="1:4" ht="15" customHeight="1">
      <c r="A186" s="81" t="s">
        <v>14</v>
      </c>
      <c r="B186" s="135" t="s">
        <v>158</v>
      </c>
      <c r="C186" s="135" t="s">
        <v>101</v>
      </c>
      <c r="D186" s="122">
        <v>8.3333333333333321</v>
      </c>
    </row>
    <row r="187" spans="1:4" ht="15" customHeight="1">
      <c r="A187" s="81" t="s">
        <v>14</v>
      </c>
      <c r="B187" s="135" t="s">
        <v>158</v>
      </c>
      <c r="C187" s="135" t="s">
        <v>102</v>
      </c>
      <c r="D187" s="122">
        <v>13.333333333333334</v>
      </c>
    </row>
    <row r="188" spans="1:4" ht="15" customHeight="1">
      <c r="A188" s="81" t="s">
        <v>14</v>
      </c>
      <c r="B188" s="135" t="s">
        <v>158</v>
      </c>
      <c r="C188" s="135" t="s">
        <v>78</v>
      </c>
      <c r="D188" s="122" t="s">
        <v>68</v>
      </c>
    </row>
    <row r="189" spans="1:4" ht="15" customHeight="1">
      <c r="A189" s="81" t="s">
        <v>14</v>
      </c>
      <c r="B189" s="135" t="s">
        <v>159</v>
      </c>
      <c r="C189" s="135" t="s">
        <v>72</v>
      </c>
      <c r="D189" s="122">
        <v>69.230769230769226</v>
      </c>
    </row>
    <row r="190" spans="1:4" ht="15" customHeight="1">
      <c r="A190" s="81" t="s">
        <v>14</v>
      </c>
      <c r="B190" s="135" t="s">
        <v>159</v>
      </c>
      <c r="C190" s="135" t="s">
        <v>73</v>
      </c>
      <c r="D190" s="122">
        <v>15.384615384615385</v>
      </c>
    </row>
    <row r="191" spans="1:4" ht="15" customHeight="1">
      <c r="A191" s="81" t="s">
        <v>14</v>
      </c>
      <c r="B191" s="135" t="s">
        <v>159</v>
      </c>
      <c r="C191" s="135" t="s">
        <v>74</v>
      </c>
      <c r="D191" s="122" t="s">
        <v>68</v>
      </c>
    </row>
    <row r="192" spans="1:4" ht="15" customHeight="1">
      <c r="A192" s="81" t="s">
        <v>14</v>
      </c>
      <c r="B192" s="135" t="s">
        <v>159</v>
      </c>
      <c r="C192" s="135" t="s">
        <v>75</v>
      </c>
      <c r="D192" s="122" t="s">
        <v>68</v>
      </c>
    </row>
    <row r="193" spans="1:4" ht="15" customHeight="1">
      <c r="A193" s="81" t="s">
        <v>14</v>
      </c>
      <c r="B193" s="135" t="s">
        <v>159</v>
      </c>
      <c r="C193" s="135" t="s">
        <v>76</v>
      </c>
      <c r="D193" s="122" t="s">
        <v>68</v>
      </c>
    </row>
    <row r="194" spans="1:4" ht="15" customHeight="1">
      <c r="A194" s="81" t="s">
        <v>14</v>
      </c>
      <c r="B194" s="135" t="s">
        <v>159</v>
      </c>
      <c r="C194" s="135" t="s">
        <v>101</v>
      </c>
      <c r="D194" s="122" t="s">
        <v>68</v>
      </c>
    </row>
    <row r="195" spans="1:4" ht="15" customHeight="1">
      <c r="A195" s="81" t="s">
        <v>14</v>
      </c>
      <c r="B195" s="135" t="s">
        <v>159</v>
      </c>
      <c r="C195" s="135" t="s">
        <v>102</v>
      </c>
      <c r="D195" s="122">
        <v>17.948717948717949</v>
      </c>
    </row>
    <row r="196" spans="1:4" ht="15" customHeight="1">
      <c r="A196" s="81" t="s">
        <v>14</v>
      </c>
      <c r="B196" s="135" t="s">
        <v>159</v>
      </c>
      <c r="C196" s="135" t="s">
        <v>78</v>
      </c>
      <c r="D196" s="122">
        <v>17.948717948717949</v>
      </c>
    </row>
    <row r="197" spans="1:4" ht="15" customHeight="1">
      <c r="A197" s="81" t="s">
        <v>15</v>
      </c>
      <c r="B197" s="135" t="s">
        <v>157</v>
      </c>
      <c r="C197" s="135" t="s">
        <v>72</v>
      </c>
      <c r="D197" s="122">
        <v>70.679681851048443</v>
      </c>
    </row>
    <row r="198" spans="1:4" ht="15" customHeight="1">
      <c r="A198" s="81" t="s">
        <v>15</v>
      </c>
      <c r="B198" s="135" t="s">
        <v>157</v>
      </c>
      <c r="C198" s="135" t="s">
        <v>73</v>
      </c>
      <c r="D198" s="122">
        <v>19.812002892263195</v>
      </c>
    </row>
    <row r="199" spans="1:4" ht="15" customHeight="1">
      <c r="A199" s="81" t="s">
        <v>15</v>
      </c>
      <c r="B199" s="135" t="s">
        <v>157</v>
      </c>
      <c r="C199" s="135" t="s">
        <v>74</v>
      </c>
      <c r="D199" s="122">
        <v>27.789828874427574</v>
      </c>
    </row>
    <row r="200" spans="1:4" ht="15" customHeight="1">
      <c r="A200" s="81" t="s">
        <v>15</v>
      </c>
      <c r="B200" s="135" t="s">
        <v>157</v>
      </c>
      <c r="C200" s="135" t="s">
        <v>75</v>
      </c>
      <c r="D200" s="122">
        <v>13.43697276452157</v>
      </c>
    </row>
    <row r="201" spans="1:4" ht="15" customHeight="1">
      <c r="A201" s="81" t="s">
        <v>15</v>
      </c>
      <c r="B201" s="135" t="s">
        <v>157</v>
      </c>
      <c r="C201" s="135" t="s">
        <v>76</v>
      </c>
      <c r="D201" s="122">
        <v>13.569534827669319</v>
      </c>
    </row>
    <row r="202" spans="1:4" ht="15" customHeight="1">
      <c r="A202" s="81" t="s">
        <v>15</v>
      </c>
      <c r="B202" s="135" t="s">
        <v>157</v>
      </c>
      <c r="C202" s="135" t="s">
        <v>101</v>
      </c>
      <c r="D202" s="122">
        <v>7.2427090865268742</v>
      </c>
    </row>
    <row r="203" spans="1:4" ht="15" customHeight="1">
      <c r="A203" s="81" t="s">
        <v>15</v>
      </c>
      <c r="B203" s="135" t="s">
        <v>157</v>
      </c>
      <c r="C203" s="135" t="s">
        <v>102</v>
      </c>
      <c r="D203" s="122">
        <v>10.363943118823812</v>
      </c>
    </row>
    <row r="204" spans="1:4" ht="15" customHeight="1">
      <c r="A204" s="81" t="s">
        <v>15</v>
      </c>
      <c r="B204" s="135" t="s">
        <v>157</v>
      </c>
      <c r="C204" s="135" t="s">
        <v>78</v>
      </c>
      <c r="D204" s="122">
        <v>10.906242468064594</v>
      </c>
    </row>
    <row r="205" spans="1:4" ht="15" customHeight="1">
      <c r="A205" s="81" t="s">
        <v>15</v>
      </c>
      <c r="B205" s="135" t="s">
        <v>158</v>
      </c>
      <c r="C205" s="135" t="s">
        <v>72</v>
      </c>
      <c r="D205" s="122">
        <v>67.621964559177428</v>
      </c>
    </row>
    <row r="206" spans="1:4" ht="15" customHeight="1">
      <c r="A206" s="81" t="s">
        <v>15</v>
      </c>
      <c r="B206" s="135" t="s">
        <v>158</v>
      </c>
      <c r="C206" s="135" t="s">
        <v>73</v>
      </c>
      <c r="D206" s="122">
        <v>28.199518704878585</v>
      </c>
    </row>
    <row r="207" spans="1:4" ht="15" customHeight="1">
      <c r="A207" s="81" t="s">
        <v>15</v>
      </c>
      <c r="B207" s="135" t="s">
        <v>158</v>
      </c>
      <c r="C207" s="135" t="s">
        <v>74</v>
      </c>
      <c r="D207" s="122">
        <v>23.102165828046378</v>
      </c>
    </row>
    <row r="208" spans="1:4" ht="15" customHeight="1">
      <c r="A208" s="81" t="s">
        <v>15</v>
      </c>
      <c r="B208" s="135" t="s">
        <v>158</v>
      </c>
      <c r="C208" s="135" t="s">
        <v>75</v>
      </c>
      <c r="D208" s="122">
        <v>10.719754977029096</v>
      </c>
    </row>
    <row r="209" spans="1:4" ht="15" customHeight="1">
      <c r="A209" s="81" t="s">
        <v>15</v>
      </c>
      <c r="B209" s="135" t="s">
        <v>158</v>
      </c>
      <c r="C209" s="135" t="s">
        <v>76</v>
      </c>
      <c r="D209" s="122">
        <v>8.7070662874644498</v>
      </c>
    </row>
    <row r="210" spans="1:4" ht="15" customHeight="1">
      <c r="A210" s="81" t="s">
        <v>15</v>
      </c>
      <c r="B210" s="135" t="s">
        <v>158</v>
      </c>
      <c r="C210" s="135" t="s">
        <v>101</v>
      </c>
      <c r="D210" s="122">
        <v>8.0945088602056448</v>
      </c>
    </row>
    <row r="211" spans="1:4" ht="15" customHeight="1">
      <c r="A211" s="81" t="s">
        <v>15</v>
      </c>
      <c r="B211" s="135" t="s">
        <v>158</v>
      </c>
      <c r="C211" s="135" t="s">
        <v>102</v>
      </c>
      <c r="D211" s="122">
        <v>5.9724349157733538</v>
      </c>
    </row>
    <row r="212" spans="1:4" ht="15" customHeight="1">
      <c r="A212" s="81" t="s">
        <v>15</v>
      </c>
      <c r="B212" s="135" t="s">
        <v>158</v>
      </c>
      <c r="C212" s="135" t="s">
        <v>78</v>
      </c>
      <c r="D212" s="122">
        <v>6.7381316998468606</v>
      </c>
    </row>
    <row r="213" spans="1:4" ht="15" customHeight="1">
      <c r="A213" s="81" t="s">
        <v>15</v>
      </c>
      <c r="B213" s="135" t="s">
        <v>159</v>
      </c>
      <c r="C213" s="135" t="s">
        <v>72</v>
      </c>
      <c r="D213" s="122">
        <v>74.429836329487514</v>
      </c>
    </row>
    <row r="214" spans="1:4" ht="15" customHeight="1">
      <c r="A214" s="81" t="s">
        <v>15</v>
      </c>
      <c r="B214" s="135" t="s">
        <v>159</v>
      </c>
      <c r="C214" s="135" t="s">
        <v>73</v>
      </c>
      <c r="D214" s="122">
        <v>9.525087201502549</v>
      </c>
    </row>
    <row r="215" spans="1:4" ht="15" customHeight="1">
      <c r="A215" s="81" t="s">
        <v>15</v>
      </c>
      <c r="B215" s="135" t="s">
        <v>159</v>
      </c>
      <c r="C215" s="135" t="s">
        <v>74</v>
      </c>
      <c r="D215" s="122">
        <v>33.539039441910383</v>
      </c>
    </row>
    <row r="216" spans="1:4" ht="15" customHeight="1">
      <c r="A216" s="81" t="s">
        <v>15</v>
      </c>
      <c r="B216" s="135" t="s">
        <v>159</v>
      </c>
      <c r="C216" s="135" t="s">
        <v>75</v>
      </c>
      <c r="D216" s="122">
        <v>16.769519720955191</v>
      </c>
    </row>
    <row r="217" spans="1:4" ht="15" customHeight="1">
      <c r="A217" s="81" t="s">
        <v>15</v>
      </c>
      <c r="B217" s="135" t="s">
        <v>159</v>
      </c>
      <c r="C217" s="135" t="s">
        <v>76</v>
      </c>
      <c r="D217" s="122">
        <v>19.533136570968608</v>
      </c>
    </row>
    <row r="218" spans="1:4" ht="15" customHeight="1">
      <c r="A218" s="81" t="s">
        <v>15</v>
      </c>
      <c r="B218" s="135" t="s">
        <v>159</v>
      </c>
      <c r="C218" s="135" t="s">
        <v>101</v>
      </c>
      <c r="D218" s="122">
        <v>6.1980144888650388</v>
      </c>
    </row>
    <row r="219" spans="1:4" ht="15" customHeight="1">
      <c r="A219" s="81" t="s">
        <v>15</v>
      </c>
      <c r="B219" s="135" t="s">
        <v>159</v>
      </c>
      <c r="C219" s="135" t="s">
        <v>102</v>
      </c>
      <c r="D219" s="122">
        <v>15.749932921921117</v>
      </c>
    </row>
    <row r="220" spans="1:4" ht="15" customHeight="1">
      <c r="A220" s="81" t="s">
        <v>15</v>
      </c>
      <c r="B220" s="135" t="s">
        <v>159</v>
      </c>
      <c r="C220" s="135" t="s">
        <v>78</v>
      </c>
      <c r="D220" s="122">
        <v>16.018245237456398</v>
      </c>
    </row>
    <row r="221" spans="1:4" ht="15" customHeight="1">
      <c r="A221" s="81" t="s">
        <v>16</v>
      </c>
      <c r="B221" s="135" t="s">
        <v>157</v>
      </c>
      <c r="C221" s="135" t="s">
        <v>72</v>
      </c>
      <c r="D221" s="122">
        <v>78.767123287671239</v>
      </c>
    </row>
    <row r="222" spans="1:4" ht="15" customHeight="1">
      <c r="A222" s="81" t="s">
        <v>16</v>
      </c>
      <c r="B222" s="135" t="s">
        <v>157</v>
      </c>
      <c r="C222" s="135" t="s">
        <v>73</v>
      </c>
      <c r="D222" s="122">
        <v>9.5890410958904102</v>
      </c>
    </row>
    <row r="223" spans="1:4" ht="15" customHeight="1">
      <c r="A223" s="81" t="s">
        <v>16</v>
      </c>
      <c r="B223" s="135" t="s">
        <v>157</v>
      </c>
      <c r="C223" s="135" t="s">
        <v>74</v>
      </c>
      <c r="D223" s="122">
        <v>36.986301369863014</v>
      </c>
    </row>
    <row r="224" spans="1:4" ht="15" customHeight="1">
      <c r="A224" s="81" t="s">
        <v>16</v>
      </c>
      <c r="B224" s="135" t="s">
        <v>157</v>
      </c>
      <c r="C224" s="135" t="s">
        <v>75</v>
      </c>
      <c r="D224" s="122">
        <v>17.80821917808219</v>
      </c>
    </row>
    <row r="225" spans="1:4" ht="15" customHeight="1">
      <c r="A225" s="81" t="s">
        <v>16</v>
      </c>
      <c r="B225" s="135" t="s">
        <v>157</v>
      </c>
      <c r="C225" s="135" t="s">
        <v>76</v>
      </c>
      <c r="D225" s="122">
        <v>17.123287671232877</v>
      </c>
    </row>
    <row r="226" spans="1:4" ht="15" customHeight="1">
      <c r="A226" s="81" t="s">
        <v>16</v>
      </c>
      <c r="B226" s="135" t="s">
        <v>157</v>
      </c>
      <c r="C226" s="135" t="s">
        <v>101</v>
      </c>
      <c r="D226" s="122">
        <v>6.8493150684931505</v>
      </c>
    </row>
    <row r="227" spans="1:4" ht="15" customHeight="1">
      <c r="A227" s="81" t="s">
        <v>16</v>
      </c>
      <c r="B227" s="135" t="s">
        <v>157</v>
      </c>
      <c r="C227" s="135" t="s">
        <v>102</v>
      </c>
      <c r="D227" s="122">
        <v>15.068493150684931</v>
      </c>
    </row>
    <row r="228" spans="1:4" ht="15" customHeight="1">
      <c r="A228" s="81" t="s">
        <v>16</v>
      </c>
      <c r="B228" s="135" t="s">
        <v>157</v>
      </c>
      <c r="C228" s="135" t="s">
        <v>78</v>
      </c>
      <c r="D228" s="122">
        <v>28.082191780821919</v>
      </c>
    </row>
    <row r="229" spans="1:4" ht="15" customHeight="1">
      <c r="A229" s="81" t="s">
        <v>16</v>
      </c>
      <c r="B229" s="135" t="s">
        <v>158</v>
      </c>
      <c r="C229" s="135" t="s">
        <v>72</v>
      </c>
      <c r="D229" s="122">
        <v>73.529411764705884</v>
      </c>
    </row>
    <row r="230" spans="1:4" ht="15" customHeight="1">
      <c r="A230" s="81" t="s">
        <v>16</v>
      </c>
      <c r="B230" s="135" t="s">
        <v>158</v>
      </c>
      <c r="C230" s="135" t="s">
        <v>73</v>
      </c>
      <c r="D230" s="122">
        <v>16.176470588235293</v>
      </c>
    </row>
    <row r="231" spans="1:4" ht="15" customHeight="1">
      <c r="A231" s="81" t="s">
        <v>16</v>
      </c>
      <c r="B231" s="135" t="s">
        <v>158</v>
      </c>
      <c r="C231" s="135" t="s">
        <v>74</v>
      </c>
      <c r="D231" s="122">
        <v>32.352941176470587</v>
      </c>
    </row>
    <row r="232" spans="1:4" ht="15" customHeight="1">
      <c r="A232" s="81" t="s">
        <v>16</v>
      </c>
      <c r="B232" s="135" t="s">
        <v>158</v>
      </c>
      <c r="C232" s="135" t="s">
        <v>75</v>
      </c>
      <c r="D232" s="122">
        <v>13.23529411764706</v>
      </c>
    </row>
    <row r="233" spans="1:4" ht="15" customHeight="1">
      <c r="A233" s="81" t="s">
        <v>16</v>
      </c>
      <c r="B233" s="135" t="s">
        <v>158</v>
      </c>
      <c r="C233" s="135" t="s">
        <v>76</v>
      </c>
      <c r="D233" s="122">
        <v>14.705882352941178</v>
      </c>
    </row>
    <row r="234" spans="1:4" ht="15" customHeight="1">
      <c r="A234" s="81" t="s">
        <v>16</v>
      </c>
      <c r="B234" s="135" t="s">
        <v>158</v>
      </c>
      <c r="C234" s="135" t="s">
        <v>101</v>
      </c>
      <c r="D234" s="122">
        <v>10.294117647058822</v>
      </c>
    </row>
    <row r="235" spans="1:4" ht="15" customHeight="1">
      <c r="A235" s="81" t="s">
        <v>16</v>
      </c>
      <c r="B235" s="135" t="s">
        <v>158</v>
      </c>
      <c r="C235" s="135" t="s">
        <v>102</v>
      </c>
      <c r="D235" s="122">
        <v>14.705882352941178</v>
      </c>
    </row>
    <row r="236" spans="1:4" ht="15" customHeight="1">
      <c r="A236" s="81" t="s">
        <v>16</v>
      </c>
      <c r="B236" s="135" t="s">
        <v>158</v>
      </c>
      <c r="C236" s="135" t="s">
        <v>78</v>
      </c>
      <c r="D236" s="122">
        <v>23.52941176470588</v>
      </c>
    </row>
    <row r="237" spans="1:4" ht="15" customHeight="1">
      <c r="A237" s="81" t="s">
        <v>16</v>
      </c>
      <c r="B237" s="135" t="s">
        <v>159</v>
      </c>
      <c r="C237" s="135" t="s">
        <v>72</v>
      </c>
      <c r="D237" s="122">
        <v>83.333333333333343</v>
      </c>
    </row>
    <row r="238" spans="1:4" ht="15" customHeight="1">
      <c r="A238" s="81" t="s">
        <v>16</v>
      </c>
      <c r="B238" s="135" t="s">
        <v>159</v>
      </c>
      <c r="C238" s="135" t="s">
        <v>73</v>
      </c>
      <c r="D238" s="122" t="s">
        <v>68</v>
      </c>
    </row>
    <row r="239" spans="1:4" ht="15" customHeight="1">
      <c r="A239" s="81" t="s">
        <v>16</v>
      </c>
      <c r="B239" s="135" t="s">
        <v>159</v>
      </c>
      <c r="C239" s="135" t="s">
        <v>74</v>
      </c>
      <c r="D239" s="122">
        <v>41.025641025641022</v>
      </c>
    </row>
    <row r="240" spans="1:4" ht="15" customHeight="1">
      <c r="A240" s="81" t="s">
        <v>16</v>
      </c>
      <c r="B240" s="135" t="s">
        <v>159</v>
      </c>
      <c r="C240" s="135" t="s">
        <v>75</v>
      </c>
      <c r="D240" s="122">
        <v>21.794871794871796</v>
      </c>
    </row>
    <row r="241" spans="1:4" ht="15" customHeight="1">
      <c r="A241" s="81" t="s">
        <v>16</v>
      </c>
      <c r="B241" s="135" t="s">
        <v>159</v>
      </c>
      <c r="C241" s="135" t="s">
        <v>76</v>
      </c>
      <c r="D241" s="122">
        <v>19.230769230769234</v>
      </c>
    </row>
    <row r="242" spans="1:4" ht="15" customHeight="1">
      <c r="A242" s="81" t="s">
        <v>16</v>
      </c>
      <c r="B242" s="135" t="s">
        <v>159</v>
      </c>
      <c r="C242" s="135" t="s">
        <v>101</v>
      </c>
      <c r="D242" s="122" t="s">
        <v>68</v>
      </c>
    </row>
    <row r="243" spans="1:4" ht="15" customHeight="1">
      <c r="A243" s="81" t="s">
        <v>16</v>
      </c>
      <c r="B243" s="135" t="s">
        <v>159</v>
      </c>
      <c r="C243" s="135" t="s">
        <v>102</v>
      </c>
      <c r="D243" s="122">
        <v>15.384615384615385</v>
      </c>
    </row>
    <row r="244" spans="1:4" ht="15" customHeight="1">
      <c r="A244" s="81" t="s">
        <v>16</v>
      </c>
      <c r="B244" s="135" t="s">
        <v>159</v>
      </c>
      <c r="C244" s="135" t="s">
        <v>78</v>
      </c>
      <c r="D244" s="122">
        <v>32.051282051282051</v>
      </c>
    </row>
    <row r="245" spans="1:4" ht="15" customHeight="1">
      <c r="A245" s="81" t="s">
        <v>17</v>
      </c>
      <c r="B245" s="135" t="s">
        <v>157</v>
      </c>
      <c r="C245" s="135" t="s">
        <v>72</v>
      </c>
      <c r="D245" s="122">
        <v>78.326359832635987</v>
      </c>
    </row>
    <row r="246" spans="1:4" ht="15" customHeight="1">
      <c r="A246" s="81" t="s">
        <v>17</v>
      </c>
      <c r="B246" s="135" t="s">
        <v>157</v>
      </c>
      <c r="C246" s="135" t="s">
        <v>73</v>
      </c>
      <c r="D246" s="122">
        <v>22.364016736401673</v>
      </c>
    </row>
    <row r="247" spans="1:4" ht="15" customHeight="1">
      <c r="A247" s="81" t="s">
        <v>17</v>
      </c>
      <c r="B247" s="135" t="s">
        <v>157</v>
      </c>
      <c r="C247" s="135" t="s">
        <v>74</v>
      </c>
      <c r="D247" s="122">
        <v>15.794979079497908</v>
      </c>
    </row>
    <row r="248" spans="1:4" ht="15" customHeight="1">
      <c r="A248" s="81" t="s">
        <v>17</v>
      </c>
      <c r="B248" s="135" t="s">
        <v>157</v>
      </c>
      <c r="C248" s="135" t="s">
        <v>75</v>
      </c>
      <c r="D248" s="122">
        <v>13.263598326359832</v>
      </c>
    </row>
    <row r="249" spans="1:4" ht="15" customHeight="1">
      <c r="A249" s="81" t="s">
        <v>17</v>
      </c>
      <c r="B249" s="135" t="s">
        <v>157</v>
      </c>
      <c r="C249" s="135" t="s">
        <v>76</v>
      </c>
      <c r="D249" s="122">
        <v>31.98744769874477</v>
      </c>
    </row>
    <row r="250" spans="1:4" ht="15" customHeight="1">
      <c r="A250" s="81" t="s">
        <v>17</v>
      </c>
      <c r="B250" s="135" t="s">
        <v>157</v>
      </c>
      <c r="C250" s="135" t="s">
        <v>101</v>
      </c>
      <c r="D250" s="122">
        <v>24.748953974895397</v>
      </c>
    </row>
    <row r="251" spans="1:4" ht="15" customHeight="1">
      <c r="A251" s="81" t="s">
        <v>17</v>
      </c>
      <c r="B251" s="135" t="s">
        <v>157</v>
      </c>
      <c r="C251" s="135" t="s">
        <v>102</v>
      </c>
      <c r="D251" s="122">
        <v>12.94979079497908</v>
      </c>
    </row>
    <row r="252" spans="1:4" ht="15" customHeight="1">
      <c r="A252" s="81" t="s">
        <v>17</v>
      </c>
      <c r="B252" s="135" t="s">
        <v>157</v>
      </c>
      <c r="C252" s="135" t="s">
        <v>78</v>
      </c>
      <c r="D252" s="122">
        <v>12.426778242677825</v>
      </c>
    </row>
    <row r="253" spans="1:4" ht="15" customHeight="1">
      <c r="A253" s="81" t="s">
        <v>17</v>
      </c>
      <c r="B253" s="135" t="s">
        <v>158</v>
      </c>
      <c r="C253" s="135" t="s">
        <v>72</v>
      </c>
      <c r="D253" s="122">
        <v>77.339901477832512</v>
      </c>
    </row>
    <row r="254" spans="1:4" ht="15" customHeight="1">
      <c r="A254" s="81" t="s">
        <v>17</v>
      </c>
      <c r="B254" s="135" t="s">
        <v>158</v>
      </c>
      <c r="C254" s="135" t="s">
        <v>73</v>
      </c>
      <c r="D254" s="122">
        <v>31.491907107670652</v>
      </c>
    </row>
    <row r="255" spans="1:4" ht="15" customHeight="1">
      <c r="A255" s="81" t="s">
        <v>17</v>
      </c>
      <c r="B255" s="135" t="s">
        <v>158</v>
      </c>
      <c r="C255" s="135" t="s">
        <v>74</v>
      </c>
      <c r="D255" s="122">
        <v>14.250527797325827</v>
      </c>
    </row>
    <row r="256" spans="1:4" ht="15" customHeight="1">
      <c r="A256" s="81" t="s">
        <v>17</v>
      </c>
      <c r="B256" s="135" t="s">
        <v>158</v>
      </c>
      <c r="C256" s="135" t="s">
        <v>75</v>
      </c>
      <c r="D256" s="122">
        <v>10.485573539760731</v>
      </c>
    </row>
    <row r="257" spans="1:4" ht="15" customHeight="1">
      <c r="A257" s="81" t="s">
        <v>17</v>
      </c>
      <c r="B257" s="135" t="s">
        <v>158</v>
      </c>
      <c r="C257" s="135" t="s">
        <v>76</v>
      </c>
      <c r="D257" s="122">
        <v>25.932441942294162</v>
      </c>
    </row>
    <row r="258" spans="1:4" ht="15" customHeight="1">
      <c r="A258" s="81" t="s">
        <v>17</v>
      </c>
      <c r="B258" s="135" t="s">
        <v>158</v>
      </c>
      <c r="C258" s="135" t="s">
        <v>101</v>
      </c>
      <c r="D258" s="122">
        <v>27.19915552427868</v>
      </c>
    </row>
    <row r="259" spans="1:4" ht="15" customHeight="1">
      <c r="A259" s="81" t="s">
        <v>17</v>
      </c>
      <c r="B259" s="135" t="s">
        <v>158</v>
      </c>
      <c r="C259" s="135" t="s">
        <v>102</v>
      </c>
      <c r="D259" s="122">
        <v>9.3947923997185079</v>
      </c>
    </row>
    <row r="260" spans="1:4" ht="15" customHeight="1">
      <c r="A260" s="81" t="s">
        <v>17</v>
      </c>
      <c r="B260" s="135" t="s">
        <v>158</v>
      </c>
      <c r="C260" s="135" t="s">
        <v>78</v>
      </c>
      <c r="D260" s="122">
        <v>8.9373680506685425</v>
      </c>
    </row>
    <row r="261" spans="1:4" ht="15" customHeight="1">
      <c r="A261" s="81" t="s">
        <v>17</v>
      </c>
      <c r="B261" s="135" t="s">
        <v>159</v>
      </c>
      <c r="C261" s="135" t="s">
        <v>72</v>
      </c>
      <c r="D261" s="122">
        <v>79.772961816305468</v>
      </c>
    </row>
    <row r="262" spans="1:4" ht="15" customHeight="1">
      <c r="A262" s="81" t="s">
        <v>17</v>
      </c>
      <c r="B262" s="135" t="s">
        <v>159</v>
      </c>
      <c r="C262" s="135" t="s">
        <v>73</v>
      </c>
      <c r="D262" s="122">
        <v>8.9783281733746119</v>
      </c>
    </row>
    <row r="263" spans="1:4" ht="15" customHeight="1">
      <c r="A263" s="81" t="s">
        <v>17</v>
      </c>
      <c r="B263" s="135" t="s">
        <v>159</v>
      </c>
      <c r="C263" s="135" t="s">
        <v>74</v>
      </c>
      <c r="D263" s="122">
        <v>18.059855521155832</v>
      </c>
    </row>
    <row r="264" spans="1:4" ht="15" customHeight="1">
      <c r="A264" s="81" t="s">
        <v>17</v>
      </c>
      <c r="B264" s="135" t="s">
        <v>159</v>
      </c>
      <c r="C264" s="135" t="s">
        <v>75</v>
      </c>
      <c r="D264" s="122">
        <v>17.337461300309599</v>
      </c>
    </row>
    <row r="265" spans="1:4" ht="15" customHeight="1">
      <c r="A265" s="81" t="s">
        <v>17</v>
      </c>
      <c r="B265" s="135" t="s">
        <v>159</v>
      </c>
      <c r="C265" s="135" t="s">
        <v>76</v>
      </c>
      <c r="D265" s="122">
        <v>40.866873065015483</v>
      </c>
    </row>
    <row r="266" spans="1:4" ht="15" customHeight="1">
      <c r="A266" s="81" t="s">
        <v>17</v>
      </c>
      <c r="B266" s="135" t="s">
        <v>159</v>
      </c>
      <c r="C266" s="135" t="s">
        <v>101</v>
      </c>
      <c r="D266" s="122">
        <v>21.155830753353975</v>
      </c>
    </row>
    <row r="267" spans="1:4" ht="15" customHeight="1">
      <c r="A267" s="81" t="s">
        <v>17</v>
      </c>
      <c r="B267" s="135" t="s">
        <v>159</v>
      </c>
      <c r="C267" s="135" t="s">
        <v>102</v>
      </c>
      <c r="D267" s="122">
        <v>18.163054695562437</v>
      </c>
    </row>
    <row r="268" spans="1:4" ht="15" customHeight="1">
      <c r="A268" s="81" t="s">
        <v>17</v>
      </c>
      <c r="B268" s="135" t="s">
        <v>159</v>
      </c>
      <c r="C268" s="135" t="s">
        <v>78</v>
      </c>
      <c r="D268" s="122">
        <v>17.543859649122805</v>
      </c>
    </row>
    <row r="269" spans="1:4" ht="15" customHeight="1">
      <c r="A269" s="81" t="s">
        <v>18</v>
      </c>
      <c r="B269" s="135" t="s">
        <v>157</v>
      </c>
      <c r="C269" s="135" t="s">
        <v>72</v>
      </c>
      <c r="D269" s="122">
        <v>67.134831460674164</v>
      </c>
    </row>
    <row r="270" spans="1:4" ht="15" customHeight="1">
      <c r="A270" s="81" t="s">
        <v>18</v>
      </c>
      <c r="B270" s="135" t="s">
        <v>157</v>
      </c>
      <c r="C270" s="135" t="s">
        <v>73</v>
      </c>
      <c r="D270" s="122">
        <v>13.693820224719101</v>
      </c>
    </row>
    <row r="271" spans="1:4" ht="15" customHeight="1">
      <c r="A271" s="81" t="s">
        <v>18</v>
      </c>
      <c r="B271" s="135" t="s">
        <v>157</v>
      </c>
      <c r="C271" s="135" t="s">
        <v>74</v>
      </c>
      <c r="D271" s="122">
        <v>25.632022471910108</v>
      </c>
    </row>
    <row r="272" spans="1:4" ht="15" customHeight="1">
      <c r="A272" s="81" t="s">
        <v>18</v>
      </c>
      <c r="B272" s="135" t="s">
        <v>157</v>
      </c>
      <c r="C272" s="135" t="s">
        <v>75</v>
      </c>
      <c r="D272" s="122">
        <v>7.7949438202247183</v>
      </c>
    </row>
    <row r="273" spans="1:4" ht="15" customHeight="1">
      <c r="A273" s="81" t="s">
        <v>18</v>
      </c>
      <c r="B273" s="135" t="s">
        <v>157</v>
      </c>
      <c r="C273" s="135" t="s">
        <v>76</v>
      </c>
      <c r="D273" s="122">
        <v>5.547752808988764</v>
      </c>
    </row>
    <row r="274" spans="1:4" ht="15" customHeight="1">
      <c r="A274" s="81" t="s">
        <v>18</v>
      </c>
      <c r="B274" s="135" t="s">
        <v>157</v>
      </c>
      <c r="C274" s="135" t="s">
        <v>101</v>
      </c>
      <c r="D274" s="122">
        <v>8.0758426966292145</v>
      </c>
    </row>
    <row r="275" spans="1:4" ht="15" customHeight="1">
      <c r="A275" s="81" t="s">
        <v>18</v>
      </c>
      <c r="B275" s="135" t="s">
        <v>157</v>
      </c>
      <c r="C275" s="135" t="s">
        <v>102</v>
      </c>
      <c r="D275" s="122">
        <v>17.485955056179776</v>
      </c>
    </row>
    <row r="276" spans="1:4" ht="15" customHeight="1">
      <c r="A276" s="81" t="s">
        <v>18</v>
      </c>
      <c r="B276" s="135" t="s">
        <v>157</v>
      </c>
      <c r="C276" s="135" t="s">
        <v>78</v>
      </c>
      <c r="D276" s="122">
        <v>14.466292134831459</v>
      </c>
    </row>
    <row r="277" spans="1:4" ht="15" customHeight="1">
      <c r="A277" s="81" t="s">
        <v>18</v>
      </c>
      <c r="B277" s="135" t="s">
        <v>158</v>
      </c>
      <c r="C277" s="135" t="s">
        <v>72</v>
      </c>
      <c r="D277" s="122">
        <v>62.246489859594377</v>
      </c>
    </row>
    <row r="278" spans="1:4" ht="15" customHeight="1">
      <c r="A278" s="81" t="s">
        <v>18</v>
      </c>
      <c r="B278" s="135" t="s">
        <v>158</v>
      </c>
      <c r="C278" s="135" t="s">
        <v>73</v>
      </c>
      <c r="D278" s="122">
        <v>20.592823712948519</v>
      </c>
    </row>
    <row r="279" spans="1:4" ht="15" customHeight="1">
      <c r="A279" s="81" t="s">
        <v>18</v>
      </c>
      <c r="B279" s="135" t="s">
        <v>158</v>
      </c>
      <c r="C279" s="135" t="s">
        <v>74</v>
      </c>
      <c r="D279" s="122">
        <v>21.8408736349454</v>
      </c>
    </row>
    <row r="280" spans="1:4" ht="15" customHeight="1">
      <c r="A280" s="81" t="s">
        <v>18</v>
      </c>
      <c r="B280" s="135" t="s">
        <v>158</v>
      </c>
      <c r="C280" s="135" t="s">
        <v>75</v>
      </c>
      <c r="D280" s="122">
        <v>7.332293291731669</v>
      </c>
    </row>
    <row r="281" spans="1:4" ht="15" customHeight="1">
      <c r="A281" s="81" t="s">
        <v>18</v>
      </c>
      <c r="B281" s="135" t="s">
        <v>158</v>
      </c>
      <c r="C281" s="135" t="s">
        <v>76</v>
      </c>
      <c r="D281" s="122">
        <v>2.9641185647425896</v>
      </c>
    </row>
    <row r="282" spans="1:4" ht="15" customHeight="1">
      <c r="A282" s="81" t="s">
        <v>18</v>
      </c>
      <c r="B282" s="135" t="s">
        <v>158</v>
      </c>
      <c r="C282" s="135" t="s">
        <v>101</v>
      </c>
      <c r="D282" s="122">
        <v>9.204368174726989</v>
      </c>
    </row>
    <row r="283" spans="1:4" ht="15" customHeight="1">
      <c r="A283" s="81" t="s">
        <v>18</v>
      </c>
      <c r="B283" s="135" t="s">
        <v>158</v>
      </c>
      <c r="C283" s="135" t="s">
        <v>102</v>
      </c>
      <c r="D283" s="122">
        <v>11.388455538221528</v>
      </c>
    </row>
    <row r="284" spans="1:4" ht="15" customHeight="1">
      <c r="A284" s="81" t="s">
        <v>18</v>
      </c>
      <c r="B284" s="135" t="s">
        <v>158</v>
      </c>
      <c r="C284" s="135" t="s">
        <v>78</v>
      </c>
      <c r="D284" s="122">
        <v>9.0483619344773789</v>
      </c>
    </row>
    <row r="285" spans="1:4" ht="15" customHeight="1">
      <c r="A285" s="81" t="s">
        <v>18</v>
      </c>
      <c r="B285" s="135" t="s">
        <v>159</v>
      </c>
      <c r="C285" s="135" t="s">
        <v>72</v>
      </c>
      <c r="D285" s="122">
        <v>71.136653895274577</v>
      </c>
    </row>
    <row r="286" spans="1:4" ht="15" customHeight="1">
      <c r="A286" s="81" t="s">
        <v>18</v>
      </c>
      <c r="B286" s="135" t="s">
        <v>159</v>
      </c>
      <c r="C286" s="135" t="s">
        <v>73</v>
      </c>
      <c r="D286" s="122">
        <v>8.0459770114942533</v>
      </c>
    </row>
    <row r="287" spans="1:4" ht="15" customHeight="1">
      <c r="A287" s="81" t="s">
        <v>18</v>
      </c>
      <c r="B287" s="135" t="s">
        <v>159</v>
      </c>
      <c r="C287" s="135" t="s">
        <v>74</v>
      </c>
      <c r="D287" s="122">
        <v>28.735632183908045</v>
      </c>
    </row>
    <row r="288" spans="1:4" ht="15" customHeight="1">
      <c r="A288" s="81" t="s">
        <v>18</v>
      </c>
      <c r="B288" s="135" t="s">
        <v>159</v>
      </c>
      <c r="C288" s="135" t="s">
        <v>75</v>
      </c>
      <c r="D288" s="122">
        <v>8.1736909323116222</v>
      </c>
    </row>
    <row r="289" spans="1:4" ht="15" customHeight="1">
      <c r="A289" s="81" t="s">
        <v>18</v>
      </c>
      <c r="B289" s="135" t="s">
        <v>159</v>
      </c>
      <c r="C289" s="135" t="s">
        <v>76</v>
      </c>
      <c r="D289" s="122">
        <v>7.6628352490421454</v>
      </c>
    </row>
    <row r="290" spans="1:4" ht="15" customHeight="1">
      <c r="A290" s="81" t="s">
        <v>18</v>
      </c>
      <c r="B290" s="135" t="s">
        <v>159</v>
      </c>
      <c r="C290" s="135" t="s">
        <v>101</v>
      </c>
      <c r="D290" s="122">
        <v>7.1519795657726686</v>
      </c>
    </row>
    <row r="291" spans="1:4" ht="15" customHeight="1">
      <c r="A291" s="81" t="s">
        <v>18</v>
      </c>
      <c r="B291" s="135" t="s">
        <v>159</v>
      </c>
      <c r="C291" s="135" t="s">
        <v>102</v>
      </c>
      <c r="D291" s="122">
        <v>22.477650063856959</v>
      </c>
    </row>
    <row r="292" spans="1:4" ht="15" customHeight="1">
      <c r="A292" s="81" t="s">
        <v>18</v>
      </c>
      <c r="B292" s="135" t="s">
        <v>159</v>
      </c>
      <c r="C292" s="135" t="s">
        <v>78</v>
      </c>
      <c r="D292" s="122">
        <v>18.901660280970624</v>
      </c>
    </row>
    <row r="293" spans="1:4" ht="15" customHeight="1">
      <c r="A293" s="81" t="s">
        <v>19</v>
      </c>
      <c r="B293" s="135" t="s">
        <v>157</v>
      </c>
      <c r="C293" s="135" t="s">
        <v>72</v>
      </c>
      <c r="D293" s="122">
        <v>36.666666666666664</v>
      </c>
    </row>
    <row r="294" spans="1:4" ht="15" customHeight="1">
      <c r="A294" s="81" t="s">
        <v>19</v>
      </c>
      <c r="B294" s="135" t="s">
        <v>157</v>
      </c>
      <c r="C294" s="135" t="s">
        <v>73</v>
      </c>
      <c r="D294" s="122" t="s">
        <v>68</v>
      </c>
    </row>
    <row r="295" spans="1:4" ht="15" customHeight="1">
      <c r="A295" s="81" t="s">
        <v>19</v>
      </c>
      <c r="B295" s="135" t="s">
        <v>157</v>
      </c>
      <c r="C295" s="135" t="s">
        <v>74</v>
      </c>
      <c r="D295" s="122" t="s">
        <v>68</v>
      </c>
    </row>
    <row r="296" spans="1:4" ht="15" customHeight="1">
      <c r="A296" s="81" t="s">
        <v>19</v>
      </c>
      <c r="B296" s="135" t="s">
        <v>157</v>
      </c>
      <c r="C296" s="135" t="s">
        <v>75</v>
      </c>
      <c r="D296" s="122" t="s">
        <v>68</v>
      </c>
    </row>
    <row r="297" spans="1:4" ht="15" customHeight="1">
      <c r="A297" s="81" t="s">
        <v>19</v>
      </c>
      <c r="B297" s="135" t="s">
        <v>157</v>
      </c>
      <c r="C297" s="135" t="s">
        <v>76</v>
      </c>
      <c r="D297" s="122" t="s">
        <v>68</v>
      </c>
    </row>
    <row r="298" spans="1:4" ht="15" customHeight="1">
      <c r="A298" s="81" t="s">
        <v>19</v>
      </c>
      <c r="B298" s="135" t="s">
        <v>157</v>
      </c>
      <c r="C298" s="135" t="s">
        <v>101</v>
      </c>
      <c r="D298" s="122">
        <v>0</v>
      </c>
    </row>
    <row r="299" spans="1:4" ht="15" customHeight="1">
      <c r="A299" s="81" t="s">
        <v>19</v>
      </c>
      <c r="B299" s="135" t="s">
        <v>157</v>
      </c>
      <c r="C299" s="135" t="s">
        <v>102</v>
      </c>
      <c r="D299" s="122" t="s">
        <v>68</v>
      </c>
    </row>
    <row r="300" spans="1:4" ht="15" customHeight="1">
      <c r="A300" s="81" t="s">
        <v>19</v>
      </c>
      <c r="B300" s="135" t="s">
        <v>157</v>
      </c>
      <c r="C300" s="135" t="s">
        <v>78</v>
      </c>
      <c r="D300" s="122" t="s">
        <v>68</v>
      </c>
    </row>
    <row r="301" spans="1:4" ht="15" customHeight="1">
      <c r="A301" s="81" t="s">
        <v>19</v>
      </c>
      <c r="B301" s="135" t="s">
        <v>158</v>
      </c>
      <c r="C301" s="135" t="s">
        <v>72</v>
      </c>
      <c r="D301" s="122">
        <v>38.461538461538467</v>
      </c>
    </row>
    <row r="302" spans="1:4" ht="15" customHeight="1">
      <c r="A302" s="81" t="s">
        <v>19</v>
      </c>
      <c r="B302" s="135" t="s">
        <v>158</v>
      </c>
      <c r="C302" s="135" t="s">
        <v>73</v>
      </c>
      <c r="D302" s="122" t="s">
        <v>68</v>
      </c>
    </row>
    <row r="303" spans="1:4" ht="15" customHeight="1">
      <c r="A303" s="81" t="s">
        <v>19</v>
      </c>
      <c r="B303" s="135" t="s">
        <v>158</v>
      </c>
      <c r="C303" s="135" t="s">
        <v>74</v>
      </c>
      <c r="D303" s="122" t="s">
        <v>68</v>
      </c>
    </row>
    <row r="304" spans="1:4" ht="15" customHeight="1">
      <c r="A304" s="81" t="s">
        <v>19</v>
      </c>
      <c r="B304" s="135" t="s">
        <v>158</v>
      </c>
      <c r="C304" s="135" t="s">
        <v>75</v>
      </c>
      <c r="D304" s="122">
        <v>0</v>
      </c>
    </row>
    <row r="305" spans="1:4" ht="15" customHeight="1">
      <c r="A305" s="81" t="s">
        <v>19</v>
      </c>
      <c r="B305" s="135" t="s">
        <v>158</v>
      </c>
      <c r="C305" s="135" t="s">
        <v>76</v>
      </c>
      <c r="D305" s="122" t="s">
        <v>68</v>
      </c>
    </row>
    <row r="306" spans="1:4" ht="15" customHeight="1">
      <c r="A306" s="81" t="s">
        <v>19</v>
      </c>
      <c r="B306" s="135" t="s">
        <v>158</v>
      </c>
      <c r="C306" s="135" t="s">
        <v>101</v>
      </c>
      <c r="D306" s="122">
        <v>0</v>
      </c>
    </row>
    <row r="307" spans="1:4" ht="15" customHeight="1">
      <c r="A307" s="81" t="s">
        <v>19</v>
      </c>
      <c r="B307" s="135" t="s">
        <v>158</v>
      </c>
      <c r="C307" s="135" t="s">
        <v>102</v>
      </c>
      <c r="D307" s="122">
        <v>0</v>
      </c>
    </row>
    <row r="308" spans="1:4" ht="15" customHeight="1">
      <c r="A308" s="81" t="s">
        <v>19</v>
      </c>
      <c r="B308" s="135" t="s">
        <v>158</v>
      </c>
      <c r="C308" s="135" t="s">
        <v>78</v>
      </c>
      <c r="D308" s="122">
        <v>0</v>
      </c>
    </row>
    <row r="309" spans="1:4" ht="15" customHeight="1">
      <c r="A309" s="81" t="s">
        <v>19</v>
      </c>
      <c r="B309" s="135" t="s">
        <v>159</v>
      </c>
      <c r="C309" s="135" t="s">
        <v>72</v>
      </c>
      <c r="D309" s="122">
        <v>35.294117647058826</v>
      </c>
    </row>
    <row r="310" spans="1:4" ht="15" customHeight="1">
      <c r="A310" s="81" t="s">
        <v>19</v>
      </c>
      <c r="B310" s="135" t="s">
        <v>159</v>
      </c>
      <c r="C310" s="135" t="s">
        <v>73</v>
      </c>
      <c r="D310" s="122">
        <v>0</v>
      </c>
    </row>
    <row r="311" spans="1:4" ht="15" customHeight="1">
      <c r="A311" s="81" t="s">
        <v>19</v>
      </c>
      <c r="B311" s="135" t="s">
        <v>159</v>
      </c>
      <c r="C311" s="135" t="s">
        <v>74</v>
      </c>
      <c r="D311" s="122" t="s">
        <v>68</v>
      </c>
    </row>
    <row r="312" spans="1:4" ht="15" customHeight="1">
      <c r="A312" s="81" t="s">
        <v>19</v>
      </c>
      <c r="B312" s="135" t="s">
        <v>159</v>
      </c>
      <c r="C312" s="135" t="s">
        <v>75</v>
      </c>
      <c r="D312" s="122" t="s">
        <v>68</v>
      </c>
    </row>
    <row r="313" spans="1:4" ht="15" customHeight="1">
      <c r="A313" s="81" t="s">
        <v>19</v>
      </c>
      <c r="B313" s="135" t="s">
        <v>159</v>
      </c>
      <c r="C313" s="135" t="s">
        <v>76</v>
      </c>
      <c r="D313" s="122">
        <v>0</v>
      </c>
    </row>
    <row r="314" spans="1:4" ht="15" customHeight="1">
      <c r="A314" s="81" t="s">
        <v>19</v>
      </c>
      <c r="B314" s="135" t="s">
        <v>159</v>
      </c>
      <c r="C314" s="135" t="s">
        <v>101</v>
      </c>
      <c r="D314" s="122">
        <v>0</v>
      </c>
    </row>
    <row r="315" spans="1:4" ht="15" customHeight="1">
      <c r="A315" s="81" t="s">
        <v>19</v>
      </c>
      <c r="B315" s="135" t="s">
        <v>159</v>
      </c>
      <c r="C315" s="135" t="s">
        <v>102</v>
      </c>
      <c r="D315" s="122" t="s">
        <v>68</v>
      </c>
    </row>
    <row r="316" spans="1:4" ht="15" customHeight="1">
      <c r="A316" s="147" t="s">
        <v>19</v>
      </c>
      <c r="B316" s="136" t="s">
        <v>159</v>
      </c>
      <c r="C316" s="136" t="s">
        <v>78</v>
      </c>
      <c r="D316" s="148" t="s">
        <v>68</v>
      </c>
    </row>
    <row r="317" spans="1:4" ht="15" customHeight="1">
      <c r="A317" s="174" t="s">
        <v>9</v>
      </c>
      <c r="B317" s="175" t="s">
        <v>157</v>
      </c>
      <c r="C317" s="176" t="s">
        <v>72</v>
      </c>
      <c r="D317" s="177">
        <v>68.931297709923669</v>
      </c>
    </row>
    <row r="318" spans="1:4" ht="15" customHeight="1">
      <c r="A318" s="174" t="s">
        <v>9</v>
      </c>
      <c r="B318" s="175" t="s">
        <v>157</v>
      </c>
      <c r="C318" s="176" t="s">
        <v>73</v>
      </c>
      <c r="D318" s="177">
        <v>18.379983036471586</v>
      </c>
    </row>
    <row r="319" spans="1:4" ht="15" customHeight="1">
      <c r="A319" s="174" t="s">
        <v>9</v>
      </c>
      <c r="B319" s="175" t="s">
        <v>157</v>
      </c>
      <c r="C319" s="176" t="s">
        <v>74</v>
      </c>
      <c r="D319" s="177">
        <v>23.642917726887191</v>
      </c>
    </row>
    <row r="320" spans="1:4" ht="15" customHeight="1">
      <c r="A320" s="174" t="s">
        <v>9</v>
      </c>
      <c r="B320" s="175" t="s">
        <v>157</v>
      </c>
      <c r="C320" s="176" t="s">
        <v>75</v>
      </c>
      <c r="D320" s="177">
        <v>12.022900763358779</v>
      </c>
    </row>
    <row r="321" spans="1:4" ht="15" customHeight="1">
      <c r="A321" s="174" t="s">
        <v>9</v>
      </c>
      <c r="B321" s="175" t="s">
        <v>157</v>
      </c>
      <c r="C321" s="176" t="s">
        <v>76</v>
      </c>
      <c r="D321" s="177">
        <v>16.276505513146734</v>
      </c>
    </row>
    <row r="322" spans="1:4" ht="15" customHeight="1">
      <c r="A322" s="174" t="s">
        <v>9</v>
      </c>
      <c r="B322" s="175" t="s">
        <v>157</v>
      </c>
      <c r="C322" s="176" t="s">
        <v>101</v>
      </c>
      <c r="D322" s="177">
        <v>10.941475826972011</v>
      </c>
    </row>
    <row r="323" spans="1:4" ht="15" customHeight="1">
      <c r="A323" s="174" t="s">
        <v>9</v>
      </c>
      <c r="B323" s="175" t="s">
        <v>157</v>
      </c>
      <c r="C323" s="176" t="s">
        <v>102</v>
      </c>
      <c r="D323" s="177">
        <v>12.540288379983036</v>
      </c>
    </row>
    <row r="324" spans="1:4" ht="15" customHeight="1">
      <c r="A324" s="174" t="s">
        <v>9</v>
      </c>
      <c r="B324" s="175" t="s">
        <v>157</v>
      </c>
      <c r="C324" s="176" t="s">
        <v>78</v>
      </c>
      <c r="D324" s="177">
        <v>11.726039016115351</v>
      </c>
    </row>
    <row r="325" spans="1:4" ht="15" customHeight="1">
      <c r="A325" s="174" t="s">
        <v>9</v>
      </c>
      <c r="B325" s="175" t="s">
        <v>158</v>
      </c>
      <c r="C325" s="176" t="s">
        <v>72</v>
      </c>
      <c r="D325" s="177">
        <v>66.338660159017564</v>
      </c>
    </row>
    <row r="326" spans="1:4" ht="15" customHeight="1">
      <c r="A326" s="174" t="s">
        <v>9</v>
      </c>
      <c r="B326" s="175" t="s">
        <v>158</v>
      </c>
      <c r="C326" s="176" t="s">
        <v>73</v>
      </c>
      <c r="D326" s="177">
        <v>26.35597890262143</v>
      </c>
    </row>
    <row r="327" spans="1:4" ht="15" customHeight="1">
      <c r="A327" s="174" t="s">
        <v>9</v>
      </c>
      <c r="B327" s="175" t="s">
        <v>158</v>
      </c>
      <c r="C327" s="176" t="s">
        <v>74</v>
      </c>
      <c r="D327" s="177">
        <v>20.192080610879319</v>
      </c>
    </row>
    <row r="328" spans="1:4" ht="15" customHeight="1">
      <c r="A328" s="174" t="s">
        <v>9</v>
      </c>
      <c r="B328" s="175" t="s">
        <v>158</v>
      </c>
      <c r="C328" s="176" t="s">
        <v>75</v>
      </c>
      <c r="D328" s="177">
        <v>10.099976383531448</v>
      </c>
    </row>
    <row r="329" spans="1:4" ht="15" customHeight="1">
      <c r="A329" s="174" t="s">
        <v>9</v>
      </c>
      <c r="B329" s="175" t="s">
        <v>158</v>
      </c>
      <c r="C329" s="176" t="s">
        <v>76</v>
      </c>
      <c r="D329" s="177">
        <v>12.075887585609699</v>
      </c>
    </row>
    <row r="330" spans="1:4" ht="15" customHeight="1">
      <c r="A330" s="174" t="s">
        <v>9</v>
      </c>
      <c r="B330" s="175" t="s">
        <v>158</v>
      </c>
      <c r="C330" s="176" t="s">
        <v>101</v>
      </c>
      <c r="D330" s="177">
        <v>12.855231047783988</v>
      </c>
    </row>
    <row r="331" spans="1:4" ht="15" customHeight="1">
      <c r="A331" s="174" t="s">
        <v>9</v>
      </c>
      <c r="B331" s="175" t="s">
        <v>158</v>
      </c>
      <c r="C331" s="176" t="s">
        <v>102</v>
      </c>
      <c r="D331" s="177">
        <v>8.5491616153664491</v>
      </c>
    </row>
    <row r="332" spans="1:4" ht="15" customHeight="1">
      <c r="A332" s="174" t="s">
        <v>9</v>
      </c>
      <c r="B332" s="175" t="s">
        <v>158</v>
      </c>
      <c r="C332" s="176" t="s">
        <v>78</v>
      </c>
      <c r="D332" s="177">
        <v>7.1321735023222868</v>
      </c>
    </row>
    <row r="333" spans="1:4" ht="15" customHeight="1">
      <c r="A333" s="174" t="s">
        <v>9</v>
      </c>
      <c r="B333" s="175" t="s">
        <v>159</v>
      </c>
      <c r="C333" s="176" t="s">
        <v>72</v>
      </c>
      <c r="D333" s="177">
        <v>71.959179920934076</v>
      </c>
    </row>
    <row r="334" spans="1:4" ht="15" customHeight="1">
      <c r="A334" s="174" t="s">
        <v>9</v>
      </c>
      <c r="B334" s="175" t="s">
        <v>159</v>
      </c>
      <c r="C334" s="176" t="s">
        <v>73</v>
      </c>
      <c r="D334" s="177">
        <v>9.0649995403144246</v>
      </c>
    </row>
    <row r="335" spans="1:4" ht="15" customHeight="1">
      <c r="A335" s="174" t="s">
        <v>9</v>
      </c>
      <c r="B335" s="175" t="s">
        <v>159</v>
      </c>
      <c r="C335" s="176" t="s">
        <v>74</v>
      </c>
      <c r="D335" s="177">
        <v>27.673071619012596</v>
      </c>
    </row>
    <row r="336" spans="1:4" ht="15" customHeight="1">
      <c r="A336" s="174" t="s">
        <v>9</v>
      </c>
      <c r="B336" s="175" t="s">
        <v>159</v>
      </c>
      <c r="C336" s="176" t="s">
        <v>75</v>
      </c>
      <c r="D336" s="177">
        <v>14.268640250068954</v>
      </c>
    </row>
    <row r="337" spans="1:14" ht="15" customHeight="1">
      <c r="A337" s="174" t="s">
        <v>9</v>
      </c>
      <c r="B337" s="175" t="s">
        <v>159</v>
      </c>
      <c r="C337" s="176" t="s">
        <v>76</v>
      </c>
      <c r="D337" s="177">
        <v>21.182311299071436</v>
      </c>
    </row>
    <row r="338" spans="1:14" ht="15" customHeight="1">
      <c r="A338" s="174" t="s">
        <v>9</v>
      </c>
      <c r="B338" s="175" t="s">
        <v>159</v>
      </c>
      <c r="C338" s="176" t="s">
        <v>101</v>
      </c>
      <c r="D338" s="177">
        <v>8.7064447917624346</v>
      </c>
    </row>
    <row r="339" spans="1:14" ht="15" customHeight="1">
      <c r="A339" s="174" t="s">
        <v>9</v>
      </c>
      <c r="B339" s="175" t="s">
        <v>159</v>
      </c>
      <c r="C339" s="176" t="s">
        <v>102</v>
      </c>
      <c r="D339" s="177">
        <v>17.201434218994208</v>
      </c>
    </row>
    <row r="340" spans="1:14" ht="15" customHeight="1">
      <c r="A340" s="174" t="s">
        <v>9</v>
      </c>
      <c r="B340" s="178" t="s">
        <v>159</v>
      </c>
      <c r="C340" s="179" t="s">
        <v>78</v>
      </c>
      <c r="D340" s="180">
        <v>17.09110968097821</v>
      </c>
    </row>
    <row r="341" spans="1:14" ht="17.25" customHeight="1">
      <c r="A341" s="41" t="s">
        <v>43</v>
      </c>
    </row>
    <row r="342" spans="1:14" s="186" customFormat="1" ht="12" customHeight="1">
      <c r="A342" s="33" t="s">
        <v>185</v>
      </c>
    </row>
    <row r="343" spans="1:14" s="186" customFormat="1" ht="12" customHeight="1">
      <c r="A343" s="33" t="s">
        <v>96</v>
      </c>
    </row>
    <row r="344" spans="1:14" s="186" customFormat="1" ht="12" customHeight="1">
      <c r="A344" s="42" t="s">
        <v>190</v>
      </c>
      <c r="B344" s="185"/>
      <c r="C344" s="185"/>
      <c r="D344" s="185"/>
      <c r="E344" s="185"/>
      <c r="F344" s="185"/>
      <c r="G344" s="185"/>
      <c r="H344" s="185"/>
      <c r="I344" s="185"/>
      <c r="J344" s="185"/>
      <c r="K344" s="185"/>
      <c r="L344" s="185"/>
      <c r="M344" s="185"/>
      <c r="N344" s="185"/>
    </row>
    <row r="345" spans="1:14" s="186" customFormat="1" ht="12" customHeight="1">
      <c r="A345" s="41" t="s">
        <v>50</v>
      </c>
    </row>
    <row r="346" spans="1:14" s="186" customFormat="1" ht="24" customHeight="1">
      <c r="A346" s="216" t="s">
        <v>189</v>
      </c>
      <c r="B346" s="216"/>
      <c r="C346" s="216"/>
      <c r="D346" s="216"/>
    </row>
    <row r="347" spans="1:14" s="186" customFormat="1" ht="12" customHeight="1">
      <c r="A347" s="42" t="s">
        <v>49</v>
      </c>
    </row>
  </sheetData>
  <sheetProtection algorithmName="SHA-512" hashValue="JfvLWKUxx+paIoaMTyKtmVQ3I3di/BTZw8LWAVTPFv5ds/78WWuzXeC9w8dl0aK4OvJ0t+mgVszUttF94ZXr2w==" saltValue="pSjJzKe4nMxU9mjMrG9JBQ==" spinCount="100000" sheet="1" objects="1" scenarios="1" autoFilter="0"/>
  <mergeCells count="3">
    <mergeCell ref="A2:B2"/>
    <mergeCell ref="A3:D3"/>
    <mergeCell ref="A346:D346"/>
  </mergeCells>
  <hyperlinks>
    <hyperlink ref="A2" location="'Table of Contents'!A1" display="Back to the Table of Contents" xr:uid="{00000000-0004-0000-0C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84"/>
  <sheetViews>
    <sheetView showGridLines="0" zoomScaleNormal="100" workbookViewId="0">
      <pane ySplit="4" topLeftCell="A5" activePane="bottomLeft" state="frozen"/>
      <selection pane="bottomLeft"/>
    </sheetView>
  </sheetViews>
  <sheetFormatPr baseColWidth="10" defaultColWidth="8.83203125" defaultRowHeight="15"/>
  <cols>
    <col min="1" max="1" width="30.5" customWidth="1"/>
    <col min="2" max="2" width="24.83203125" customWidth="1"/>
    <col min="3" max="5" width="20.5" customWidth="1"/>
    <col min="6" max="7" width="22.5" customWidth="1"/>
    <col min="8" max="8" width="16.83203125" customWidth="1"/>
    <col min="9" max="11" width="25.5" customWidth="1"/>
    <col min="12" max="13" width="28.83203125" customWidth="1"/>
  </cols>
  <sheetData>
    <row r="1" spans="1:13" s="143" customFormat="1" ht="15" hidden="1" customHeight="1">
      <c r="A1" s="107" t="s">
        <v>207</v>
      </c>
    </row>
    <row r="2" spans="1:13" s="49" customFormat="1" ht="24" customHeight="1">
      <c r="A2" s="229" t="s">
        <v>37</v>
      </c>
      <c r="B2" s="229"/>
      <c r="C2" s="50"/>
      <c r="D2" s="48"/>
      <c r="E2" s="48"/>
      <c r="F2" s="48"/>
      <c r="G2" s="48"/>
    </row>
    <row r="3" spans="1:13" s="124" customFormat="1" ht="21.75" customHeight="1">
      <c r="A3" s="124" t="s">
        <v>141</v>
      </c>
    </row>
    <row r="4" spans="1:13" s="1" customFormat="1" ht="45" customHeight="1">
      <c r="A4" s="95" t="s">
        <v>0</v>
      </c>
      <c r="B4" s="96" t="s">
        <v>1</v>
      </c>
      <c r="C4" s="96" t="s">
        <v>34</v>
      </c>
      <c r="D4" s="99" t="s">
        <v>148</v>
      </c>
      <c r="E4" s="99" t="s">
        <v>4</v>
      </c>
      <c r="F4" s="99" t="s">
        <v>146</v>
      </c>
      <c r="G4" s="99" t="s">
        <v>147</v>
      </c>
      <c r="H4" s="99" t="s">
        <v>195</v>
      </c>
      <c r="I4" s="99" t="s">
        <v>149</v>
      </c>
      <c r="J4" s="99" t="s">
        <v>150</v>
      </c>
      <c r="K4" s="99" t="s">
        <v>196</v>
      </c>
      <c r="L4" s="99" t="s">
        <v>151</v>
      </c>
      <c r="M4" s="100" t="s">
        <v>152</v>
      </c>
    </row>
    <row r="5" spans="1:13" ht="15" customHeight="1">
      <c r="A5" s="137" t="s">
        <v>7</v>
      </c>
      <c r="B5" s="129" t="s">
        <v>157</v>
      </c>
      <c r="C5" s="129" t="s">
        <v>31</v>
      </c>
      <c r="D5" s="131">
        <v>655.48</v>
      </c>
      <c r="E5" s="131">
        <v>639.70000000000005</v>
      </c>
      <c r="F5" s="131">
        <v>599.89</v>
      </c>
      <c r="G5" s="131">
        <v>679.5</v>
      </c>
      <c r="H5" s="151">
        <v>2.521382</v>
      </c>
      <c r="I5" s="151">
        <v>2.2361469999999999</v>
      </c>
      <c r="J5" s="151">
        <v>2.8430010000000001</v>
      </c>
      <c r="K5" s="131">
        <v>385.99</v>
      </c>
      <c r="L5" s="131">
        <v>338.42160000000001</v>
      </c>
      <c r="M5" s="132">
        <v>433.55829999999997</v>
      </c>
    </row>
    <row r="6" spans="1:13" ht="15" customHeight="1">
      <c r="A6" s="137" t="s">
        <v>7</v>
      </c>
      <c r="B6" s="129" t="s">
        <v>157</v>
      </c>
      <c r="C6" s="129">
        <v>2</v>
      </c>
      <c r="D6" s="131">
        <v>426.49</v>
      </c>
      <c r="E6" s="131">
        <v>419.92</v>
      </c>
      <c r="F6" s="131">
        <v>386.44</v>
      </c>
      <c r="G6" s="131">
        <v>453.39</v>
      </c>
      <c r="H6" s="151">
        <v>2.521382</v>
      </c>
      <c r="I6" s="151">
        <v>2.2361469999999999</v>
      </c>
      <c r="J6" s="151">
        <v>2.8430010000000001</v>
      </c>
      <c r="K6" s="131">
        <v>385.99</v>
      </c>
      <c r="L6" s="131">
        <v>338.42160000000001</v>
      </c>
      <c r="M6" s="132">
        <v>433.55829999999997</v>
      </c>
    </row>
    <row r="7" spans="1:13" ht="15" customHeight="1">
      <c r="A7" s="137" t="s">
        <v>7</v>
      </c>
      <c r="B7" s="129" t="s">
        <v>157</v>
      </c>
      <c r="C7" s="129">
        <v>3</v>
      </c>
      <c r="D7" s="131">
        <v>334.59</v>
      </c>
      <c r="E7" s="131">
        <v>351.62</v>
      </c>
      <c r="F7" s="131">
        <v>320.88</v>
      </c>
      <c r="G7" s="131">
        <v>382.36</v>
      </c>
      <c r="H7" s="151">
        <v>2.521382</v>
      </c>
      <c r="I7" s="151">
        <v>2.2361469999999999</v>
      </c>
      <c r="J7" s="151">
        <v>2.8430010000000001</v>
      </c>
      <c r="K7" s="131">
        <v>385.99</v>
      </c>
      <c r="L7" s="131">
        <v>338.42160000000001</v>
      </c>
      <c r="M7" s="132">
        <v>433.55829999999997</v>
      </c>
    </row>
    <row r="8" spans="1:13" ht="15" customHeight="1">
      <c r="A8" s="137" t="s">
        <v>7</v>
      </c>
      <c r="B8" s="129" t="s">
        <v>157</v>
      </c>
      <c r="C8" s="129">
        <v>4</v>
      </c>
      <c r="D8" s="131">
        <v>278.83</v>
      </c>
      <c r="E8" s="131">
        <v>301.7</v>
      </c>
      <c r="F8" s="131">
        <v>273.18</v>
      </c>
      <c r="G8" s="131">
        <v>330.22</v>
      </c>
      <c r="H8" s="151">
        <v>2.521382</v>
      </c>
      <c r="I8" s="151">
        <v>2.2361469999999999</v>
      </c>
      <c r="J8" s="151">
        <v>2.8430010000000001</v>
      </c>
      <c r="K8" s="131">
        <v>385.99</v>
      </c>
      <c r="L8" s="131">
        <v>338.42160000000001</v>
      </c>
      <c r="M8" s="132">
        <v>433.55829999999997</v>
      </c>
    </row>
    <row r="9" spans="1:13" ht="15" customHeight="1">
      <c r="A9" s="137" t="s">
        <v>7</v>
      </c>
      <c r="B9" s="129" t="s">
        <v>157</v>
      </c>
      <c r="C9" s="129" t="s">
        <v>32</v>
      </c>
      <c r="D9" s="131">
        <v>225.46</v>
      </c>
      <c r="E9" s="131">
        <v>253.71</v>
      </c>
      <c r="F9" s="131">
        <v>227.66</v>
      </c>
      <c r="G9" s="131">
        <v>279.76</v>
      </c>
      <c r="H9" s="151">
        <v>2.521382</v>
      </c>
      <c r="I9" s="151">
        <v>2.2361469999999999</v>
      </c>
      <c r="J9" s="151">
        <v>2.8430010000000001</v>
      </c>
      <c r="K9" s="131">
        <v>385.99</v>
      </c>
      <c r="L9" s="131">
        <v>338.42160000000001</v>
      </c>
      <c r="M9" s="132">
        <v>433.55829999999997</v>
      </c>
    </row>
    <row r="10" spans="1:13" ht="15" customHeight="1">
      <c r="A10" s="137" t="s">
        <v>7</v>
      </c>
      <c r="B10" s="129" t="s">
        <v>158</v>
      </c>
      <c r="C10" s="129" t="s">
        <v>31</v>
      </c>
      <c r="D10" s="131">
        <v>649.05999999999995</v>
      </c>
      <c r="E10" s="131">
        <v>635.47</v>
      </c>
      <c r="F10" s="131">
        <v>579.91999999999996</v>
      </c>
      <c r="G10" s="131">
        <v>691.02</v>
      </c>
      <c r="H10" s="151">
        <v>2.3152620000000002</v>
      </c>
      <c r="I10" s="151">
        <v>1.9679599999999999</v>
      </c>
      <c r="J10" s="151">
        <v>2.7238540000000002</v>
      </c>
      <c r="K10" s="131">
        <v>361</v>
      </c>
      <c r="L10" s="131">
        <v>293.91899999999998</v>
      </c>
      <c r="M10" s="132">
        <v>428.08089999999999</v>
      </c>
    </row>
    <row r="11" spans="1:13" ht="15" customHeight="1">
      <c r="A11" s="137" t="s">
        <v>7</v>
      </c>
      <c r="B11" s="129" t="s">
        <v>158</v>
      </c>
      <c r="C11" s="129">
        <v>2</v>
      </c>
      <c r="D11" s="131">
        <v>429.92</v>
      </c>
      <c r="E11" s="131">
        <v>425.34</v>
      </c>
      <c r="F11" s="131">
        <v>378.05</v>
      </c>
      <c r="G11" s="131">
        <v>472.62</v>
      </c>
      <c r="H11" s="151">
        <v>2.3152620000000002</v>
      </c>
      <c r="I11" s="151">
        <v>1.9679599999999999</v>
      </c>
      <c r="J11" s="151">
        <v>2.7238540000000002</v>
      </c>
      <c r="K11" s="131">
        <v>361</v>
      </c>
      <c r="L11" s="131">
        <v>293.91899999999998</v>
      </c>
      <c r="M11" s="132">
        <v>428.08089999999999</v>
      </c>
    </row>
    <row r="12" spans="1:13" ht="15" customHeight="1">
      <c r="A12" s="137" t="s">
        <v>7</v>
      </c>
      <c r="B12" s="129" t="s">
        <v>158</v>
      </c>
      <c r="C12" s="129">
        <v>3</v>
      </c>
      <c r="D12" s="131">
        <v>340.41</v>
      </c>
      <c r="E12" s="131">
        <v>355.83</v>
      </c>
      <c r="F12" s="131">
        <v>312.76</v>
      </c>
      <c r="G12" s="131">
        <v>398.9</v>
      </c>
      <c r="H12" s="151">
        <v>2.3152620000000002</v>
      </c>
      <c r="I12" s="151">
        <v>1.9679599999999999</v>
      </c>
      <c r="J12" s="151">
        <v>2.7238540000000002</v>
      </c>
      <c r="K12" s="131">
        <v>361</v>
      </c>
      <c r="L12" s="131">
        <v>293.91899999999998</v>
      </c>
      <c r="M12" s="132">
        <v>428.08089999999999</v>
      </c>
    </row>
    <row r="13" spans="1:13" ht="15" customHeight="1">
      <c r="A13" s="137" t="s">
        <v>7</v>
      </c>
      <c r="B13" s="129" t="s">
        <v>158</v>
      </c>
      <c r="C13" s="129">
        <v>4</v>
      </c>
      <c r="D13" s="131">
        <v>298.85000000000002</v>
      </c>
      <c r="E13" s="131">
        <v>324.20999999999998</v>
      </c>
      <c r="F13" s="131">
        <v>282.99</v>
      </c>
      <c r="G13" s="131">
        <v>365.42</v>
      </c>
      <c r="H13" s="151">
        <v>2.3152620000000002</v>
      </c>
      <c r="I13" s="151">
        <v>1.9679599999999999</v>
      </c>
      <c r="J13" s="151">
        <v>2.7238540000000002</v>
      </c>
      <c r="K13" s="131">
        <v>361</v>
      </c>
      <c r="L13" s="131">
        <v>293.91899999999998</v>
      </c>
      <c r="M13" s="132">
        <v>428.08089999999999</v>
      </c>
    </row>
    <row r="14" spans="1:13" ht="15" customHeight="1">
      <c r="A14" s="137" t="s">
        <v>7</v>
      </c>
      <c r="B14" s="129" t="s">
        <v>158</v>
      </c>
      <c r="C14" s="129" t="s">
        <v>32</v>
      </c>
      <c r="D14" s="131">
        <v>244.07</v>
      </c>
      <c r="E14" s="131">
        <v>274.47000000000003</v>
      </c>
      <c r="F14" s="131">
        <v>236.86</v>
      </c>
      <c r="G14" s="131">
        <v>312.07</v>
      </c>
      <c r="H14" s="151">
        <v>2.3152620000000002</v>
      </c>
      <c r="I14" s="151">
        <v>1.9679599999999999</v>
      </c>
      <c r="J14" s="151">
        <v>2.7238540000000002</v>
      </c>
      <c r="K14" s="131">
        <v>361</v>
      </c>
      <c r="L14" s="131">
        <v>293.91899999999998</v>
      </c>
      <c r="M14" s="132">
        <v>428.08089999999999</v>
      </c>
    </row>
    <row r="15" spans="1:13" ht="15" customHeight="1">
      <c r="A15" s="137" t="s">
        <v>7</v>
      </c>
      <c r="B15" s="129" t="s">
        <v>159</v>
      </c>
      <c r="C15" s="129" t="s">
        <v>31</v>
      </c>
      <c r="D15" s="131">
        <v>660.83</v>
      </c>
      <c r="E15" s="131">
        <v>644.77</v>
      </c>
      <c r="F15" s="131">
        <v>587.59</v>
      </c>
      <c r="G15" s="131">
        <v>701.94</v>
      </c>
      <c r="H15" s="151">
        <v>2.797024</v>
      </c>
      <c r="I15" s="151">
        <v>2.339493</v>
      </c>
      <c r="J15" s="151">
        <v>3.3440319999999999</v>
      </c>
      <c r="K15" s="131">
        <v>414.25</v>
      </c>
      <c r="L15" s="131">
        <v>346.82389999999998</v>
      </c>
      <c r="M15" s="132">
        <v>481.67599999999999</v>
      </c>
    </row>
    <row r="16" spans="1:13" ht="15" customHeight="1">
      <c r="A16" s="137" t="s">
        <v>7</v>
      </c>
      <c r="B16" s="129" t="s">
        <v>159</v>
      </c>
      <c r="C16" s="129">
        <v>2</v>
      </c>
      <c r="D16" s="131">
        <v>424.42</v>
      </c>
      <c r="E16" s="131">
        <v>416.29</v>
      </c>
      <c r="F16" s="131">
        <v>368.67</v>
      </c>
      <c r="G16" s="131">
        <v>463.91</v>
      </c>
      <c r="H16" s="151">
        <v>2.797024</v>
      </c>
      <c r="I16" s="151">
        <v>2.339493</v>
      </c>
      <c r="J16" s="151">
        <v>3.3440319999999999</v>
      </c>
      <c r="K16" s="131">
        <v>414.25</v>
      </c>
      <c r="L16" s="131">
        <v>346.82389999999998</v>
      </c>
      <c r="M16" s="132">
        <v>481.67599999999999</v>
      </c>
    </row>
    <row r="17" spans="1:13" ht="15" customHeight="1">
      <c r="A17" s="137" t="s">
        <v>7</v>
      </c>
      <c r="B17" s="129" t="s">
        <v>159</v>
      </c>
      <c r="C17" s="129">
        <v>3</v>
      </c>
      <c r="D17" s="131">
        <v>328.97</v>
      </c>
      <c r="E17" s="131">
        <v>345.83</v>
      </c>
      <c r="F17" s="131">
        <v>302.13</v>
      </c>
      <c r="G17" s="131">
        <v>389.53</v>
      </c>
      <c r="H17" s="151">
        <v>2.797024</v>
      </c>
      <c r="I17" s="151">
        <v>2.339493</v>
      </c>
      <c r="J17" s="151">
        <v>3.3440319999999999</v>
      </c>
      <c r="K17" s="131">
        <v>414.25</v>
      </c>
      <c r="L17" s="131">
        <v>346.82389999999998</v>
      </c>
      <c r="M17" s="132">
        <v>481.67599999999999</v>
      </c>
    </row>
    <row r="18" spans="1:13" ht="15" customHeight="1">
      <c r="A18" s="137" t="s">
        <v>7</v>
      </c>
      <c r="B18" s="129" t="s">
        <v>159</v>
      </c>
      <c r="C18" s="129">
        <v>4</v>
      </c>
      <c r="D18" s="131">
        <v>256.77</v>
      </c>
      <c r="E18" s="131">
        <v>277.17</v>
      </c>
      <c r="F18" s="131">
        <v>237.99</v>
      </c>
      <c r="G18" s="131">
        <v>316.33999999999997</v>
      </c>
      <c r="H18" s="151">
        <v>2.797024</v>
      </c>
      <c r="I18" s="151">
        <v>2.339493</v>
      </c>
      <c r="J18" s="151">
        <v>3.3440319999999999</v>
      </c>
      <c r="K18" s="131">
        <v>414.25</v>
      </c>
      <c r="L18" s="131">
        <v>346.82389999999998</v>
      </c>
      <c r="M18" s="132">
        <v>481.67599999999999</v>
      </c>
    </row>
    <row r="19" spans="1:13" ht="15" customHeight="1">
      <c r="A19" s="137" t="s">
        <v>7</v>
      </c>
      <c r="B19" s="129" t="s">
        <v>159</v>
      </c>
      <c r="C19" s="129" t="s">
        <v>32</v>
      </c>
      <c r="D19" s="131">
        <v>205.44</v>
      </c>
      <c r="E19" s="131">
        <v>230.52</v>
      </c>
      <c r="F19" s="131">
        <v>194.78</v>
      </c>
      <c r="G19" s="131">
        <v>266.26</v>
      </c>
      <c r="H19" s="151">
        <v>2.797024</v>
      </c>
      <c r="I19" s="151">
        <v>2.339493</v>
      </c>
      <c r="J19" s="151">
        <v>3.3440319999999999</v>
      </c>
      <c r="K19" s="131">
        <v>414.25</v>
      </c>
      <c r="L19" s="131">
        <v>346.82389999999998</v>
      </c>
      <c r="M19" s="132">
        <v>481.67599999999999</v>
      </c>
    </row>
    <row r="20" spans="1:13" ht="15" customHeight="1">
      <c r="A20" s="137" t="s">
        <v>8</v>
      </c>
      <c r="B20" s="129" t="s">
        <v>157</v>
      </c>
      <c r="C20" s="129" t="s">
        <v>31</v>
      </c>
      <c r="D20" s="131">
        <v>689.75</v>
      </c>
      <c r="E20" s="131">
        <v>638.20000000000005</v>
      </c>
      <c r="F20" s="131">
        <v>598.96</v>
      </c>
      <c r="G20" s="131">
        <v>677.45</v>
      </c>
      <c r="H20" s="151">
        <v>2.0034529999999999</v>
      </c>
      <c r="I20" s="151">
        <v>1.7996080000000001</v>
      </c>
      <c r="J20" s="151">
        <v>2.2303869999999999</v>
      </c>
      <c r="K20" s="131">
        <v>319.64999999999998</v>
      </c>
      <c r="L20" s="131">
        <v>271.43279999999999</v>
      </c>
      <c r="M20" s="132">
        <v>367.86709999999999</v>
      </c>
    </row>
    <row r="21" spans="1:13" ht="15" customHeight="1">
      <c r="A21" s="137" t="s">
        <v>8</v>
      </c>
      <c r="B21" s="129" t="s">
        <v>157</v>
      </c>
      <c r="C21" s="129">
        <v>2</v>
      </c>
      <c r="D21" s="131">
        <v>460.27</v>
      </c>
      <c r="E21" s="131">
        <v>448.49</v>
      </c>
      <c r="F21" s="131">
        <v>415.4</v>
      </c>
      <c r="G21" s="131">
        <v>481.58</v>
      </c>
      <c r="H21" s="151">
        <v>2.0034529999999999</v>
      </c>
      <c r="I21" s="151">
        <v>1.7996080000000001</v>
      </c>
      <c r="J21" s="151">
        <v>2.2303869999999999</v>
      </c>
      <c r="K21" s="131">
        <v>319.64999999999998</v>
      </c>
      <c r="L21" s="131">
        <v>271.43279999999999</v>
      </c>
      <c r="M21" s="132">
        <v>367.86709999999999</v>
      </c>
    </row>
    <row r="22" spans="1:13" ht="15" customHeight="1">
      <c r="A22" s="137" t="s">
        <v>8</v>
      </c>
      <c r="B22" s="129" t="s">
        <v>157</v>
      </c>
      <c r="C22" s="129">
        <v>3</v>
      </c>
      <c r="D22" s="131">
        <v>454.01</v>
      </c>
      <c r="E22" s="131">
        <v>456.91</v>
      </c>
      <c r="F22" s="131">
        <v>423.08</v>
      </c>
      <c r="G22" s="131">
        <v>490.73</v>
      </c>
      <c r="H22" s="151">
        <v>2.0034529999999999</v>
      </c>
      <c r="I22" s="151">
        <v>1.7996080000000001</v>
      </c>
      <c r="J22" s="151">
        <v>2.2303869999999999</v>
      </c>
      <c r="K22" s="131">
        <v>319.64999999999998</v>
      </c>
      <c r="L22" s="131">
        <v>271.43279999999999</v>
      </c>
      <c r="M22" s="132">
        <v>367.86709999999999</v>
      </c>
    </row>
    <row r="23" spans="1:13" ht="15" customHeight="1">
      <c r="A23" s="137" t="s">
        <v>8</v>
      </c>
      <c r="B23" s="129" t="s">
        <v>157</v>
      </c>
      <c r="C23" s="129">
        <v>4</v>
      </c>
      <c r="D23" s="131">
        <v>419.45</v>
      </c>
      <c r="E23" s="131">
        <v>433.33</v>
      </c>
      <c r="F23" s="131">
        <v>400.47</v>
      </c>
      <c r="G23" s="131">
        <v>466.19</v>
      </c>
      <c r="H23" s="151">
        <v>2.0034529999999999</v>
      </c>
      <c r="I23" s="151">
        <v>1.7996080000000001</v>
      </c>
      <c r="J23" s="151">
        <v>2.2303869999999999</v>
      </c>
      <c r="K23" s="131">
        <v>319.64999999999998</v>
      </c>
      <c r="L23" s="131">
        <v>271.43279999999999</v>
      </c>
      <c r="M23" s="132">
        <v>367.86709999999999</v>
      </c>
    </row>
    <row r="24" spans="1:13" ht="15" customHeight="1">
      <c r="A24" s="137" t="s">
        <v>8</v>
      </c>
      <c r="B24" s="129" t="s">
        <v>157</v>
      </c>
      <c r="C24" s="129" t="s">
        <v>32</v>
      </c>
      <c r="D24" s="131">
        <v>296.44</v>
      </c>
      <c r="E24" s="131">
        <v>318.55</v>
      </c>
      <c r="F24" s="131">
        <v>290.52999999999997</v>
      </c>
      <c r="G24" s="131">
        <v>346.56</v>
      </c>
      <c r="H24" s="151">
        <v>2.0034529999999999</v>
      </c>
      <c r="I24" s="151">
        <v>1.7996080000000001</v>
      </c>
      <c r="J24" s="151">
        <v>2.2303869999999999</v>
      </c>
      <c r="K24" s="131">
        <v>319.64999999999998</v>
      </c>
      <c r="L24" s="131">
        <v>271.43279999999999</v>
      </c>
      <c r="M24" s="132">
        <v>367.86709999999999</v>
      </c>
    </row>
    <row r="25" spans="1:13" ht="15" customHeight="1">
      <c r="A25" s="137" t="s">
        <v>8</v>
      </c>
      <c r="B25" s="129" t="s">
        <v>158</v>
      </c>
      <c r="C25" s="129" t="s">
        <v>31</v>
      </c>
      <c r="D25" s="131">
        <v>677.95</v>
      </c>
      <c r="E25" s="131">
        <v>613.91999999999996</v>
      </c>
      <c r="F25" s="131">
        <v>560.84</v>
      </c>
      <c r="G25" s="131">
        <v>667</v>
      </c>
      <c r="H25" s="151">
        <v>1.8163309999999999</v>
      </c>
      <c r="I25" s="151">
        <v>1.5675570000000001</v>
      </c>
      <c r="J25" s="151">
        <v>2.1045850000000002</v>
      </c>
      <c r="K25" s="131">
        <v>275.92</v>
      </c>
      <c r="L25" s="131">
        <v>209.2696</v>
      </c>
      <c r="M25" s="132">
        <v>342.57029999999997</v>
      </c>
    </row>
    <row r="26" spans="1:13" ht="15" customHeight="1">
      <c r="A26" s="137" t="s">
        <v>8</v>
      </c>
      <c r="B26" s="129" t="s">
        <v>158</v>
      </c>
      <c r="C26" s="129">
        <v>2</v>
      </c>
      <c r="D26" s="131">
        <v>427.36</v>
      </c>
      <c r="E26" s="131">
        <v>413.48</v>
      </c>
      <c r="F26" s="131">
        <v>369.34</v>
      </c>
      <c r="G26" s="131">
        <v>457.63</v>
      </c>
      <c r="H26" s="151">
        <v>1.8163309999999999</v>
      </c>
      <c r="I26" s="151">
        <v>1.5675570000000001</v>
      </c>
      <c r="J26" s="151">
        <v>2.1045850000000002</v>
      </c>
      <c r="K26" s="131">
        <v>275.92</v>
      </c>
      <c r="L26" s="131">
        <v>209.2696</v>
      </c>
      <c r="M26" s="132">
        <v>342.57029999999997</v>
      </c>
    </row>
    <row r="27" spans="1:13" ht="15" customHeight="1">
      <c r="A27" s="137" t="s">
        <v>8</v>
      </c>
      <c r="B27" s="129" t="s">
        <v>158</v>
      </c>
      <c r="C27" s="129">
        <v>3</v>
      </c>
      <c r="D27" s="131">
        <v>488.91</v>
      </c>
      <c r="E27" s="131">
        <v>492.03</v>
      </c>
      <c r="F27" s="131">
        <v>443.04</v>
      </c>
      <c r="G27" s="131">
        <v>541.03</v>
      </c>
      <c r="H27" s="151">
        <v>1.8163309999999999</v>
      </c>
      <c r="I27" s="151">
        <v>1.5675570000000001</v>
      </c>
      <c r="J27" s="151">
        <v>2.1045850000000002</v>
      </c>
      <c r="K27" s="131">
        <v>275.92</v>
      </c>
      <c r="L27" s="131">
        <v>209.2696</v>
      </c>
      <c r="M27" s="132">
        <v>342.57029999999997</v>
      </c>
    </row>
    <row r="28" spans="1:13" ht="15" customHeight="1">
      <c r="A28" s="137" t="s">
        <v>8</v>
      </c>
      <c r="B28" s="129" t="s">
        <v>158</v>
      </c>
      <c r="C28" s="129">
        <v>4</v>
      </c>
      <c r="D28" s="131">
        <v>446.49</v>
      </c>
      <c r="E28" s="131">
        <v>461.4</v>
      </c>
      <c r="F28" s="131">
        <v>414</v>
      </c>
      <c r="G28" s="131">
        <v>508.8</v>
      </c>
      <c r="H28" s="151">
        <v>1.8163309999999999</v>
      </c>
      <c r="I28" s="151">
        <v>1.5675570000000001</v>
      </c>
      <c r="J28" s="151">
        <v>2.1045850000000002</v>
      </c>
      <c r="K28" s="131">
        <v>275.92</v>
      </c>
      <c r="L28" s="131">
        <v>209.2696</v>
      </c>
      <c r="M28" s="132">
        <v>342.57029999999997</v>
      </c>
    </row>
    <row r="29" spans="1:13" ht="15" customHeight="1">
      <c r="A29" s="137" t="s">
        <v>8</v>
      </c>
      <c r="B29" s="129" t="s">
        <v>158</v>
      </c>
      <c r="C29" s="129" t="s">
        <v>32</v>
      </c>
      <c r="D29" s="131">
        <v>312.74</v>
      </c>
      <c r="E29" s="131">
        <v>338</v>
      </c>
      <c r="F29" s="131">
        <v>297.69</v>
      </c>
      <c r="G29" s="131">
        <v>378.3</v>
      </c>
      <c r="H29" s="151">
        <v>1.8163309999999999</v>
      </c>
      <c r="I29" s="151">
        <v>1.5675570000000001</v>
      </c>
      <c r="J29" s="151">
        <v>2.1045850000000002</v>
      </c>
      <c r="K29" s="131">
        <v>275.92</v>
      </c>
      <c r="L29" s="131">
        <v>209.2696</v>
      </c>
      <c r="M29" s="132">
        <v>342.57029999999997</v>
      </c>
    </row>
    <row r="30" spans="1:13" ht="15" customHeight="1">
      <c r="A30" s="137" t="s">
        <v>8</v>
      </c>
      <c r="B30" s="129" t="s">
        <v>159</v>
      </c>
      <c r="C30" s="129" t="s">
        <v>31</v>
      </c>
      <c r="D30" s="131">
        <v>701.29</v>
      </c>
      <c r="E30" s="131">
        <v>664.96</v>
      </c>
      <c r="F30" s="131">
        <v>606.82000000000005</v>
      </c>
      <c r="G30" s="131">
        <v>723.1</v>
      </c>
      <c r="H30" s="151">
        <v>2.235986</v>
      </c>
      <c r="I30" s="151">
        <v>1.9114310000000001</v>
      </c>
      <c r="J30" s="151">
        <v>2.61565</v>
      </c>
      <c r="K30" s="131">
        <v>367.57</v>
      </c>
      <c r="L30" s="131">
        <v>297.71870000000001</v>
      </c>
      <c r="M30" s="132">
        <v>437.4212</v>
      </c>
    </row>
    <row r="31" spans="1:13" ht="15" customHeight="1">
      <c r="A31" s="137" t="s">
        <v>8</v>
      </c>
      <c r="B31" s="129" t="s">
        <v>159</v>
      </c>
      <c r="C31" s="129">
        <v>2</v>
      </c>
      <c r="D31" s="131">
        <v>496.1</v>
      </c>
      <c r="E31" s="131">
        <v>487.16</v>
      </c>
      <c r="F31" s="131">
        <v>437.43</v>
      </c>
      <c r="G31" s="131">
        <v>536.9</v>
      </c>
      <c r="H31" s="151">
        <v>2.235986</v>
      </c>
      <c r="I31" s="151">
        <v>1.9114310000000001</v>
      </c>
      <c r="J31" s="151">
        <v>2.61565</v>
      </c>
      <c r="K31" s="131">
        <v>367.57</v>
      </c>
      <c r="L31" s="131">
        <v>297.71870000000001</v>
      </c>
      <c r="M31" s="132">
        <v>437.4212</v>
      </c>
    </row>
    <row r="32" spans="1:13" ht="15" customHeight="1">
      <c r="A32" s="137" t="s">
        <v>8</v>
      </c>
      <c r="B32" s="129" t="s">
        <v>159</v>
      </c>
      <c r="C32" s="129">
        <v>3</v>
      </c>
      <c r="D32" s="131">
        <v>417.2</v>
      </c>
      <c r="E32" s="131">
        <v>419.78</v>
      </c>
      <c r="F32" s="131">
        <v>373.32</v>
      </c>
      <c r="G32" s="131">
        <v>466.24</v>
      </c>
      <c r="H32" s="151">
        <v>2.235986</v>
      </c>
      <c r="I32" s="151">
        <v>1.9114310000000001</v>
      </c>
      <c r="J32" s="151">
        <v>2.61565</v>
      </c>
      <c r="K32" s="131">
        <v>367.57</v>
      </c>
      <c r="L32" s="131">
        <v>297.71870000000001</v>
      </c>
      <c r="M32" s="132">
        <v>437.4212</v>
      </c>
    </row>
    <row r="33" spans="1:13" ht="15" customHeight="1">
      <c r="A33" s="137" t="s">
        <v>8</v>
      </c>
      <c r="B33" s="129" t="s">
        <v>159</v>
      </c>
      <c r="C33" s="129">
        <v>4</v>
      </c>
      <c r="D33" s="131">
        <v>392.71</v>
      </c>
      <c r="E33" s="131">
        <v>404.86</v>
      </c>
      <c r="F33" s="131">
        <v>359.36</v>
      </c>
      <c r="G33" s="131">
        <v>450.35</v>
      </c>
      <c r="H33" s="151">
        <v>2.235986</v>
      </c>
      <c r="I33" s="151">
        <v>1.9114310000000001</v>
      </c>
      <c r="J33" s="151">
        <v>2.61565</v>
      </c>
      <c r="K33" s="131">
        <v>367.57</v>
      </c>
      <c r="L33" s="131">
        <v>297.71870000000001</v>
      </c>
      <c r="M33" s="132">
        <v>437.4212</v>
      </c>
    </row>
    <row r="34" spans="1:13" ht="15" customHeight="1">
      <c r="A34" s="137" t="s">
        <v>8</v>
      </c>
      <c r="B34" s="129" t="s">
        <v>159</v>
      </c>
      <c r="C34" s="129" t="s">
        <v>32</v>
      </c>
      <c r="D34" s="131">
        <v>279.79000000000002</v>
      </c>
      <c r="E34" s="131">
        <v>297.39</v>
      </c>
      <c r="F34" s="131">
        <v>258.67</v>
      </c>
      <c r="G34" s="131">
        <v>336.11</v>
      </c>
      <c r="H34" s="151">
        <v>2.235986</v>
      </c>
      <c r="I34" s="151">
        <v>1.9114310000000001</v>
      </c>
      <c r="J34" s="151">
        <v>2.61565</v>
      </c>
      <c r="K34" s="131">
        <v>367.57</v>
      </c>
      <c r="L34" s="131">
        <v>297.71870000000001</v>
      </c>
      <c r="M34" s="132">
        <v>437.4212</v>
      </c>
    </row>
    <row r="35" spans="1:13" ht="15" customHeight="1">
      <c r="A35" s="137" t="s">
        <v>9</v>
      </c>
      <c r="B35" s="129" t="s">
        <v>157</v>
      </c>
      <c r="C35" s="129" t="s">
        <v>31</v>
      </c>
      <c r="D35" s="131">
        <v>565.41</v>
      </c>
      <c r="E35" s="131">
        <v>535.96</v>
      </c>
      <c r="F35" s="131">
        <v>523.41999999999996</v>
      </c>
      <c r="G35" s="131">
        <v>548.5</v>
      </c>
      <c r="H35" s="151">
        <v>2.043542</v>
      </c>
      <c r="I35" s="151">
        <v>1.9604029999999999</v>
      </c>
      <c r="J35" s="151">
        <v>2.1302080000000001</v>
      </c>
      <c r="K35" s="131">
        <v>273.69</v>
      </c>
      <c r="L35" s="131">
        <v>258.25459999999998</v>
      </c>
      <c r="M35" s="132">
        <v>289.12529999999998</v>
      </c>
    </row>
    <row r="36" spans="1:13" ht="15" customHeight="1">
      <c r="A36" s="137" t="s">
        <v>9</v>
      </c>
      <c r="B36" s="129" t="s">
        <v>157</v>
      </c>
      <c r="C36" s="129">
        <v>2</v>
      </c>
      <c r="D36" s="131">
        <v>389.41</v>
      </c>
      <c r="E36" s="131">
        <v>383.22</v>
      </c>
      <c r="F36" s="131">
        <v>372.08</v>
      </c>
      <c r="G36" s="131">
        <v>394.36</v>
      </c>
      <c r="H36" s="151">
        <v>2.043542</v>
      </c>
      <c r="I36" s="151">
        <v>1.9604029999999999</v>
      </c>
      <c r="J36" s="151">
        <v>2.1302080000000001</v>
      </c>
      <c r="K36" s="131">
        <v>273.69</v>
      </c>
      <c r="L36" s="131">
        <v>258.25459999999998</v>
      </c>
      <c r="M36" s="132">
        <v>289.12529999999998</v>
      </c>
    </row>
    <row r="37" spans="1:13" ht="15" customHeight="1">
      <c r="A37" s="137" t="s">
        <v>9</v>
      </c>
      <c r="B37" s="129" t="s">
        <v>157</v>
      </c>
      <c r="C37" s="129">
        <v>3</v>
      </c>
      <c r="D37" s="131">
        <v>320.33</v>
      </c>
      <c r="E37" s="131">
        <v>328.07</v>
      </c>
      <c r="F37" s="131">
        <v>317.74</v>
      </c>
      <c r="G37" s="131">
        <v>338.41</v>
      </c>
      <c r="H37" s="151">
        <v>2.043542</v>
      </c>
      <c r="I37" s="151">
        <v>1.9604029999999999</v>
      </c>
      <c r="J37" s="151">
        <v>2.1302080000000001</v>
      </c>
      <c r="K37" s="131">
        <v>273.69</v>
      </c>
      <c r="L37" s="131">
        <v>258.25459999999998</v>
      </c>
      <c r="M37" s="132">
        <v>289.12529999999998</v>
      </c>
    </row>
    <row r="38" spans="1:13" ht="15" customHeight="1">
      <c r="A38" s="137" t="s">
        <v>9</v>
      </c>
      <c r="B38" s="129" t="s">
        <v>157</v>
      </c>
      <c r="C38" s="129">
        <v>4</v>
      </c>
      <c r="D38" s="131">
        <v>283.3</v>
      </c>
      <c r="E38" s="131">
        <v>299.54000000000002</v>
      </c>
      <c r="F38" s="131">
        <v>289.7</v>
      </c>
      <c r="G38" s="131">
        <v>309.37</v>
      </c>
      <c r="H38" s="151">
        <v>2.043542</v>
      </c>
      <c r="I38" s="151">
        <v>1.9604029999999999</v>
      </c>
      <c r="J38" s="151">
        <v>2.1302080000000001</v>
      </c>
      <c r="K38" s="131">
        <v>273.69</v>
      </c>
      <c r="L38" s="131">
        <v>258.25459999999998</v>
      </c>
      <c r="M38" s="132">
        <v>289.12529999999998</v>
      </c>
    </row>
    <row r="39" spans="1:13" ht="15" customHeight="1">
      <c r="A39" s="137" t="s">
        <v>9</v>
      </c>
      <c r="B39" s="129" t="s">
        <v>157</v>
      </c>
      <c r="C39" s="129" t="s">
        <v>32</v>
      </c>
      <c r="D39" s="131">
        <v>242.27</v>
      </c>
      <c r="E39" s="131">
        <v>262.27</v>
      </c>
      <c r="F39" s="131">
        <v>253.27</v>
      </c>
      <c r="G39" s="131">
        <v>271.27</v>
      </c>
      <c r="H39" s="151">
        <v>2.043542</v>
      </c>
      <c r="I39" s="151">
        <v>1.9604029999999999</v>
      </c>
      <c r="J39" s="151">
        <v>2.1302080000000001</v>
      </c>
      <c r="K39" s="131">
        <v>273.69</v>
      </c>
      <c r="L39" s="131">
        <v>258.25459999999998</v>
      </c>
      <c r="M39" s="132">
        <v>289.12529999999998</v>
      </c>
    </row>
    <row r="40" spans="1:13" ht="15" customHeight="1">
      <c r="A40" s="137" t="s">
        <v>9</v>
      </c>
      <c r="B40" s="129" t="s">
        <v>158</v>
      </c>
      <c r="C40" s="129" t="s">
        <v>31</v>
      </c>
      <c r="D40" s="131">
        <v>572.19000000000005</v>
      </c>
      <c r="E40" s="131">
        <v>536.46</v>
      </c>
      <c r="F40" s="131">
        <v>518.99</v>
      </c>
      <c r="G40" s="131">
        <v>553.92999999999995</v>
      </c>
      <c r="H40" s="151">
        <v>1.8839680000000001</v>
      </c>
      <c r="I40" s="151">
        <v>1.7806919999999999</v>
      </c>
      <c r="J40" s="151">
        <v>1.993234</v>
      </c>
      <c r="K40" s="131">
        <v>251.71</v>
      </c>
      <c r="L40" s="131">
        <v>229.86949999999999</v>
      </c>
      <c r="M40" s="132">
        <v>273.55040000000002</v>
      </c>
    </row>
    <row r="41" spans="1:13" ht="15" customHeight="1">
      <c r="A41" s="137" t="s">
        <v>9</v>
      </c>
      <c r="B41" s="129" t="s">
        <v>158</v>
      </c>
      <c r="C41" s="129">
        <v>2</v>
      </c>
      <c r="D41" s="131">
        <v>412.71</v>
      </c>
      <c r="E41" s="131">
        <v>405.5</v>
      </c>
      <c r="F41" s="131">
        <v>389.5</v>
      </c>
      <c r="G41" s="131">
        <v>421.51</v>
      </c>
      <c r="H41" s="151">
        <v>1.8839680000000001</v>
      </c>
      <c r="I41" s="151">
        <v>1.7806919999999999</v>
      </c>
      <c r="J41" s="151">
        <v>1.993234</v>
      </c>
      <c r="K41" s="131">
        <v>251.71</v>
      </c>
      <c r="L41" s="131">
        <v>229.86949999999999</v>
      </c>
      <c r="M41" s="132">
        <v>273.55040000000002</v>
      </c>
    </row>
    <row r="42" spans="1:13" ht="15" customHeight="1">
      <c r="A42" s="137" t="s">
        <v>9</v>
      </c>
      <c r="B42" s="129" t="s">
        <v>158</v>
      </c>
      <c r="C42" s="129">
        <v>3</v>
      </c>
      <c r="D42" s="131">
        <v>329.39</v>
      </c>
      <c r="E42" s="131">
        <v>337.03</v>
      </c>
      <c r="F42" s="131">
        <v>322.41000000000003</v>
      </c>
      <c r="G42" s="131">
        <v>351.65</v>
      </c>
      <c r="H42" s="151">
        <v>1.8839680000000001</v>
      </c>
      <c r="I42" s="151">
        <v>1.7806919999999999</v>
      </c>
      <c r="J42" s="151">
        <v>1.993234</v>
      </c>
      <c r="K42" s="131">
        <v>251.71</v>
      </c>
      <c r="L42" s="131">
        <v>229.86949999999999</v>
      </c>
      <c r="M42" s="132">
        <v>273.55040000000002</v>
      </c>
    </row>
    <row r="43" spans="1:13" ht="15" customHeight="1">
      <c r="A43" s="137" t="s">
        <v>9</v>
      </c>
      <c r="B43" s="129" t="s">
        <v>158</v>
      </c>
      <c r="C43" s="129">
        <v>4</v>
      </c>
      <c r="D43" s="131">
        <v>310.61</v>
      </c>
      <c r="E43" s="131">
        <v>329.81</v>
      </c>
      <c r="F43" s="131">
        <v>315.39</v>
      </c>
      <c r="G43" s="131">
        <v>344.23</v>
      </c>
      <c r="H43" s="151">
        <v>1.8839680000000001</v>
      </c>
      <c r="I43" s="151">
        <v>1.7806919999999999</v>
      </c>
      <c r="J43" s="151">
        <v>1.993234</v>
      </c>
      <c r="K43" s="131">
        <v>251.71</v>
      </c>
      <c r="L43" s="131">
        <v>229.86949999999999</v>
      </c>
      <c r="M43" s="132">
        <v>273.55040000000002</v>
      </c>
    </row>
    <row r="44" spans="1:13" ht="15" customHeight="1">
      <c r="A44" s="137" t="s">
        <v>9</v>
      </c>
      <c r="B44" s="129" t="s">
        <v>158</v>
      </c>
      <c r="C44" s="129" t="s">
        <v>32</v>
      </c>
      <c r="D44" s="131">
        <v>261.27</v>
      </c>
      <c r="E44" s="131">
        <v>284.75</v>
      </c>
      <c r="F44" s="131">
        <v>271.64999999999998</v>
      </c>
      <c r="G44" s="131">
        <v>297.86</v>
      </c>
      <c r="H44" s="151">
        <v>1.8839680000000001</v>
      </c>
      <c r="I44" s="151">
        <v>1.7806919999999999</v>
      </c>
      <c r="J44" s="151">
        <v>1.993234</v>
      </c>
      <c r="K44" s="131">
        <v>251.71</v>
      </c>
      <c r="L44" s="131">
        <v>229.86949999999999</v>
      </c>
      <c r="M44" s="132">
        <v>273.55040000000002</v>
      </c>
    </row>
    <row r="45" spans="1:13" ht="15" customHeight="1">
      <c r="A45" s="137" t="s">
        <v>9</v>
      </c>
      <c r="B45" s="129" t="s">
        <v>159</v>
      </c>
      <c r="C45" s="129" t="s">
        <v>31</v>
      </c>
      <c r="D45" s="131">
        <v>558.32000000000005</v>
      </c>
      <c r="E45" s="131">
        <v>537.1</v>
      </c>
      <c r="F45" s="131">
        <v>519.04</v>
      </c>
      <c r="G45" s="131">
        <v>555.15</v>
      </c>
      <c r="H45" s="151">
        <v>2.2606169999999999</v>
      </c>
      <c r="I45" s="151">
        <v>2.1257709999999999</v>
      </c>
      <c r="J45" s="151">
        <v>2.4040159999999999</v>
      </c>
      <c r="K45" s="131">
        <v>299.51</v>
      </c>
      <c r="L45" s="131">
        <v>277.7</v>
      </c>
      <c r="M45" s="132">
        <v>321.31990000000002</v>
      </c>
    </row>
    <row r="46" spans="1:13" ht="15" customHeight="1">
      <c r="A46" s="137" t="s">
        <v>9</v>
      </c>
      <c r="B46" s="129" t="s">
        <v>159</v>
      </c>
      <c r="C46" s="129">
        <v>2</v>
      </c>
      <c r="D46" s="131">
        <v>364.72</v>
      </c>
      <c r="E46" s="131">
        <v>360.55</v>
      </c>
      <c r="F46" s="131">
        <v>345.06</v>
      </c>
      <c r="G46" s="131">
        <v>376.04</v>
      </c>
      <c r="H46" s="151">
        <v>2.2606169999999999</v>
      </c>
      <c r="I46" s="151">
        <v>2.1257709999999999</v>
      </c>
      <c r="J46" s="151">
        <v>2.4040159999999999</v>
      </c>
      <c r="K46" s="131">
        <v>299.51</v>
      </c>
      <c r="L46" s="131">
        <v>277.7</v>
      </c>
      <c r="M46" s="132">
        <v>321.31990000000002</v>
      </c>
    </row>
    <row r="47" spans="1:13" ht="15" customHeight="1">
      <c r="A47" s="137" t="s">
        <v>9</v>
      </c>
      <c r="B47" s="129" t="s">
        <v>159</v>
      </c>
      <c r="C47" s="129">
        <v>3</v>
      </c>
      <c r="D47" s="131">
        <v>310.83999999999997</v>
      </c>
      <c r="E47" s="131">
        <v>318.54000000000002</v>
      </c>
      <c r="F47" s="131">
        <v>303.94</v>
      </c>
      <c r="G47" s="131">
        <v>333.14</v>
      </c>
      <c r="H47" s="151">
        <v>2.2606169999999999</v>
      </c>
      <c r="I47" s="151">
        <v>2.1257709999999999</v>
      </c>
      <c r="J47" s="151">
        <v>2.4040159999999999</v>
      </c>
      <c r="K47" s="131">
        <v>299.51</v>
      </c>
      <c r="L47" s="131">
        <v>277.7</v>
      </c>
      <c r="M47" s="132">
        <v>321.31990000000002</v>
      </c>
    </row>
    <row r="48" spans="1:13" ht="15" customHeight="1">
      <c r="A48" s="137" t="s">
        <v>9</v>
      </c>
      <c r="B48" s="129" t="s">
        <v>159</v>
      </c>
      <c r="C48" s="129">
        <v>4</v>
      </c>
      <c r="D48" s="131">
        <v>254.18</v>
      </c>
      <c r="E48" s="131">
        <v>267.57</v>
      </c>
      <c r="F48" s="131">
        <v>254.25</v>
      </c>
      <c r="G48" s="131">
        <v>280.88</v>
      </c>
      <c r="H48" s="151">
        <v>2.2606169999999999</v>
      </c>
      <c r="I48" s="151">
        <v>2.1257709999999999</v>
      </c>
      <c r="J48" s="151">
        <v>2.4040159999999999</v>
      </c>
      <c r="K48" s="131">
        <v>299.51</v>
      </c>
      <c r="L48" s="131">
        <v>277.7</v>
      </c>
      <c r="M48" s="132">
        <v>321.31990000000002</v>
      </c>
    </row>
    <row r="49" spans="1:13" ht="15" customHeight="1">
      <c r="A49" s="137" t="s">
        <v>9</v>
      </c>
      <c r="B49" s="129" t="s">
        <v>159</v>
      </c>
      <c r="C49" s="129" t="s">
        <v>32</v>
      </c>
      <c r="D49" s="131">
        <v>222.17</v>
      </c>
      <c r="E49" s="131">
        <v>237.59</v>
      </c>
      <c r="F49" s="131">
        <v>225.35</v>
      </c>
      <c r="G49" s="131">
        <v>249.82</v>
      </c>
      <c r="H49" s="151">
        <v>2.2606169999999999</v>
      </c>
      <c r="I49" s="151">
        <v>2.1257709999999999</v>
      </c>
      <c r="J49" s="151">
        <v>2.4040159999999999</v>
      </c>
      <c r="K49" s="131">
        <v>299.51</v>
      </c>
      <c r="L49" s="131">
        <v>277.7</v>
      </c>
      <c r="M49" s="132">
        <v>321.31990000000002</v>
      </c>
    </row>
    <row r="50" spans="1:13" ht="15" customHeight="1">
      <c r="A50" s="137" t="s">
        <v>10</v>
      </c>
      <c r="B50" s="129" t="s">
        <v>157</v>
      </c>
      <c r="C50" s="129" t="s">
        <v>31</v>
      </c>
      <c r="D50" s="131">
        <v>619.91</v>
      </c>
      <c r="E50" s="131">
        <v>619.79</v>
      </c>
      <c r="F50" s="131">
        <v>555.04</v>
      </c>
      <c r="G50" s="131">
        <v>684.55</v>
      </c>
      <c r="H50" s="151">
        <v>3.098795</v>
      </c>
      <c r="I50" s="151">
        <v>2.4626519999999998</v>
      </c>
      <c r="J50" s="151">
        <v>3.8992629999999999</v>
      </c>
      <c r="K50" s="131">
        <v>419.78</v>
      </c>
      <c r="L50" s="131">
        <v>343.17160000000001</v>
      </c>
      <c r="M50" s="132">
        <v>496.38830000000002</v>
      </c>
    </row>
    <row r="51" spans="1:13" ht="15" customHeight="1">
      <c r="A51" s="137" t="s">
        <v>10</v>
      </c>
      <c r="B51" s="129" t="s">
        <v>157</v>
      </c>
      <c r="C51" s="129">
        <v>2</v>
      </c>
      <c r="D51" s="131">
        <v>258.01</v>
      </c>
      <c r="E51" s="131">
        <v>263.98</v>
      </c>
      <c r="F51" s="131">
        <v>217</v>
      </c>
      <c r="G51" s="131">
        <v>310.95</v>
      </c>
      <c r="H51" s="151">
        <v>3.098795</v>
      </c>
      <c r="I51" s="151">
        <v>2.4626519999999998</v>
      </c>
      <c r="J51" s="151">
        <v>3.8992629999999999</v>
      </c>
      <c r="K51" s="131">
        <v>419.78</v>
      </c>
      <c r="L51" s="131">
        <v>343.17160000000001</v>
      </c>
      <c r="M51" s="132">
        <v>496.38830000000002</v>
      </c>
    </row>
    <row r="52" spans="1:13" ht="15" customHeight="1">
      <c r="A52" s="137" t="s">
        <v>10</v>
      </c>
      <c r="B52" s="129" t="s">
        <v>157</v>
      </c>
      <c r="C52" s="129">
        <v>3</v>
      </c>
      <c r="D52" s="131">
        <v>235.43</v>
      </c>
      <c r="E52" s="131">
        <v>240.57</v>
      </c>
      <c r="F52" s="131">
        <v>195.68</v>
      </c>
      <c r="G52" s="131">
        <v>285.45</v>
      </c>
      <c r="H52" s="151">
        <v>3.098795</v>
      </c>
      <c r="I52" s="151">
        <v>2.4626519999999998</v>
      </c>
      <c r="J52" s="151">
        <v>3.8992629999999999</v>
      </c>
      <c r="K52" s="131">
        <v>419.78</v>
      </c>
      <c r="L52" s="131">
        <v>343.17160000000001</v>
      </c>
      <c r="M52" s="132">
        <v>496.38830000000002</v>
      </c>
    </row>
    <row r="53" spans="1:13" ht="15" customHeight="1">
      <c r="A53" s="137" t="s">
        <v>10</v>
      </c>
      <c r="B53" s="129" t="s">
        <v>157</v>
      </c>
      <c r="C53" s="129">
        <v>4</v>
      </c>
      <c r="D53" s="131">
        <v>175.08</v>
      </c>
      <c r="E53" s="131">
        <v>183.55</v>
      </c>
      <c r="F53" s="131">
        <v>144.80000000000001</v>
      </c>
      <c r="G53" s="131">
        <v>222.3</v>
      </c>
      <c r="H53" s="151">
        <v>3.098795</v>
      </c>
      <c r="I53" s="151">
        <v>2.4626519999999998</v>
      </c>
      <c r="J53" s="151">
        <v>3.8992629999999999</v>
      </c>
      <c r="K53" s="131">
        <v>419.78</v>
      </c>
      <c r="L53" s="131">
        <v>343.17160000000001</v>
      </c>
      <c r="M53" s="132">
        <v>496.38830000000002</v>
      </c>
    </row>
    <row r="54" spans="1:13" ht="15" customHeight="1">
      <c r="A54" s="137" t="s">
        <v>10</v>
      </c>
      <c r="B54" s="129" t="s">
        <v>157</v>
      </c>
      <c r="C54" s="129" t="s">
        <v>32</v>
      </c>
      <c r="D54" s="131">
        <v>183.17</v>
      </c>
      <c r="E54" s="131">
        <v>200.01</v>
      </c>
      <c r="F54" s="131">
        <v>159.08000000000001</v>
      </c>
      <c r="G54" s="131">
        <v>240.94</v>
      </c>
      <c r="H54" s="151">
        <v>3.098795</v>
      </c>
      <c r="I54" s="151">
        <v>2.4626519999999998</v>
      </c>
      <c r="J54" s="151">
        <v>3.8992629999999999</v>
      </c>
      <c r="K54" s="131">
        <v>419.78</v>
      </c>
      <c r="L54" s="131">
        <v>343.17160000000001</v>
      </c>
      <c r="M54" s="132">
        <v>496.38830000000002</v>
      </c>
    </row>
    <row r="55" spans="1:13" ht="15" customHeight="1">
      <c r="A55" s="137" t="s">
        <v>10</v>
      </c>
      <c r="B55" s="129" t="s">
        <v>158</v>
      </c>
      <c r="C55" s="129" t="s">
        <v>31</v>
      </c>
      <c r="D55" s="131">
        <v>535.02</v>
      </c>
      <c r="E55" s="131">
        <v>542.42999999999995</v>
      </c>
      <c r="F55" s="131">
        <v>456.71</v>
      </c>
      <c r="G55" s="131">
        <v>628.15</v>
      </c>
      <c r="H55" s="151">
        <v>3.5782699999999998</v>
      </c>
      <c r="I55" s="151">
        <v>2.4889860000000001</v>
      </c>
      <c r="J55" s="151">
        <v>5.1442690000000004</v>
      </c>
      <c r="K55" s="131">
        <v>390.84</v>
      </c>
      <c r="L55" s="131">
        <v>291.83589999999998</v>
      </c>
      <c r="M55" s="132">
        <v>489.84399999999999</v>
      </c>
    </row>
    <row r="56" spans="1:13" ht="15" customHeight="1">
      <c r="A56" s="137" t="s">
        <v>10</v>
      </c>
      <c r="B56" s="129" t="s">
        <v>158</v>
      </c>
      <c r="C56" s="129">
        <v>2</v>
      </c>
      <c r="D56" s="131">
        <v>213.34</v>
      </c>
      <c r="E56" s="131">
        <v>220.86</v>
      </c>
      <c r="F56" s="131">
        <v>160.33000000000001</v>
      </c>
      <c r="G56" s="131">
        <v>281.39</v>
      </c>
      <c r="H56" s="151">
        <v>3.5782699999999998</v>
      </c>
      <c r="I56" s="151">
        <v>2.4889860000000001</v>
      </c>
      <c r="J56" s="151">
        <v>5.1442690000000004</v>
      </c>
      <c r="K56" s="131">
        <v>390.84</v>
      </c>
      <c r="L56" s="131">
        <v>291.83589999999998</v>
      </c>
      <c r="M56" s="132">
        <v>489.84399999999999</v>
      </c>
    </row>
    <row r="57" spans="1:13" ht="15" customHeight="1">
      <c r="A57" s="137" t="s">
        <v>10</v>
      </c>
      <c r="B57" s="129" t="s">
        <v>158</v>
      </c>
      <c r="C57" s="129">
        <v>3</v>
      </c>
      <c r="D57" s="131">
        <v>192.96</v>
      </c>
      <c r="E57" s="131">
        <v>196.73</v>
      </c>
      <c r="F57" s="131">
        <v>140.58000000000001</v>
      </c>
      <c r="G57" s="131">
        <v>252.88</v>
      </c>
      <c r="H57" s="151">
        <v>3.5782699999999998</v>
      </c>
      <c r="I57" s="151">
        <v>2.4889860000000001</v>
      </c>
      <c r="J57" s="151">
        <v>5.1442690000000004</v>
      </c>
      <c r="K57" s="131">
        <v>390.84</v>
      </c>
      <c r="L57" s="131">
        <v>291.83589999999998</v>
      </c>
      <c r="M57" s="132">
        <v>489.84399999999999</v>
      </c>
    </row>
    <row r="58" spans="1:13" ht="15" customHeight="1">
      <c r="A58" s="137" t="s">
        <v>10</v>
      </c>
      <c r="B58" s="129" t="s">
        <v>158</v>
      </c>
      <c r="C58" s="129">
        <v>4</v>
      </c>
      <c r="D58" s="131">
        <v>159.30000000000001</v>
      </c>
      <c r="E58" s="131">
        <v>166.43</v>
      </c>
      <c r="F58" s="131">
        <v>115.55</v>
      </c>
      <c r="G58" s="131">
        <v>217.31</v>
      </c>
      <c r="H58" s="151">
        <v>3.5782699999999998</v>
      </c>
      <c r="I58" s="151">
        <v>2.4889860000000001</v>
      </c>
      <c r="J58" s="151">
        <v>5.1442690000000004</v>
      </c>
      <c r="K58" s="131">
        <v>390.84</v>
      </c>
      <c r="L58" s="131">
        <v>291.83589999999998</v>
      </c>
      <c r="M58" s="132">
        <v>489.84399999999999</v>
      </c>
    </row>
    <row r="59" spans="1:13" ht="15" customHeight="1">
      <c r="A59" s="137" t="s">
        <v>10</v>
      </c>
      <c r="B59" s="129" t="s">
        <v>158</v>
      </c>
      <c r="C59" s="129" t="s">
        <v>32</v>
      </c>
      <c r="D59" s="131">
        <v>138.71</v>
      </c>
      <c r="E59" s="131">
        <v>151.59</v>
      </c>
      <c r="F59" s="131">
        <v>102.05</v>
      </c>
      <c r="G59" s="131">
        <v>201.13</v>
      </c>
      <c r="H59" s="151">
        <v>3.5782699999999998</v>
      </c>
      <c r="I59" s="151">
        <v>2.4889860000000001</v>
      </c>
      <c r="J59" s="151">
        <v>5.1442690000000004</v>
      </c>
      <c r="K59" s="131">
        <v>390.84</v>
      </c>
      <c r="L59" s="131">
        <v>291.83589999999998</v>
      </c>
      <c r="M59" s="132">
        <v>489.84399999999999</v>
      </c>
    </row>
    <row r="60" spans="1:13" ht="15" customHeight="1">
      <c r="A60" s="137" t="s">
        <v>10</v>
      </c>
      <c r="B60" s="129" t="s">
        <v>159</v>
      </c>
      <c r="C60" s="129" t="s">
        <v>31</v>
      </c>
      <c r="D60" s="131">
        <v>711</v>
      </c>
      <c r="E60" s="131">
        <v>707.84</v>
      </c>
      <c r="F60" s="131">
        <v>609.17999999999995</v>
      </c>
      <c r="G60" s="131">
        <v>806.5</v>
      </c>
      <c r="H60" s="151">
        <v>2.8087770000000001</v>
      </c>
      <c r="I60" s="151">
        <v>2.086541</v>
      </c>
      <c r="J60" s="151">
        <v>3.7810079999999999</v>
      </c>
      <c r="K60" s="131">
        <v>455.83</v>
      </c>
      <c r="L60" s="131">
        <v>337.04070000000002</v>
      </c>
      <c r="M60" s="132">
        <v>574.61919999999998</v>
      </c>
    </row>
    <row r="61" spans="1:13" ht="15" customHeight="1">
      <c r="A61" s="137" t="s">
        <v>10</v>
      </c>
      <c r="B61" s="129" t="s">
        <v>159</v>
      </c>
      <c r="C61" s="129">
        <v>2</v>
      </c>
      <c r="D61" s="131">
        <v>301.75</v>
      </c>
      <c r="E61" s="131">
        <v>305.89</v>
      </c>
      <c r="F61" s="131">
        <v>234.32</v>
      </c>
      <c r="G61" s="131">
        <v>377.45</v>
      </c>
      <c r="H61" s="151">
        <v>2.8087770000000001</v>
      </c>
      <c r="I61" s="151">
        <v>2.086541</v>
      </c>
      <c r="J61" s="151">
        <v>3.7810079999999999</v>
      </c>
      <c r="K61" s="131">
        <v>455.83</v>
      </c>
      <c r="L61" s="131">
        <v>337.04070000000002</v>
      </c>
      <c r="M61" s="132">
        <v>574.61919999999998</v>
      </c>
    </row>
    <row r="62" spans="1:13" ht="15" customHeight="1">
      <c r="A62" s="137" t="s">
        <v>10</v>
      </c>
      <c r="B62" s="129" t="s">
        <v>159</v>
      </c>
      <c r="C62" s="129">
        <v>3</v>
      </c>
      <c r="D62" s="131">
        <v>278.14999999999998</v>
      </c>
      <c r="E62" s="131">
        <v>284.95</v>
      </c>
      <c r="F62" s="131">
        <v>214.71</v>
      </c>
      <c r="G62" s="131">
        <v>355.19</v>
      </c>
      <c r="H62" s="151">
        <v>2.8087770000000001</v>
      </c>
      <c r="I62" s="151">
        <v>2.086541</v>
      </c>
      <c r="J62" s="151">
        <v>3.7810079999999999</v>
      </c>
      <c r="K62" s="131">
        <v>455.83</v>
      </c>
      <c r="L62" s="131">
        <v>337.04070000000002</v>
      </c>
      <c r="M62" s="132">
        <v>574.61919999999998</v>
      </c>
    </row>
    <row r="63" spans="1:13" ht="15" customHeight="1">
      <c r="A63" s="137" t="s">
        <v>10</v>
      </c>
      <c r="B63" s="129" t="s">
        <v>159</v>
      </c>
      <c r="C63" s="129">
        <v>4</v>
      </c>
      <c r="D63" s="131">
        <v>192.82</v>
      </c>
      <c r="E63" s="131">
        <v>204.09</v>
      </c>
      <c r="F63" s="131">
        <v>144.52000000000001</v>
      </c>
      <c r="G63" s="131">
        <v>263.64999999999998</v>
      </c>
      <c r="H63" s="151">
        <v>2.8087770000000001</v>
      </c>
      <c r="I63" s="151">
        <v>2.086541</v>
      </c>
      <c r="J63" s="151">
        <v>3.7810079999999999</v>
      </c>
      <c r="K63" s="131">
        <v>455.83</v>
      </c>
      <c r="L63" s="131">
        <v>337.04070000000002</v>
      </c>
      <c r="M63" s="132">
        <v>574.61919999999998</v>
      </c>
    </row>
    <row r="64" spans="1:13" ht="15" customHeight="1">
      <c r="A64" s="137" t="s">
        <v>10</v>
      </c>
      <c r="B64" s="129" t="s">
        <v>159</v>
      </c>
      <c r="C64" s="129" t="s">
        <v>32</v>
      </c>
      <c r="D64" s="131">
        <v>232.07</v>
      </c>
      <c r="E64" s="131">
        <v>252.01</v>
      </c>
      <c r="F64" s="131">
        <v>185.85</v>
      </c>
      <c r="G64" s="131">
        <v>318.17</v>
      </c>
      <c r="H64" s="151">
        <v>2.8087770000000001</v>
      </c>
      <c r="I64" s="151">
        <v>2.086541</v>
      </c>
      <c r="J64" s="151">
        <v>3.7810079999999999</v>
      </c>
      <c r="K64" s="131">
        <v>455.83</v>
      </c>
      <c r="L64" s="131">
        <v>337.04070000000002</v>
      </c>
      <c r="M64" s="132">
        <v>574.61919999999998</v>
      </c>
    </row>
    <row r="65" spans="1:13" ht="15" customHeight="1">
      <c r="A65" s="137" t="s">
        <v>11</v>
      </c>
      <c r="B65" s="129" t="s">
        <v>157</v>
      </c>
      <c r="C65" s="129" t="s">
        <v>31</v>
      </c>
      <c r="D65" s="131">
        <v>664.18</v>
      </c>
      <c r="E65" s="131">
        <v>623.55999999999995</v>
      </c>
      <c r="F65" s="131">
        <v>527.03</v>
      </c>
      <c r="G65" s="131">
        <v>720.08</v>
      </c>
      <c r="H65" s="151">
        <v>1.98119</v>
      </c>
      <c r="I65" s="151">
        <v>1.4968060000000001</v>
      </c>
      <c r="J65" s="151">
        <v>2.6223269999999999</v>
      </c>
      <c r="K65" s="131">
        <v>308.82</v>
      </c>
      <c r="L65" s="131">
        <v>187.453</v>
      </c>
      <c r="M65" s="132">
        <v>430.18689999999998</v>
      </c>
    </row>
    <row r="66" spans="1:13" ht="15" customHeight="1">
      <c r="A66" s="137" t="s">
        <v>11</v>
      </c>
      <c r="B66" s="129" t="s">
        <v>157</v>
      </c>
      <c r="C66" s="129">
        <v>2</v>
      </c>
      <c r="D66" s="131">
        <v>443.89</v>
      </c>
      <c r="E66" s="131">
        <v>455</v>
      </c>
      <c r="F66" s="131">
        <v>366.07</v>
      </c>
      <c r="G66" s="131">
        <v>543.92999999999995</v>
      </c>
      <c r="H66" s="151">
        <v>1.98119</v>
      </c>
      <c r="I66" s="151">
        <v>1.4968060000000001</v>
      </c>
      <c r="J66" s="151">
        <v>2.6223269999999999</v>
      </c>
      <c r="K66" s="131">
        <v>308.82</v>
      </c>
      <c r="L66" s="131">
        <v>187.453</v>
      </c>
      <c r="M66" s="132">
        <v>430.18689999999998</v>
      </c>
    </row>
    <row r="67" spans="1:13" ht="15" customHeight="1">
      <c r="A67" s="137" t="s">
        <v>11</v>
      </c>
      <c r="B67" s="129" t="s">
        <v>157</v>
      </c>
      <c r="C67" s="129">
        <v>3</v>
      </c>
      <c r="D67" s="131">
        <v>319.14999999999998</v>
      </c>
      <c r="E67" s="131">
        <v>328.29</v>
      </c>
      <c r="F67" s="131">
        <v>252.52</v>
      </c>
      <c r="G67" s="131">
        <v>404.06</v>
      </c>
      <c r="H67" s="151">
        <v>1.98119</v>
      </c>
      <c r="I67" s="151">
        <v>1.4968060000000001</v>
      </c>
      <c r="J67" s="151">
        <v>2.6223269999999999</v>
      </c>
      <c r="K67" s="131">
        <v>308.82</v>
      </c>
      <c r="L67" s="131">
        <v>187.453</v>
      </c>
      <c r="M67" s="132">
        <v>430.18689999999998</v>
      </c>
    </row>
    <row r="68" spans="1:13" ht="15" customHeight="1">
      <c r="A68" s="137" t="s">
        <v>11</v>
      </c>
      <c r="B68" s="129" t="s">
        <v>157</v>
      </c>
      <c r="C68" s="129">
        <v>4</v>
      </c>
      <c r="D68" s="131">
        <v>256.79000000000002</v>
      </c>
      <c r="E68" s="131">
        <v>276.86</v>
      </c>
      <c r="F68" s="131">
        <v>206.62</v>
      </c>
      <c r="G68" s="131">
        <v>347.1</v>
      </c>
      <c r="H68" s="151">
        <v>1.98119</v>
      </c>
      <c r="I68" s="151">
        <v>1.4968060000000001</v>
      </c>
      <c r="J68" s="151">
        <v>2.6223269999999999</v>
      </c>
      <c r="K68" s="131">
        <v>308.82</v>
      </c>
      <c r="L68" s="131">
        <v>187.453</v>
      </c>
      <c r="M68" s="132">
        <v>430.18689999999998</v>
      </c>
    </row>
    <row r="69" spans="1:13" ht="15" customHeight="1">
      <c r="A69" s="137" t="s">
        <v>11</v>
      </c>
      <c r="B69" s="129" t="s">
        <v>157</v>
      </c>
      <c r="C69" s="129" t="s">
        <v>32</v>
      </c>
      <c r="D69" s="131">
        <v>278.2</v>
      </c>
      <c r="E69" s="131">
        <v>314.74</v>
      </c>
      <c r="F69" s="131">
        <v>241.16</v>
      </c>
      <c r="G69" s="131">
        <v>388.31</v>
      </c>
      <c r="H69" s="151">
        <v>1.98119</v>
      </c>
      <c r="I69" s="151">
        <v>1.4968060000000001</v>
      </c>
      <c r="J69" s="151">
        <v>2.6223269999999999</v>
      </c>
      <c r="K69" s="131">
        <v>308.82</v>
      </c>
      <c r="L69" s="131">
        <v>187.453</v>
      </c>
      <c r="M69" s="132">
        <v>430.18689999999998</v>
      </c>
    </row>
    <row r="70" spans="1:13" ht="15" customHeight="1">
      <c r="A70" s="137" t="s">
        <v>11</v>
      </c>
      <c r="B70" s="129" t="s">
        <v>158</v>
      </c>
      <c r="C70" s="129" t="s">
        <v>31</v>
      </c>
      <c r="D70" s="131">
        <v>680.49</v>
      </c>
      <c r="E70" s="131">
        <v>636.77</v>
      </c>
      <c r="F70" s="131">
        <v>499.55</v>
      </c>
      <c r="G70" s="131">
        <v>773.99</v>
      </c>
      <c r="H70" s="151">
        <v>1.5866880000000001</v>
      </c>
      <c r="I70" s="151">
        <v>1.10904</v>
      </c>
      <c r="J70" s="151">
        <v>2.2700529999999999</v>
      </c>
      <c r="K70" s="131">
        <v>235.45</v>
      </c>
      <c r="L70" s="131">
        <v>56.536299999999997</v>
      </c>
      <c r="M70" s="132">
        <v>414.36360000000002</v>
      </c>
    </row>
    <row r="71" spans="1:13" ht="15" customHeight="1">
      <c r="A71" s="137" t="s">
        <v>11</v>
      </c>
      <c r="B71" s="129" t="s">
        <v>158</v>
      </c>
      <c r="C71" s="129">
        <v>2</v>
      </c>
      <c r="D71" s="131">
        <v>494.41</v>
      </c>
      <c r="E71" s="131">
        <v>506.56</v>
      </c>
      <c r="F71" s="131">
        <v>375.5</v>
      </c>
      <c r="G71" s="131">
        <v>637.62</v>
      </c>
      <c r="H71" s="151">
        <v>1.5866880000000001</v>
      </c>
      <c r="I71" s="151">
        <v>1.10904</v>
      </c>
      <c r="J71" s="151">
        <v>2.2700529999999999</v>
      </c>
      <c r="K71" s="131">
        <v>235.45</v>
      </c>
      <c r="L71" s="131">
        <v>56.536299999999997</v>
      </c>
      <c r="M71" s="132">
        <v>414.36360000000002</v>
      </c>
    </row>
    <row r="72" spans="1:13" ht="15" customHeight="1">
      <c r="A72" s="137" t="s">
        <v>11</v>
      </c>
      <c r="B72" s="129" t="s">
        <v>158</v>
      </c>
      <c r="C72" s="129">
        <v>3</v>
      </c>
      <c r="D72" s="131">
        <v>353.05</v>
      </c>
      <c r="E72" s="131">
        <v>360.45</v>
      </c>
      <c r="F72" s="131">
        <v>250.02</v>
      </c>
      <c r="G72" s="131">
        <v>470.88</v>
      </c>
      <c r="H72" s="151">
        <v>1.5866880000000001</v>
      </c>
      <c r="I72" s="151">
        <v>1.10904</v>
      </c>
      <c r="J72" s="151">
        <v>2.2700529999999999</v>
      </c>
      <c r="K72" s="131">
        <v>235.45</v>
      </c>
      <c r="L72" s="131">
        <v>56.536299999999997</v>
      </c>
      <c r="M72" s="132">
        <v>414.36360000000002</v>
      </c>
    </row>
    <row r="73" spans="1:13" ht="15" customHeight="1">
      <c r="A73" s="137" t="s">
        <v>11</v>
      </c>
      <c r="B73" s="129" t="s">
        <v>158</v>
      </c>
      <c r="C73" s="129">
        <v>4</v>
      </c>
      <c r="D73" s="131">
        <v>307.26</v>
      </c>
      <c r="E73" s="131">
        <v>329.21</v>
      </c>
      <c r="F73" s="131">
        <v>222.79</v>
      </c>
      <c r="G73" s="131">
        <v>435.63</v>
      </c>
      <c r="H73" s="151">
        <v>1.5866880000000001</v>
      </c>
      <c r="I73" s="151">
        <v>1.10904</v>
      </c>
      <c r="J73" s="151">
        <v>2.2700529999999999</v>
      </c>
      <c r="K73" s="131">
        <v>235.45</v>
      </c>
      <c r="L73" s="131">
        <v>56.536299999999997</v>
      </c>
      <c r="M73" s="132">
        <v>414.36360000000002</v>
      </c>
    </row>
    <row r="74" spans="1:13" ht="15" customHeight="1">
      <c r="A74" s="137" t="s">
        <v>11</v>
      </c>
      <c r="B74" s="129" t="s">
        <v>158</v>
      </c>
      <c r="C74" s="129" t="s">
        <v>32</v>
      </c>
      <c r="D74" s="131">
        <v>357.14</v>
      </c>
      <c r="E74" s="131">
        <v>401.32</v>
      </c>
      <c r="F74" s="131">
        <v>286.52</v>
      </c>
      <c r="G74" s="131">
        <v>516.13</v>
      </c>
      <c r="H74" s="151">
        <v>1.5866880000000001</v>
      </c>
      <c r="I74" s="151">
        <v>1.10904</v>
      </c>
      <c r="J74" s="151">
        <v>2.2700529999999999</v>
      </c>
      <c r="K74" s="131">
        <v>235.45</v>
      </c>
      <c r="L74" s="131">
        <v>56.536299999999997</v>
      </c>
      <c r="M74" s="132">
        <v>414.36360000000002</v>
      </c>
    </row>
    <row r="75" spans="1:13" ht="15" customHeight="1">
      <c r="A75" s="137" t="s">
        <v>11</v>
      </c>
      <c r="B75" s="129" t="s">
        <v>159</v>
      </c>
      <c r="C75" s="129" t="s">
        <v>31</v>
      </c>
      <c r="D75" s="131">
        <v>649.19000000000005</v>
      </c>
      <c r="E75" s="131">
        <v>617.82000000000005</v>
      </c>
      <c r="F75" s="131">
        <v>480.98</v>
      </c>
      <c r="G75" s="131">
        <v>754.66</v>
      </c>
      <c r="H75" s="151">
        <v>2.8436889999999999</v>
      </c>
      <c r="I75" s="151">
        <v>1.792821</v>
      </c>
      <c r="J75" s="151">
        <v>4.5105279999999999</v>
      </c>
      <c r="K75" s="131">
        <v>400.56</v>
      </c>
      <c r="L75" s="131">
        <v>237.91200000000001</v>
      </c>
      <c r="M75" s="132">
        <v>563.2079</v>
      </c>
    </row>
    <row r="76" spans="1:13" ht="15" customHeight="1">
      <c r="A76" s="137" t="s">
        <v>11</v>
      </c>
      <c r="B76" s="129" t="s">
        <v>159</v>
      </c>
      <c r="C76" s="129">
        <v>2</v>
      </c>
      <c r="D76" s="131">
        <v>387.28</v>
      </c>
      <c r="E76" s="131">
        <v>395.45</v>
      </c>
      <c r="F76" s="131">
        <v>277.5</v>
      </c>
      <c r="G76" s="131">
        <v>513.4</v>
      </c>
      <c r="H76" s="151">
        <v>2.8436889999999999</v>
      </c>
      <c r="I76" s="151">
        <v>1.792821</v>
      </c>
      <c r="J76" s="151">
        <v>4.5105279999999999</v>
      </c>
      <c r="K76" s="131">
        <v>400.56</v>
      </c>
      <c r="L76" s="131">
        <v>237.91200000000001</v>
      </c>
      <c r="M76" s="132">
        <v>563.2079</v>
      </c>
    </row>
    <row r="77" spans="1:13" ht="15" customHeight="1">
      <c r="A77" s="137" t="s">
        <v>11</v>
      </c>
      <c r="B77" s="129" t="s">
        <v>159</v>
      </c>
      <c r="C77" s="129">
        <v>3</v>
      </c>
      <c r="D77" s="131">
        <v>281.13</v>
      </c>
      <c r="E77" s="131">
        <v>291.44</v>
      </c>
      <c r="F77" s="131">
        <v>188.99</v>
      </c>
      <c r="G77" s="131">
        <v>393.88</v>
      </c>
      <c r="H77" s="151">
        <v>2.8436889999999999</v>
      </c>
      <c r="I77" s="151">
        <v>1.792821</v>
      </c>
      <c r="J77" s="151">
        <v>4.5105279999999999</v>
      </c>
      <c r="K77" s="131">
        <v>400.56</v>
      </c>
      <c r="L77" s="131">
        <v>237.91200000000001</v>
      </c>
      <c r="M77" s="132">
        <v>563.2079</v>
      </c>
    </row>
    <row r="78" spans="1:13" ht="15" customHeight="1">
      <c r="A78" s="137" t="s">
        <v>11</v>
      </c>
      <c r="B78" s="129" t="s">
        <v>159</v>
      </c>
      <c r="C78" s="129">
        <v>4</v>
      </c>
      <c r="D78" s="131">
        <v>201.67</v>
      </c>
      <c r="E78" s="131">
        <v>221.42</v>
      </c>
      <c r="F78" s="131">
        <v>130.62</v>
      </c>
      <c r="G78" s="131">
        <v>312.22000000000003</v>
      </c>
      <c r="H78" s="151">
        <v>2.8436889999999999</v>
      </c>
      <c r="I78" s="151">
        <v>1.792821</v>
      </c>
      <c r="J78" s="151">
        <v>4.5105279999999999</v>
      </c>
      <c r="K78" s="131">
        <v>400.56</v>
      </c>
      <c r="L78" s="131">
        <v>237.91200000000001</v>
      </c>
      <c r="M78" s="132">
        <v>563.2079</v>
      </c>
    </row>
    <row r="79" spans="1:13" ht="15" customHeight="1">
      <c r="A79" s="137" t="s">
        <v>11</v>
      </c>
      <c r="B79" s="129" t="s">
        <v>159</v>
      </c>
      <c r="C79" s="129" t="s">
        <v>32</v>
      </c>
      <c r="D79" s="131">
        <v>195.41</v>
      </c>
      <c r="E79" s="131">
        <v>217.26</v>
      </c>
      <c r="F79" s="131">
        <v>129.35</v>
      </c>
      <c r="G79" s="131">
        <v>305.18</v>
      </c>
      <c r="H79" s="151">
        <v>2.8436889999999999</v>
      </c>
      <c r="I79" s="151">
        <v>1.792821</v>
      </c>
      <c r="J79" s="151">
        <v>4.5105279999999999</v>
      </c>
      <c r="K79" s="131">
        <v>400.56</v>
      </c>
      <c r="L79" s="131">
        <v>237.91200000000001</v>
      </c>
      <c r="M79" s="132">
        <v>563.2079</v>
      </c>
    </row>
    <row r="80" spans="1:13" ht="15" customHeight="1">
      <c r="A80" s="137" t="s">
        <v>36</v>
      </c>
      <c r="B80" s="129" t="s">
        <v>157</v>
      </c>
      <c r="C80" s="129" t="s">
        <v>31</v>
      </c>
      <c r="D80" s="131">
        <v>395.31</v>
      </c>
      <c r="E80" s="131">
        <v>375.4</v>
      </c>
      <c r="F80" s="131">
        <v>283.33999999999997</v>
      </c>
      <c r="G80" s="131">
        <v>467.46</v>
      </c>
      <c r="H80" s="151">
        <v>0.88871</v>
      </c>
      <c r="I80" s="151">
        <v>0.629413</v>
      </c>
      <c r="J80" s="151">
        <v>1.2548269999999999</v>
      </c>
      <c r="K80" s="131">
        <v>-47.01</v>
      </c>
      <c r="L80" s="131">
        <v>-184.77699999999999</v>
      </c>
      <c r="M80" s="132">
        <v>90.757689999999997</v>
      </c>
    </row>
    <row r="81" spans="1:13" ht="15" customHeight="1">
      <c r="A81" s="137" t="s">
        <v>36</v>
      </c>
      <c r="B81" s="129" t="s">
        <v>157</v>
      </c>
      <c r="C81" s="129">
        <v>2</v>
      </c>
      <c r="D81" s="131">
        <v>388.3</v>
      </c>
      <c r="E81" s="131">
        <v>392.56</v>
      </c>
      <c r="F81" s="131">
        <v>290.05</v>
      </c>
      <c r="G81" s="131">
        <v>495.06</v>
      </c>
      <c r="H81" s="151">
        <v>0.88871</v>
      </c>
      <c r="I81" s="151">
        <v>0.629413</v>
      </c>
      <c r="J81" s="151">
        <v>1.2548269999999999</v>
      </c>
      <c r="K81" s="131">
        <v>-47.01</v>
      </c>
      <c r="L81" s="131">
        <v>-184.77699999999999</v>
      </c>
      <c r="M81" s="132">
        <v>90.757689999999997</v>
      </c>
    </row>
    <row r="82" spans="1:13" ht="15" customHeight="1">
      <c r="A82" s="137" t="s">
        <v>36</v>
      </c>
      <c r="B82" s="129" t="s">
        <v>157</v>
      </c>
      <c r="C82" s="129">
        <v>3</v>
      </c>
      <c r="D82" s="131">
        <v>284.18</v>
      </c>
      <c r="E82" s="131">
        <v>295.22000000000003</v>
      </c>
      <c r="F82" s="131">
        <v>210</v>
      </c>
      <c r="G82" s="131">
        <v>380.43</v>
      </c>
      <c r="H82" s="151">
        <v>0.88871</v>
      </c>
      <c r="I82" s="151">
        <v>0.629413</v>
      </c>
      <c r="J82" s="151">
        <v>1.2548269999999999</v>
      </c>
      <c r="K82" s="131">
        <v>-47.01</v>
      </c>
      <c r="L82" s="131">
        <v>-184.77699999999999</v>
      </c>
      <c r="M82" s="132">
        <v>90.757689999999997</v>
      </c>
    </row>
    <row r="83" spans="1:13" ht="15" customHeight="1">
      <c r="A83" s="137" t="s">
        <v>36</v>
      </c>
      <c r="B83" s="129" t="s">
        <v>157</v>
      </c>
      <c r="C83" s="129">
        <v>4</v>
      </c>
      <c r="D83" s="131">
        <v>164.65</v>
      </c>
      <c r="E83" s="131">
        <v>170.74</v>
      </c>
      <c r="F83" s="131">
        <v>106.21</v>
      </c>
      <c r="G83" s="131">
        <v>235.28</v>
      </c>
      <c r="H83" s="151">
        <v>0.88871</v>
      </c>
      <c r="I83" s="151">
        <v>0.629413</v>
      </c>
      <c r="J83" s="151">
        <v>1.2548269999999999</v>
      </c>
      <c r="K83" s="131">
        <v>-47.01</v>
      </c>
      <c r="L83" s="131">
        <v>-184.77699999999999</v>
      </c>
      <c r="M83" s="132">
        <v>90.757689999999997</v>
      </c>
    </row>
    <row r="84" spans="1:13" ht="15" customHeight="1">
      <c r="A84" s="137" t="s">
        <v>36</v>
      </c>
      <c r="B84" s="129" t="s">
        <v>157</v>
      </c>
      <c r="C84" s="129" t="s">
        <v>32</v>
      </c>
      <c r="D84" s="131">
        <v>375.53</v>
      </c>
      <c r="E84" s="131">
        <v>422.41</v>
      </c>
      <c r="F84" s="131">
        <v>319.92</v>
      </c>
      <c r="G84" s="131">
        <v>524.9</v>
      </c>
      <c r="H84" s="151">
        <v>0.88871</v>
      </c>
      <c r="I84" s="151">
        <v>0.629413</v>
      </c>
      <c r="J84" s="151">
        <v>1.2548269999999999</v>
      </c>
      <c r="K84" s="131">
        <v>-47.01</v>
      </c>
      <c r="L84" s="131">
        <v>-184.77699999999999</v>
      </c>
      <c r="M84" s="132">
        <v>90.757689999999997</v>
      </c>
    </row>
    <row r="85" spans="1:13" ht="15" customHeight="1">
      <c r="A85" s="137" t="s">
        <v>36</v>
      </c>
      <c r="B85" s="129" t="s">
        <v>158</v>
      </c>
      <c r="C85" s="129" t="s">
        <v>31</v>
      </c>
      <c r="D85" s="131">
        <v>393.7</v>
      </c>
      <c r="E85" s="131">
        <v>370.98</v>
      </c>
      <c r="F85" s="131">
        <v>244.38</v>
      </c>
      <c r="G85" s="131">
        <v>497.58</v>
      </c>
      <c r="H85" s="151">
        <v>0.94202699999999995</v>
      </c>
      <c r="I85" s="151">
        <v>0.57389299999999999</v>
      </c>
      <c r="J85" s="151">
        <v>1.5463070000000001</v>
      </c>
      <c r="K85" s="131">
        <v>-22.83</v>
      </c>
      <c r="L85" s="131">
        <v>-212.71700000000001</v>
      </c>
      <c r="M85" s="132">
        <v>167.05770000000001</v>
      </c>
    </row>
    <row r="86" spans="1:13" ht="15" customHeight="1">
      <c r="A86" s="137" t="s">
        <v>36</v>
      </c>
      <c r="B86" s="129" t="s">
        <v>158</v>
      </c>
      <c r="C86" s="129">
        <v>2</v>
      </c>
      <c r="D86" s="131">
        <v>491.94</v>
      </c>
      <c r="E86" s="131">
        <v>500.36</v>
      </c>
      <c r="F86" s="131">
        <v>337.62</v>
      </c>
      <c r="G86" s="131">
        <v>663.11</v>
      </c>
      <c r="H86" s="151">
        <v>0.94202699999999995</v>
      </c>
      <c r="I86" s="151">
        <v>0.57389299999999999</v>
      </c>
      <c r="J86" s="151">
        <v>1.5463070000000001</v>
      </c>
      <c r="K86" s="131">
        <v>-22.83</v>
      </c>
      <c r="L86" s="131">
        <v>-212.71700000000001</v>
      </c>
      <c r="M86" s="132">
        <v>167.05770000000001</v>
      </c>
    </row>
    <row r="87" spans="1:13" ht="15" customHeight="1">
      <c r="A87" s="137" t="s">
        <v>36</v>
      </c>
      <c r="B87" s="129" t="s">
        <v>158</v>
      </c>
      <c r="C87" s="129">
        <v>3</v>
      </c>
      <c r="D87" s="131">
        <v>281.10000000000002</v>
      </c>
      <c r="E87" s="131">
        <v>291.95999999999998</v>
      </c>
      <c r="F87" s="131">
        <v>172.75</v>
      </c>
      <c r="G87" s="131">
        <v>411.17</v>
      </c>
      <c r="H87" s="151">
        <v>0.94202699999999995</v>
      </c>
      <c r="I87" s="151">
        <v>0.57389299999999999</v>
      </c>
      <c r="J87" s="151">
        <v>1.5463070000000001</v>
      </c>
      <c r="K87" s="131">
        <v>-22.83</v>
      </c>
      <c r="L87" s="131">
        <v>-212.71700000000001</v>
      </c>
      <c r="M87" s="132">
        <v>167.05770000000001</v>
      </c>
    </row>
    <row r="88" spans="1:13" ht="15" customHeight="1">
      <c r="A88" s="137" t="s">
        <v>36</v>
      </c>
      <c r="B88" s="129" t="s">
        <v>158</v>
      </c>
      <c r="C88" s="129">
        <v>4</v>
      </c>
      <c r="D88" s="131">
        <v>208.54</v>
      </c>
      <c r="E88" s="131">
        <v>221.72</v>
      </c>
      <c r="F88" s="131">
        <v>116.28</v>
      </c>
      <c r="G88" s="131">
        <v>327.14999999999998</v>
      </c>
      <c r="H88" s="151">
        <v>0.94202699999999995</v>
      </c>
      <c r="I88" s="151">
        <v>0.57389299999999999</v>
      </c>
      <c r="J88" s="151">
        <v>1.5463070000000001</v>
      </c>
      <c r="K88" s="131">
        <v>-22.83</v>
      </c>
      <c r="L88" s="131">
        <v>-212.71700000000001</v>
      </c>
      <c r="M88" s="132">
        <v>167.05770000000001</v>
      </c>
    </row>
    <row r="89" spans="1:13" ht="15" customHeight="1">
      <c r="A89" s="137" t="s">
        <v>36</v>
      </c>
      <c r="B89" s="129" t="s">
        <v>158</v>
      </c>
      <c r="C89" s="129" t="s">
        <v>32</v>
      </c>
      <c r="D89" s="131">
        <v>337.12</v>
      </c>
      <c r="E89" s="131">
        <v>393.81</v>
      </c>
      <c r="F89" s="131">
        <v>252.28</v>
      </c>
      <c r="G89" s="131">
        <v>535.33000000000004</v>
      </c>
      <c r="H89" s="151">
        <v>0.94202699999999995</v>
      </c>
      <c r="I89" s="151">
        <v>0.57389299999999999</v>
      </c>
      <c r="J89" s="151">
        <v>1.5463070000000001</v>
      </c>
      <c r="K89" s="131">
        <v>-22.83</v>
      </c>
      <c r="L89" s="131">
        <v>-212.71700000000001</v>
      </c>
      <c r="M89" s="132">
        <v>167.05770000000001</v>
      </c>
    </row>
    <row r="90" spans="1:13" ht="15" customHeight="1">
      <c r="A90" s="137" t="s">
        <v>36</v>
      </c>
      <c r="B90" s="129" t="s">
        <v>159</v>
      </c>
      <c r="C90" s="129" t="s">
        <v>31</v>
      </c>
      <c r="D90" s="131">
        <v>399.28</v>
      </c>
      <c r="E90" s="131">
        <v>382.98</v>
      </c>
      <c r="F90" s="131">
        <v>247.91</v>
      </c>
      <c r="G90" s="131">
        <v>518.05999999999995</v>
      </c>
      <c r="H90" s="151">
        <v>0.83119100000000001</v>
      </c>
      <c r="I90" s="151">
        <v>0.51335299999999995</v>
      </c>
      <c r="J90" s="151">
        <v>1.3458159999999999</v>
      </c>
      <c r="K90" s="131">
        <v>-77.78</v>
      </c>
      <c r="L90" s="131">
        <v>-280.60300000000001</v>
      </c>
      <c r="M90" s="132">
        <v>125.0431</v>
      </c>
    </row>
    <row r="91" spans="1:13" ht="15" customHeight="1">
      <c r="A91" s="137" t="s">
        <v>36</v>
      </c>
      <c r="B91" s="129" t="s">
        <v>159</v>
      </c>
      <c r="C91" s="129">
        <v>2</v>
      </c>
      <c r="D91" s="131">
        <v>283.25</v>
      </c>
      <c r="E91" s="131">
        <v>280.56</v>
      </c>
      <c r="F91" s="131">
        <v>157.84</v>
      </c>
      <c r="G91" s="131">
        <v>403.28</v>
      </c>
      <c r="H91" s="151">
        <v>0.83119100000000001</v>
      </c>
      <c r="I91" s="151">
        <v>0.51335299999999995</v>
      </c>
      <c r="J91" s="151">
        <v>1.3458159999999999</v>
      </c>
      <c r="K91" s="131">
        <v>-77.78</v>
      </c>
      <c r="L91" s="131">
        <v>-280.60300000000001</v>
      </c>
      <c r="M91" s="132">
        <v>125.0431</v>
      </c>
    </row>
    <row r="92" spans="1:13" ht="15" customHeight="1">
      <c r="A92" s="137" t="s">
        <v>36</v>
      </c>
      <c r="B92" s="129" t="s">
        <v>159</v>
      </c>
      <c r="C92" s="129">
        <v>3</v>
      </c>
      <c r="D92" s="131">
        <v>288.22000000000003</v>
      </c>
      <c r="E92" s="131">
        <v>298.13</v>
      </c>
      <c r="F92" s="131">
        <v>176.49</v>
      </c>
      <c r="G92" s="131">
        <v>419.76</v>
      </c>
      <c r="H92" s="151">
        <v>0.83119100000000001</v>
      </c>
      <c r="I92" s="151">
        <v>0.51335299999999995</v>
      </c>
      <c r="J92" s="151">
        <v>1.3458159999999999</v>
      </c>
      <c r="K92" s="131">
        <v>-77.78</v>
      </c>
      <c r="L92" s="131">
        <v>-280.60300000000001</v>
      </c>
      <c r="M92" s="132">
        <v>125.0431</v>
      </c>
    </row>
    <row r="93" spans="1:13" ht="15" customHeight="1">
      <c r="A93" s="137" t="s">
        <v>36</v>
      </c>
      <c r="B93" s="129" t="s">
        <v>159</v>
      </c>
      <c r="C93" s="129">
        <v>4</v>
      </c>
      <c r="D93" s="131">
        <v>119.95</v>
      </c>
      <c r="E93" s="131">
        <v>119.54</v>
      </c>
      <c r="F93" s="131">
        <v>45.23</v>
      </c>
      <c r="G93" s="131">
        <v>193.85</v>
      </c>
      <c r="H93" s="151">
        <v>0.83119100000000001</v>
      </c>
      <c r="I93" s="151">
        <v>0.51335299999999995</v>
      </c>
      <c r="J93" s="151">
        <v>1.3458159999999999</v>
      </c>
      <c r="K93" s="131">
        <v>-77.78</v>
      </c>
      <c r="L93" s="131">
        <v>-280.60300000000001</v>
      </c>
      <c r="M93" s="132">
        <v>125.0431</v>
      </c>
    </row>
    <row r="94" spans="1:13" ht="15" customHeight="1">
      <c r="A94" s="137" t="s">
        <v>36</v>
      </c>
      <c r="B94" s="129" t="s">
        <v>159</v>
      </c>
      <c r="C94" s="129" t="s">
        <v>32</v>
      </c>
      <c r="D94" s="131">
        <v>422.98</v>
      </c>
      <c r="E94" s="131">
        <v>460.76</v>
      </c>
      <c r="F94" s="131">
        <v>309.47000000000003</v>
      </c>
      <c r="G94" s="131">
        <v>612.05999999999995</v>
      </c>
      <c r="H94" s="151">
        <v>0.83119100000000001</v>
      </c>
      <c r="I94" s="151">
        <v>0.51335299999999995</v>
      </c>
      <c r="J94" s="151">
        <v>1.3458159999999999</v>
      </c>
      <c r="K94" s="131">
        <v>-77.78</v>
      </c>
      <c r="L94" s="131">
        <v>-280.60300000000001</v>
      </c>
      <c r="M94" s="132">
        <v>125.0431</v>
      </c>
    </row>
    <row r="95" spans="1:13" ht="15" customHeight="1">
      <c r="A95" s="137" t="s">
        <v>13</v>
      </c>
      <c r="B95" s="129" t="s">
        <v>157</v>
      </c>
      <c r="C95" s="129" t="s">
        <v>31</v>
      </c>
      <c r="D95" s="131">
        <v>366.65</v>
      </c>
      <c r="E95" s="131">
        <v>317.05</v>
      </c>
      <c r="F95" s="131">
        <v>260.73</v>
      </c>
      <c r="G95" s="131">
        <v>373.37</v>
      </c>
      <c r="H95" s="151">
        <v>1.4323459999999999</v>
      </c>
      <c r="I95" s="151">
        <v>1.06151</v>
      </c>
      <c r="J95" s="151">
        <v>1.932734</v>
      </c>
      <c r="K95" s="131">
        <v>95.7</v>
      </c>
      <c r="L95" s="131">
        <v>18.08427</v>
      </c>
      <c r="M95" s="132">
        <v>173.31569999999999</v>
      </c>
    </row>
    <row r="96" spans="1:13" ht="15" customHeight="1">
      <c r="A96" s="137" t="s">
        <v>13</v>
      </c>
      <c r="B96" s="129" t="s">
        <v>157</v>
      </c>
      <c r="C96" s="129">
        <v>2</v>
      </c>
      <c r="D96" s="131">
        <v>294.11</v>
      </c>
      <c r="E96" s="131">
        <v>283.63</v>
      </c>
      <c r="F96" s="131">
        <v>222.94</v>
      </c>
      <c r="G96" s="131">
        <v>344.31</v>
      </c>
      <c r="H96" s="151">
        <v>1.4323459999999999</v>
      </c>
      <c r="I96" s="151">
        <v>1.06151</v>
      </c>
      <c r="J96" s="151">
        <v>1.932734</v>
      </c>
      <c r="K96" s="131">
        <v>95.7</v>
      </c>
      <c r="L96" s="131">
        <v>18.08427</v>
      </c>
      <c r="M96" s="132">
        <v>173.31569999999999</v>
      </c>
    </row>
    <row r="97" spans="1:13" ht="15" customHeight="1">
      <c r="A97" s="137" t="s">
        <v>13</v>
      </c>
      <c r="B97" s="129" t="s">
        <v>157</v>
      </c>
      <c r="C97" s="129">
        <v>3</v>
      </c>
      <c r="D97" s="131">
        <v>269.54000000000002</v>
      </c>
      <c r="E97" s="131">
        <v>273.8</v>
      </c>
      <c r="F97" s="131">
        <v>213.17</v>
      </c>
      <c r="G97" s="131">
        <v>334.43</v>
      </c>
      <c r="H97" s="151">
        <v>1.4323459999999999</v>
      </c>
      <c r="I97" s="151">
        <v>1.06151</v>
      </c>
      <c r="J97" s="151">
        <v>1.932734</v>
      </c>
      <c r="K97" s="131">
        <v>95.7</v>
      </c>
      <c r="L97" s="131">
        <v>18.08427</v>
      </c>
      <c r="M97" s="132">
        <v>173.31569999999999</v>
      </c>
    </row>
    <row r="98" spans="1:13" ht="15" customHeight="1">
      <c r="A98" s="137" t="s">
        <v>13</v>
      </c>
      <c r="B98" s="129" t="s">
        <v>157</v>
      </c>
      <c r="C98" s="129">
        <v>4</v>
      </c>
      <c r="D98" s="131">
        <v>180.26</v>
      </c>
      <c r="E98" s="131">
        <v>191.49</v>
      </c>
      <c r="F98" s="131">
        <v>139.33000000000001</v>
      </c>
      <c r="G98" s="131">
        <v>243.66</v>
      </c>
      <c r="H98" s="151">
        <v>1.4323459999999999</v>
      </c>
      <c r="I98" s="151">
        <v>1.06151</v>
      </c>
      <c r="J98" s="151">
        <v>1.932734</v>
      </c>
      <c r="K98" s="131">
        <v>95.7</v>
      </c>
      <c r="L98" s="131">
        <v>18.08427</v>
      </c>
      <c r="M98" s="132">
        <v>173.31569999999999</v>
      </c>
    </row>
    <row r="99" spans="1:13" ht="15" customHeight="1">
      <c r="A99" s="137" t="s">
        <v>13</v>
      </c>
      <c r="B99" s="129" t="s">
        <v>157</v>
      </c>
      <c r="C99" s="129" t="s">
        <v>32</v>
      </c>
      <c r="D99" s="131">
        <v>195.55</v>
      </c>
      <c r="E99" s="131">
        <v>221.35</v>
      </c>
      <c r="F99" s="131">
        <v>167.94</v>
      </c>
      <c r="G99" s="131">
        <v>274.76</v>
      </c>
      <c r="H99" s="151">
        <v>1.4323459999999999</v>
      </c>
      <c r="I99" s="151">
        <v>1.06151</v>
      </c>
      <c r="J99" s="151">
        <v>1.932734</v>
      </c>
      <c r="K99" s="131">
        <v>95.7</v>
      </c>
      <c r="L99" s="131">
        <v>18.08427</v>
      </c>
      <c r="M99" s="132">
        <v>173.31569999999999</v>
      </c>
    </row>
    <row r="100" spans="1:13" ht="15" customHeight="1">
      <c r="A100" s="137" t="s">
        <v>13</v>
      </c>
      <c r="B100" s="129" t="s">
        <v>158</v>
      </c>
      <c r="C100" s="129" t="s">
        <v>31</v>
      </c>
      <c r="D100" s="131">
        <v>367.33</v>
      </c>
      <c r="E100" s="131">
        <v>325.70999999999998</v>
      </c>
      <c r="F100" s="131">
        <v>243.78</v>
      </c>
      <c r="G100" s="131">
        <v>407.64</v>
      </c>
      <c r="H100" s="151">
        <v>1.3292109999999999</v>
      </c>
      <c r="I100" s="151">
        <v>0.88189200000000001</v>
      </c>
      <c r="J100" s="151">
        <v>2.003422</v>
      </c>
      <c r="K100" s="131">
        <v>80.67</v>
      </c>
      <c r="L100" s="131">
        <v>-33.435899999999997</v>
      </c>
      <c r="M100" s="132">
        <v>194.77590000000001</v>
      </c>
    </row>
    <row r="101" spans="1:13" ht="15" customHeight="1">
      <c r="A101" s="137" t="s">
        <v>13</v>
      </c>
      <c r="B101" s="129" t="s">
        <v>158</v>
      </c>
      <c r="C101" s="129">
        <v>2</v>
      </c>
      <c r="D101" s="131">
        <v>338.65</v>
      </c>
      <c r="E101" s="131">
        <v>329.26</v>
      </c>
      <c r="F101" s="131">
        <v>236.26</v>
      </c>
      <c r="G101" s="131">
        <v>422.25</v>
      </c>
      <c r="H101" s="151">
        <v>1.3292109999999999</v>
      </c>
      <c r="I101" s="151">
        <v>0.88189200000000001</v>
      </c>
      <c r="J101" s="151">
        <v>2.003422</v>
      </c>
      <c r="K101" s="131">
        <v>80.67</v>
      </c>
      <c r="L101" s="131">
        <v>-33.435899999999997</v>
      </c>
      <c r="M101" s="132">
        <v>194.77590000000001</v>
      </c>
    </row>
    <row r="102" spans="1:13" ht="15" customHeight="1">
      <c r="A102" s="137" t="s">
        <v>13</v>
      </c>
      <c r="B102" s="129" t="s">
        <v>158</v>
      </c>
      <c r="C102" s="129">
        <v>3</v>
      </c>
      <c r="D102" s="131">
        <v>322.07</v>
      </c>
      <c r="E102" s="131">
        <v>329.33</v>
      </c>
      <c r="F102" s="131">
        <v>235.41</v>
      </c>
      <c r="G102" s="131">
        <v>423.26</v>
      </c>
      <c r="H102" s="151">
        <v>1.3292109999999999</v>
      </c>
      <c r="I102" s="151">
        <v>0.88189200000000001</v>
      </c>
      <c r="J102" s="151">
        <v>2.003422</v>
      </c>
      <c r="K102" s="131">
        <v>80.67</v>
      </c>
      <c r="L102" s="131">
        <v>-33.435899999999997</v>
      </c>
      <c r="M102" s="132">
        <v>194.77590000000001</v>
      </c>
    </row>
    <row r="103" spans="1:13" ht="15" customHeight="1">
      <c r="A103" s="137" t="s">
        <v>13</v>
      </c>
      <c r="B103" s="129" t="s">
        <v>158</v>
      </c>
      <c r="C103" s="129">
        <v>4</v>
      </c>
      <c r="D103" s="131">
        <v>192.87</v>
      </c>
      <c r="E103" s="131">
        <v>208.49</v>
      </c>
      <c r="F103" s="131">
        <v>132.51</v>
      </c>
      <c r="G103" s="131">
        <v>284.45999999999998</v>
      </c>
      <c r="H103" s="151">
        <v>1.3292109999999999</v>
      </c>
      <c r="I103" s="151">
        <v>0.88189200000000001</v>
      </c>
      <c r="J103" s="151">
        <v>2.003422</v>
      </c>
      <c r="K103" s="131">
        <v>80.67</v>
      </c>
      <c r="L103" s="131">
        <v>-33.435899999999997</v>
      </c>
      <c r="M103" s="132">
        <v>194.77590000000001</v>
      </c>
    </row>
    <row r="104" spans="1:13" ht="15" customHeight="1">
      <c r="A104" s="137" t="s">
        <v>13</v>
      </c>
      <c r="B104" s="129" t="s">
        <v>158</v>
      </c>
      <c r="C104" s="129" t="s">
        <v>32</v>
      </c>
      <c r="D104" s="131">
        <v>212.05</v>
      </c>
      <c r="E104" s="131">
        <v>245.04</v>
      </c>
      <c r="F104" s="131">
        <v>165.62</v>
      </c>
      <c r="G104" s="131">
        <v>324.45999999999998</v>
      </c>
      <c r="H104" s="151">
        <v>1.3292109999999999</v>
      </c>
      <c r="I104" s="151">
        <v>0.88189200000000001</v>
      </c>
      <c r="J104" s="151">
        <v>2.003422</v>
      </c>
      <c r="K104" s="131">
        <v>80.67</v>
      </c>
      <c r="L104" s="131">
        <v>-33.435899999999997</v>
      </c>
      <c r="M104" s="132">
        <v>194.77590000000001</v>
      </c>
    </row>
    <row r="105" spans="1:13" ht="15" customHeight="1">
      <c r="A105" s="137" t="s">
        <v>13</v>
      </c>
      <c r="B105" s="129" t="s">
        <v>159</v>
      </c>
      <c r="C105" s="129" t="s">
        <v>31</v>
      </c>
      <c r="D105" s="131">
        <v>371.04</v>
      </c>
      <c r="E105" s="131">
        <v>313.68</v>
      </c>
      <c r="F105" s="131">
        <v>234.74</v>
      </c>
      <c r="G105" s="131">
        <v>392.61</v>
      </c>
      <c r="H105" s="151">
        <v>1.570913</v>
      </c>
      <c r="I105" s="151">
        <v>1.011835</v>
      </c>
      <c r="J105" s="151">
        <v>2.4389020000000001</v>
      </c>
      <c r="K105" s="131">
        <v>114</v>
      </c>
      <c r="L105" s="131">
        <v>7.1312519999999999</v>
      </c>
      <c r="M105" s="132">
        <v>220.86869999999999</v>
      </c>
    </row>
    <row r="106" spans="1:13" ht="15" customHeight="1">
      <c r="A106" s="137" t="s">
        <v>13</v>
      </c>
      <c r="B106" s="129" t="s">
        <v>159</v>
      </c>
      <c r="C106" s="129">
        <v>2</v>
      </c>
      <c r="D106" s="131">
        <v>252.33</v>
      </c>
      <c r="E106" s="131">
        <v>241.06</v>
      </c>
      <c r="F106" s="131">
        <v>162.16</v>
      </c>
      <c r="G106" s="131">
        <v>319.95999999999998</v>
      </c>
      <c r="H106" s="151">
        <v>1.570913</v>
      </c>
      <c r="I106" s="151">
        <v>1.011835</v>
      </c>
      <c r="J106" s="151">
        <v>2.4389020000000001</v>
      </c>
      <c r="K106" s="131">
        <v>114</v>
      </c>
      <c r="L106" s="131">
        <v>7.1312519999999999</v>
      </c>
      <c r="M106" s="132">
        <v>220.86869999999999</v>
      </c>
    </row>
    <row r="107" spans="1:13" ht="15" customHeight="1">
      <c r="A107" s="137" t="s">
        <v>13</v>
      </c>
      <c r="B107" s="129" t="s">
        <v>159</v>
      </c>
      <c r="C107" s="129">
        <v>3</v>
      </c>
      <c r="D107" s="131">
        <v>217.48</v>
      </c>
      <c r="E107" s="131">
        <v>220.41</v>
      </c>
      <c r="F107" s="131">
        <v>142.99</v>
      </c>
      <c r="G107" s="131">
        <v>297.83999999999997</v>
      </c>
      <c r="H107" s="151">
        <v>1.570913</v>
      </c>
      <c r="I107" s="151">
        <v>1.011835</v>
      </c>
      <c r="J107" s="151">
        <v>2.4389020000000001</v>
      </c>
      <c r="K107" s="131">
        <v>114</v>
      </c>
      <c r="L107" s="131">
        <v>7.1312519999999999</v>
      </c>
      <c r="M107" s="132">
        <v>220.86869999999999</v>
      </c>
    </row>
    <row r="108" spans="1:13" ht="15" customHeight="1">
      <c r="A108" s="137" t="s">
        <v>13</v>
      </c>
      <c r="B108" s="129" t="s">
        <v>159</v>
      </c>
      <c r="C108" s="129">
        <v>4</v>
      </c>
      <c r="D108" s="131">
        <v>163.24</v>
      </c>
      <c r="E108" s="131">
        <v>170.14</v>
      </c>
      <c r="F108" s="131">
        <v>100.45</v>
      </c>
      <c r="G108" s="131">
        <v>239.83</v>
      </c>
      <c r="H108" s="151">
        <v>1.570913</v>
      </c>
      <c r="I108" s="151">
        <v>1.011835</v>
      </c>
      <c r="J108" s="151">
        <v>2.4389020000000001</v>
      </c>
      <c r="K108" s="131">
        <v>114</v>
      </c>
      <c r="L108" s="131">
        <v>7.1312519999999999</v>
      </c>
      <c r="M108" s="132">
        <v>220.86869999999999</v>
      </c>
    </row>
    <row r="109" spans="1:13" ht="15" customHeight="1">
      <c r="A109" s="137" t="s">
        <v>13</v>
      </c>
      <c r="B109" s="129" t="s">
        <v>159</v>
      </c>
      <c r="C109" s="129" t="s">
        <v>32</v>
      </c>
      <c r="D109" s="131">
        <v>180.62</v>
      </c>
      <c r="E109" s="131">
        <v>199.68</v>
      </c>
      <c r="F109" s="131">
        <v>127.64</v>
      </c>
      <c r="G109" s="131">
        <v>271.73</v>
      </c>
      <c r="H109" s="151">
        <v>1.570913</v>
      </c>
      <c r="I109" s="151">
        <v>1.011835</v>
      </c>
      <c r="J109" s="151">
        <v>2.4389020000000001</v>
      </c>
      <c r="K109" s="131">
        <v>114</v>
      </c>
      <c r="L109" s="131">
        <v>7.1312519999999999</v>
      </c>
      <c r="M109" s="132">
        <v>220.86869999999999</v>
      </c>
    </row>
    <row r="110" spans="1:13" ht="15" customHeight="1">
      <c r="A110" s="137" t="s">
        <v>15</v>
      </c>
      <c r="B110" s="129" t="s">
        <v>157</v>
      </c>
      <c r="C110" s="129" t="s">
        <v>31</v>
      </c>
      <c r="D110" s="131">
        <v>505.6</v>
      </c>
      <c r="E110" s="131">
        <v>480.92</v>
      </c>
      <c r="F110" s="131">
        <v>462.03</v>
      </c>
      <c r="G110" s="131">
        <v>499.81</v>
      </c>
      <c r="H110" s="151">
        <v>1.9077310000000001</v>
      </c>
      <c r="I110" s="151">
        <v>1.7831649999999999</v>
      </c>
      <c r="J110" s="151">
        <v>2.0409980000000001</v>
      </c>
      <c r="K110" s="131">
        <v>228.83</v>
      </c>
      <c r="L110" s="131">
        <v>205.41050000000001</v>
      </c>
      <c r="M110" s="132">
        <v>252.24940000000001</v>
      </c>
    </row>
    <row r="111" spans="1:13" ht="15" customHeight="1">
      <c r="A111" s="137" t="s">
        <v>15</v>
      </c>
      <c r="B111" s="129" t="s">
        <v>157</v>
      </c>
      <c r="C111" s="129">
        <v>2</v>
      </c>
      <c r="D111" s="131">
        <v>363.73</v>
      </c>
      <c r="E111" s="131">
        <v>355.66</v>
      </c>
      <c r="F111" s="131">
        <v>338.64</v>
      </c>
      <c r="G111" s="131">
        <v>372.67</v>
      </c>
      <c r="H111" s="151">
        <v>1.9077310000000001</v>
      </c>
      <c r="I111" s="151">
        <v>1.7831649999999999</v>
      </c>
      <c r="J111" s="151">
        <v>2.0409980000000001</v>
      </c>
      <c r="K111" s="131">
        <v>228.83</v>
      </c>
      <c r="L111" s="131">
        <v>205.41050000000001</v>
      </c>
      <c r="M111" s="132">
        <v>252.24940000000001</v>
      </c>
    </row>
    <row r="112" spans="1:13" ht="15" customHeight="1">
      <c r="A112" s="137" t="s">
        <v>15</v>
      </c>
      <c r="B112" s="129" t="s">
        <v>157</v>
      </c>
      <c r="C112" s="129">
        <v>3</v>
      </c>
      <c r="D112" s="131">
        <v>272.7</v>
      </c>
      <c r="E112" s="131">
        <v>278.86</v>
      </c>
      <c r="F112" s="131">
        <v>263.82</v>
      </c>
      <c r="G112" s="131">
        <v>293.89999999999998</v>
      </c>
      <c r="H112" s="151">
        <v>1.9077310000000001</v>
      </c>
      <c r="I112" s="151">
        <v>1.7831649999999999</v>
      </c>
      <c r="J112" s="151">
        <v>2.0409980000000001</v>
      </c>
      <c r="K112" s="131">
        <v>228.83</v>
      </c>
      <c r="L112" s="131">
        <v>205.41050000000001</v>
      </c>
      <c r="M112" s="132">
        <v>252.24940000000001</v>
      </c>
    </row>
    <row r="113" spans="1:13" ht="15" customHeight="1">
      <c r="A113" s="137" t="s">
        <v>15</v>
      </c>
      <c r="B113" s="129" t="s">
        <v>157</v>
      </c>
      <c r="C113" s="129">
        <v>4</v>
      </c>
      <c r="D113" s="131">
        <v>243.41</v>
      </c>
      <c r="E113" s="131">
        <v>256.86</v>
      </c>
      <c r="F113" s="131">
        <v>242.52</v>
      </c>
      <c r="G113" s="131">
        <v>271.2</v>
      </c>
      <c r="H113" s="151">
        <v>1.9077310000000001</v>
      </c>
      <c r="I113" s="151">
        <v>1.7831649999999999</v>
      </c>
      <c r="J113" s="151">
        <v>2.0409980000000001</v>
      </c>
      <c r="K113" s="131">
        <v>228.83</v>
      </c>
      <c r="L113" s="131">
        <v>205.41050000000001</v>
      </c>
      <c r="M113" s="132">
        <v>252.24940000000001</v>
      </c>
    </row>
    <row r="114" spans="1:13" ht="15" customHeight="1">
      <c r="A114" s="137" t="s">
        <v>15</v>
      </c>
      <c r="B114" s="129" t="s">
        <v>157</v>
      </c>
      <c r="C114" s="129" t="s">
        <v>32</v>
      </c>
      <c r="D114" s="131">
        <v>236.96</v>
      </c>
      <c r="E114" s="131">
        <v>252.09</v>
      </c>
      <c r="F114" s="131">
        <v>238.24</v>
      </c>
      <c r="G114" s="131">
        <v>265.93</v>
      </c>
      <c r="H114" s="151">
        <v>1.9077310000000001</v>
      </c>
      <c r="I114" s="151">
        <v>1.7831649999999999</v>
      </c>
      <c r="J114" s="151">
        <v>2.0409980000000001</v>
      </c>
      <c r="K114" s="131">
        <v>228.83</v>
      </c>
      <c r="L114" s="131">
        <v>205.41050000000001</v>
      </c>
      <c r="M114" s="132">
        <v>252.24940000000001</v>
      </c>
    </row>
    <row r="115" spans="1:13" ht="15" customHeight="1">
      <c r="A115" s="137" t="s">
        <v>15</v>
      </c>
      <c r="B115" s="129" t="s">
        <v>158</v>
      </c>
      <c r="C115" s="129" t="s">
        <v>31</v>
      </c>
      <c r="D115" s="131">
        <v>519.92999999999995</v>
      </c>
      <c r="E115" s="131">
        <v>488.79</v>
      </c>
      <c r="F115" s="131">
        <v>462.28</v>
      </c>
      <c r="G115" s="131">
        <v>515.29999999999995</v>
      </c>
      <c r="H115" s="151">
        <v>1.7662420000000001</v>
      </c>
      <c r="I115" s="151">
        <v>1.612376</v>
      </c>
      <c r="J115" s="151">
        <v>1.9347909999999999</v>
      </c>
      <c r="K115" s="131">
        <v>212.05</v>
      </c>
      <c r="L115" s="131">
        <v>178.67689999999999</v>
      </c>
      <c r="M115" s="132">
        <v>245.423</v>
      </c>
    </row>
    <row r="116" spans="1:13" ht="15" customHeight="1">
      <c r="A116" s="137" t="s">
        <v>15</v>
      </c>
      <c r="B116" s="129" t="s">
        <v>158</v>
      </c>
      <c r="C116" s="129">
        <v>2</v>
      </c>
      <c r="D116" s="131">
        <v>399.19</v>
      </c>
      <c r="E116" s="131">
        <v>389.45</v>
      </c>
      <c r="F116" s="131">
        <v>364.61</v>
      </c>
      <c r="G116" s="131">
        <v>414.28</v>
      </c>
      <c r="H116" s="151">
        <v>1.7662420000000001</v>
      </c>
      <c r="I116" s="151">
        <v>1.612376</v>
      </c>
      <c r="J116" s="151">
        <v>1.9347909999999999</v>
      </c>
      <c r="K116" s="131">
        <v>212.05</v>
      </c>
      <c r="L116" s="131">
        <v>178.67689999999999</v>
      </c>
      <c r="M116" s="132">
        <v>245.423</v>
      </c>
    </row>
    <row r="117" spans="1:13" ht="15" customHeight="1">
      <c r="A117" s="137" t="s">
        <v>15</v>
      </c>
      <c r="B117" s="129" t="s">
        <v>158</v>
      </c>
      <c r="C117" s="129">
        <v>3</v>
      </c>
      <c r="D117" s="131">
        <v>272.19</v>
      </c>
      <c r="E117" s="131">
        <v>277.27</v>
      </c>
      <c r="F117" s="131">
        <v>256.39999999999998</v>
      </c>
      <c r="G117" s="131">
        <v>298.14999999999998</v>
      </c>
      <c r="H117" s="151">
        <v>1.7662420000000001</v>
      </c>
      <c r="I117" s="151">
        <v>1.612376</v>
      </c>
      <c r="J117" s="151">
        <v>1.9347909999999999</v>
      </c>
      <c r="K117" s="131">
        <v>212.05</v>
      </c>
      <c r="L117" s="131">
        <v>178.67689999999999</v>
      </c>
      <c r="M117" s="132">
        <v>245.423</v>
      </c>
    </row>
    <row r="118" spans="1:13" ht="15" customHeight="1">
      <c r="A118" s="137" t="s">
        <v>15</v>
      </c>
      <c r="B118" s="129" t="s">
        <v>158</v>
      </c>
      <c r="C118" s="129">
        <v>4</v>
      </c>
      <c r="D118" s="131">
        <v>285.37</v>
      </c>
      <c r="E118" s="131">
        <v>303.02</v>
      </c>
      <c r="F118" s="131">
        <v>281.26</v>
      </c>
      <c r="G118" s="131">
        <v>324.77999999999997</v>
      </c>
      <c r="H118" s="151">
        <v>1.7662420000000001</v>
      </c>
      <c r="I118" s="151">
        <v>1.612376</v>
      </c>
      <c r="J118" s="151">
        <v>1.9347909999999999</v>
      </c>
      <c r="K118" s="131">
        <v>212.05</v>
      </c>
      <c r="L118" s="131">
        <v>178.67689999999999</v>
      </c>
      <c r="M118" s="132">
        <v>245.423</v>
      </c>
    </row>
    <row r="119" spans="1:13" ht="15" customHeight="1">
      <c r="A119" s="137" t="s">
        <v>15</v>
      </c>
      <c r="B119" s="129" t="s">
        <v>158</v>
      </c>
      <c r="C119" s="129" t="s">
        <v>32</v>
      </c>
      <c r="D119" s="131">
        <v>258.35000000000002</v>
      </c>
      <c r="E119" s="131">
        <v>276.74</v>
      </c>
      <c r="F119" s="131">
        <v>256.47000000000003</v>
      </c>
      <c r="G119" s="131">
        <v>297.01</v>
      </c>
      <c r="H119" s="151">
        <v>1.7662420000000001</v>
      </c>
      <c r="I119" s="151">
        <v>1.612376</v>
      </c>
      <c r="J119" s="151">
        <v>1.9347909999999999</v>
      </c>
      <c r="K119" s="131">
        <v>212.05</v>
      </c>
      <c r="L119" s="131">
        <v>178.67689999999999</v>
      </c>
      <c r="M119" s="132">
        <v>245.423</v>
      </c>
    </row>
    <row r="120" spans="1:13" ht="15" customHeight="1">
      <c r="A120" s="137" t="s">
        <v>15</v>
      </c>
      <c r="B120" s="129" t="s">
        <v>159</v>
      </c>
      <c r="C120" s="129" t="s">
        <v>31</v>
      </c>
      <c r="D120" s="131">
        <v>491.11</v>
      </c>
      <c r="E120" s="131">
        <v>473.93</v>
      </c>
      <c r="F120" s="131">
        <v>446.96</v>
      </c>
      <c r="G120" s="131">
        <v>500.9</v>
      </c>
      <c r="H120" s="151">
        <v>2.1079479999999999</v>
      </c>
      <c r="I120" s="151">
        <v>1.906123</v>
      </c>
      <c r="J120" s="151">
        <v>2.331143</v>
      </c>
      <c r="K120" s="131">
        <v>249.1</v>
      </c>
      <c r="L120" s="131">
        <v>216.30189999999999</v>
      </c>
      <c r="M120" s="132">
        <v>281.89800000000002</v>
      </c>
    </row>
    <row r="121" spans="1:13" ht="15" customHeight="1">
      <c r="A121" s="137" t="s">
        <v>15</v>
      </c>
      <c r="B121" s="129" t="s">
        <v>159</v>
      </c>
      <c r="C121" s="129">
        <v>2</v>
      </c>
      <c r="D121" s="131">
        <v>326.29000000000002</v>
      </c>
      <c r="E121" s="131">
        <v>321.5</v>
      </c>
      <c r="F121" s="131">
        <v>298.23</v>
      </c>
      <c r="G121" s="131">
        <v>344.76</v>
      </c>
      <c r="H121" s="151">
        <v>2.1079479999999999</v>
      </c>
      <c r="I121" s="151">
        <v>1.906123</v>
      </c>
      <c r="J121" s="151">
        <v>2.331143</v>
      </c>
      <c r="K121" s="131">
        <v>249.1</v>
      </c>
      <c r="L121" s="131">
        <v>216.30189999999999</v>
      </c>
      <c r="M121" s="132">
        <v>281.89800000000002</v>
      </c>
    </row>
    <row r="122" spans="1:13" ht="15" customHeight="1">
      <c r="A122" s="137" t="s">
        <v>15</v>
      </c>
      <c r="B122" s="129" t="s">
        <v>159</v>
      </c>
      <c r="C122" s="129">
        <v>3</v>
      </c>
      <c r="D122" s="131">
        <v>273.64999999999998</v>
      </c>
      <c r="E122" s="131">
        <v>280.83</v>
      </c>
      <c r="F122" s="131">
        <v>259.12</v>
      </c>
      <c r="G122" s="131">
        <v>302.52999999999997</v>
      </c>
      <c r="H122" s="151">
        <v>2.1079479999999999</v>
      </c>
      <c r="I122" s="151">
        <v>1.906123</v>
      </c>
      <c r="J122" s="151">
        <v>2.331143</v>
      </c>
      <c r="K122" s="131">
        <v>249.1</v>
      </c>
      <c r="L122" s="131">
        <v>216.30189999999999</v>
      </c>
      <c r="M122" s="132">
        <v>281.89800000000002</v>
      </c>
    </row>
    <row r="123" spans="1:13" ht="15" customHeight="1">
      <c r="A123" s="137" t="s">
        <v>15</v>
      </c>
      <c r="B123" s="129" t="s">
        <v>159</v>
      </c>
      <c r="C123" s="129">
        <v>4</v>
      </c>
      <c r="D123" s="131">
        <v>198.33</v>
      </c>
      <c r="E123" s="131">
        <v>207.74</v>
      </c>
      <c r="F123" s="131">
        <v>189.29</v>
      </c>
      <c r="G123" s="131">
        <v>226.19</v>
      </c>
      <c r="H123" s="151">
        <v>2.1079479999999999</v>
      </c>
      <c r="I123" s="151">
        <v>1.906123</v>
      </c>
      <c r="J123" s="151">
        <v>2.331143</v>
      </c>
      <c r="K123" s="131">
        <v>249.1</v>
      </c>
      <c r="L123" s="131">
        <v>216.30189999999999</v>
      </c>
      <c r="M123" s="132">
        <v>281.89800000000002</v>
      </c>
    </row>
    <row r="124" spans="1:13" ht="15" customHeight="1">
      <c r="A124" s="137" t="s">
        <v>15</v>
      </c>
      <c r="B124" s="129" t="s">
        <v>159</v>
      </c>
      <c r="C124" s="129" t="s">
        <v>32</v>
      </c>
      <c r="D124" s="131">
        <v>213.78</v>
      </c>
      <c r="E124" s="131">
        <v>224.83</v>
      </c>
      <c r="F124" s="131">
        <v>206.16</v>
      </c>
      <c r="G124" s="131">
        <v>243.49</v>
      </c>
      <c r="H124" s="151">
        <v>2.1079479999999999</v>
      </c>
      <c r="I124" s="151">
        <v>1.906123</v>
      </c>
      <c r="J124" s="151">
        <v>2.331143</v>
      </c>
      <c r="K124" s="131">
        <v>249.1</v>
      </c>
      <c r="L124" s="131">
        <v>216.30189999999999</v>
      </c>
      <c r="M124" s="132">
        <v>281.89800000000002</v>
      </c>
    </row>
    <row r="125" spans="1:13" ht="15" customHeight="1">
      <c r="A125" s="137" t="s">
        <v>16</v>
      </c>
      <c r="B125" s="129" t="s">
        <v>157</v>
      </c>
      <c r="C125" s="129" t="s">
        <v>31</v>
      </c>
      <c r="D125" s="131">
        <v>704.91</v>
      </c>
      <c r="E125" s="131">
        <v>647.74</v>
      </c>
      <c r="F125" s="131">
        <v>435.04</v>
      </c>
      <c r="G125" s="131">
        <v>860.43</v>
      </c>
      <c r="H125" s="151">
        <v>1.4499580000000001</v>
      </c>
      <c r="I125" s="151">
        <v>0.85028099999999995</v>
      </c>
      <c r="J125" s="151">
        <v>2.472569</v>
      </c>
      <c r="K125" s="131">
        <v>201.01</v>
      </c>
      <c r="L125" s="131">
        <v>-82.838300000000004</v>
      </c>
      <c r="M125" s="132">
        <v>484.85829999999999</v>
      </c>
    </row>
    <row r="126" spans="1:13" ht="15" customHeight="1">
      <c r="A126" s="137" t="s">
        <v>16</v>
      </c>
      <c r="B126" s="129" t="s">
        <v>157</v>
      </c>
      <c r="C126" s="129">
        <v>2</v>
      </c>
      <c r="D126" s="131">
        <v>876.42</v>
      </c>
      <c r="E126" s="131">
        <v>881.45</v>
      </c>
      <c r="F126" s="131">
        <v>609.67999999999995</v>
      </c>
      <c r="G126" s="131">
        <v>1153.21</v>
      </c>
      <c r="H126" s="151">
        <v>1.4499580000000001</v>
      </c>
      <c r="I126" s="151">
        <v>0.85028099999999995</v>
      </c>
      <c r="J126" s="151">
        <v>2.472569</v>
      </c>
      <c r="K126" s="131">
        <v>201.01</v>
      </c>
      <c r="L126" s="131">
        <v>-82.838300000000004</v>
      </c>
      <c r="M126" s="132">
        <v>484.85829999999999</v>
      </c>
    </row>
    <row r="127" spans="1:13" ht="15" customHeight="1">
      <c r="A127" s="137" t="s">
        <v>16</v>
      </c>
      <c r="B127" s="129" t="s">
        <v>157</v>
      </c>
      <c r="C127" s="129">
        <v>3</v>
      </c>
      <c r="D127" s="131">
        <v>435.99</v>
      </c>
      <c r="E127" s="131">
        <v>451.5</v>
      </c>
      <c r="F127" s="131">
        <v>262.98</v>
      </c>
      <c r="G127" s="131">
        <v>640.03</v>
      </c>
      <c r="H127" s="151">
        <v>1.4499580000000001</v>
      </c>
      <c r="I127" s="151">
        <v>0.85028099999999995</v>
      </c>
      <c r="J127" s="151">
        <v>2.472569</v>
      </c>
      <c r="K127" s="131">
        <v>201.01</v>
      </c>
      <c r="L127" s="131">
        <v>-82.838300000000004</v>
      </c>
      <c r="M127" s="132">
        <v>484.85829999999999</v>
      </c>
    </row>
    <row r="128" spans="1:13" ht="15" customHeight="1">
      <c r="A128" s="137" t="s">
        <v>16</v>
      </c>
      <c r="B128" s="129" t="s">
        <v>157</v>
      </c>
      <c r="C128" s="129">
        <v>4</v>
      </c>
      <c r="D128" s="131">
        <v>385.01</v>
      </c>
      <c r="E128" s="131">
        <v>430.75</v>
      </c>
      <c r="F128" s="131">
        <v>237.11</v>
      </c>
      <c r="G128" s="131">
        <v>624.38</v>
      </c>
      <c r="H128" s="151">
        <v>1.4499580000000001</v>
      </c>
      <c r="I128" s="151">
        <v>0.85028099999999995</v>
      </c>
      <c r="J128" s="151">
        <v>2.472569</v>
      </c>
      <c r="K128" s="131">
        <v>201.01</v>
      </c>
      <c r="L128" s="131">
        <v>-82.838300000000004</v>
      </c>
      <c r="M128" s="132">
        <v>484.85829999999999</v>
      </c>
    </row>
    <row r="129" spans="1:13" ht="15" customHeight="1">
      <c r="A129" s="137" t="s">
        <v>16</v>
      </c>
      <c r="B129" s="129" t="s">
        <v>157</v>
      </c>
      <c r="C129" s="129" t="s">
        <v>32</v>
      </c>
      <c r="D129" s="131">
        <v>426.44</v>
      </c>
      <c r="E129" s="131">
        <v>446.73</v>
      </c>
      <c r="F129" s="131">
        <v>258.76</v>
      </c>
      <c r="G129" s="131">
        <v>634.69000000000005</v>
      </c>
      <c r="H129" s="151">
        <v>1.4499580000000001</v>
      </c>
      <c r="I129" s="151">
        <v>0.85028099999999995</v>
      </c>
      <c r="J129" s="151">
        <v>2.472569</v>
      </c>
      <c r="K129" s="131">
        <v>201.01</v>
      </c>
      <c r="L129" s="131">
        <v>-82.838300000000004</v>
      </c>
      <c r="M129" s="132">
        <v>484.85829999999999</v>
      </c>
    </row>
    <row r="130" spans="1:13" ht="15" customHeight="1">
      <c r="A130" s="137" t="s">
        <v>16</v>
      </c>
      <c r="B130" s="129" t="s">
        <v>158</v>
      </c>
      <c r="C130" s="129" t="s">
        <v>31</v>
      </c>
      <c r="D130" s="131">
        <v>537.02</v>
      </c>
      <c r="E130" s="131">
        <v>492.24</v>
      </c>
      <c r="F130" s="131">
        <v>233.59</v>
      </c>
      <c r="G130" s="131">
        <v>750.88</v>
      </c>
      <c r="H130" s="151">
        <v>0.87524800000000003</v>
      </c>
      <c r="I130" s="151">
        <v>0.41567100000000001</v>
      </c>
      <c r="J130" s="151">
        <v>1.8429469999999999</v>
      </c>
      <c r="K130" s="131">
        <v>-70.16</v>
      </c>
      <c r="L130" s="131">
        <v>-463.78300000000002</v>
      </c>
      <c r="M130" s="132">
        <v>323.46390000000002</v>
      </c>
    </row>
    <row r="131" spans="1:13" ht="15" customHeight="1">
      <c r="A131" s="137" t="s">
        <v>16</v>
      </c>
      <c r="B131" s="129" t="s">
        <v>158</v>
      </c>
      <c r="C131" s="129">
        <v>2</v>
      </c>
      <c r="D131" s="131">
        <v>500.21</v>
      </c>
      <c r="E131" s="131">
        <v>505.34</v>
      </c>
      <c r="F131" s="131">
        <v>220.26</v>
      </c>
      <c r="G131" s="131">
        <v>790.42</v>
      </c>
      <c r="H131" s="151">
        <v>0.87524800000000003</v>
      </c>
      <c r="I131" s="151">
        <v>0.41567100000000001</v>
      </c>
      <c r="J131" s="151">
        <v>1.8429469999999999</v>
      </c>
      <c r="K131" s="131">
        <v>-70.16</v>
      </c>
      <c r="L131" s="131">
        <v>-463.78300000000002</v>
      </c>
      <c r="M131" s="132">
        <v>323.46390000000002</v>
      </c>
    </row>
    <row r="132" spans="1:13" ht="15" customHeight="1">
      <c r="A132" s="137" t="s">
        <v>16</v>
      </c>
      <c r="B132" s="129" t="s">
        <v>158</v>
      </c>
      <c r="C132" s="129">
        <v>3</v>
      </c>
      <c r="D132" s="131">
        <v>430.02</v>
      </c>
      <c r="E132" s="131">
        <v>466.85</v>
      </c>
      <c r="F132" s="131">
        <v>191.21</v>
      </c>
      <c r="G132" s="131">
        <v>742.48</v>
      </c>
      <c r="H132" s="151">
        <v>0.87524800000000003</v>
      </c>
      <c r="I132" s="151">
        <v>0.41567100000000001</v>
      </c>
      <c r="J132" s="151">
        <v>1.8429469999999999</v>
      </c>
      <c r="K132" s="131">
        <v>-70.16</v>
      </c>
      <c r="L132" s="131">
        <v>-463.78300000000002</v>
      </c>
      <c r="M132" s="132">
        <v>323.46390000000002</v>
      </c>
    </row>
    <row r="133" spans="1:13" ht="15" customHeight="1">
      <c r="A133" s="137" t="s">
        <v>16</v>
      </c>
      <c r="B133" s="129" t="s">
        <v>158</v>
      </c>
      <c r="C133" s="129">
        <v>4</v>
      </c>
      <c r="D133" s="131">
        <v>559.11</v>
      </c>
      <c r="E133" s="131">
        <v>651.16999999999996</v>
      </c>
      <c r="F133" s="131">
        <v>311.2</v>
      </c>
      <c r="G133" s="131">
        <v>991.14</v>
      </c>
      <c r="H133" s="151">
        <v>0.87524800000000003</v>
      </c>
      <c r="I133" s="151">
        <v>0.41567100000000001</v>
      </c>
      <c r="J133" s="151">
        <v>1.8429469999999999</v>
      </c>
      <c r="K133" s="131">
        <v>-70.16</v>
      </c>
      <c r="L133" s="131">
        <v>-463.78300000000002</v>
      </c>
      <c r="M133" s="132">
        <v>323.46390000000002</v>
      </c>
    </row>
    <row r="134" spans="1:13" ht="15" customHeight="1">
      <c r="A134" s="137" t="s">
        <v>16</v>
      </c>
      <c r="B134" s="129" t="s">
        <v>158</v>
      </c>
      <c r="C134" s="129" t="s">
        <v>32</v>
      </c>
      <c r="D134" s="131">
        <v>531.51</v>
      </c>
      <c r="E134" s="131">
        <v>562.4</v>
      </c>
      <c r="F134" s="131">
        <v>265.67</v>
      </c>
      <c r="G134" s="131">
        <v>859.12</v>
      </c>
      <c r="H134" s="151">
        <v>0.87524800000000003</v>
      </c>
      <c r="I134" s="151">
        <v>0.41567100000000001</v>
      </c>
      <c r="J134" s="151">
        <v>1.8429469999999999</v>
      </c>
      <c r="K134" s="131">
        <v>-70.16</v>
      </c>
      <c r="L134" s="131">
        <v>-463.78300000000002</v>
      </c>
      <c r="M134" s="132">
        <v>323.46390000000002</v>
      </c>
    </row>
    <row r="135" spans="1:13" ht="15" customHeight="1">
      <c r="A135" s="137" t="s">
        <v>16</v>
      </c>
      <c r="B135" s="129" t="s">
        <v>159</v>
      </c>
      <c r="C135" s="129" t="s">
        <v>31</v>
      </c>
      <c r="D135" s="131">
        <v>881.76</v>
      </c>
      <c r="E135" s="131">
        <v>818.15</v>
      </c>
      <c r="F135" s="131">
        <v>473.98</v>
      </c>
      <c r="G135" s="131">
        <v>1162.32</v>
      </c>
      <c r="H135" s="151">
        <v>2.6479910000000002</v>
      </c>
      <c r="I135" s="151">
        <v>1.174282</v>
      </c>
      <c r="J135" s="151">
        <v>5.9711860000000003</v>
      </c>
      <c r="K135" s="131">
        <v>509.18</v>
      </c>
      <c r="L135" s="131">
        <v>103.3717</v>
      </c>
      <c r="M135" s="132">
        <v>914.98820000000001</v>
      </c>
    </row>
    <row r="136" spans="1:13" ht="15" customHeight="1">
      <c r="A136" s="137" t="s">
        <v>16</v>
      </c>
      <c r="B136" s="129" t="s">
        <v>159</v>
      </c>
      <c r="C136" s="129">
        <v>2</v>
      </c>
      <c r="D136" s="131">
        <v>1322</v>
      </c>
      <c r="E136" s="131">
        <v>1328.82</v>
      </c>
      <c r="F136" s="131">
        <v>840.31</v>
      </c>
      <c r="G136" s="131">
        <v>1817.34</v>
      </c>
      <c r="H136" s="151">
        <v>2.6479910000000002</v>
      </c>
      <c r="I136" s="151">
        <v>1.174282</v>
      </c>
      <c r="J136" s="151">
        <v>5.9711860000000003</v>
      </c>
      <c r="K136" s="131">
        <v>509.18</v>
      </c>
      <c r="L136" s="131">
        <v>103.3717</v>
      </c>
      <c r="M136" s="132">
        <v>914.98820000000001</v>
      </c>
    </row>
    <row r="137" spans="1:13" ht="15" customHeight="1">
      <c r="A137" s="137" t="s">
        <v>16</v>
      </c>
      <c r="B137" s="129" t="s">
        <v>159</v>
      </c>
      <c r="C137" s="129">
        <v>3</v>
      </c>
      <c r="D137" s="131">
        <v>432.9</v>
      </c>
      <c r="E137" s="131">
        <v>440.03</v>
      </c>
      <c r="F137" s="131">
        <v>180.61</v>
      </c>
      <c r="G137" s="131">
        <v>699.45</v>
      </c>
      <c r="H137" s="151">
        <v>2.6479910000000002</v>
      </c>
      <c r="I137" s="151">
        <v>1.174282</v>
      </c>
      <c r="J137" s="151">
        <v>5.9711860000000003</v>
      </c>
      <c r="K137" s="131">
        <v>509.18</v>
      </c>
      <c r="L137" s="131">
        <v>103.3717</v>
      </c>
      <c r="M137" s="132">
        <v>914.98820000000001</v>
      </c>
    </row>
    <row r="138" spans="1:13" ht="15" customHeight="1">
      <c r="A138" s="137" t="s">
        <v>16</v>
      </c>
      <c r="B138" s="129" t="s">
        <v>159</v>
      </c>
      <c r="C138" s="129">
        <v>4</v>
      </c>
      <c r="D138" s="131">
        <v>207.47</v>
      </c>
      <c r="E138" s="131">
        <v>220.9</v>
      </c>
      <c r="F138" s="131">
        <v>26.95</v>
      </c>
      <c r="G138" s="131">
        <v>414.85</v>
      </c>
      <c r="H138" s="151">
        <v>2.6479910000000002</v>
      </c>
      <c r="I138" s="151">
        <v>1.174282</v>
      </c>
      <c r="J138" s="151">
        <v>5.9711860000000003</v>
      </c>
      <c r="K138" s="131">
        <v>509.18</v>
      </c>
      <c r="L138" s="131">
        <v>103.3717</v>
      </c>
      <c r="M138" s="132">
        <v>914.98820000000001</v>
      </c>
    </row>
    <row r="139" spans="1:13" ht="15" customHeight="1">
      <c r="A139" s="137" t="s">
        <v>16</v>
      </c>
      <c r="B139" s="129" t="s">
        <v>159</v>
      </c>
      <c r="C139" s="129" t="s">
        <v>32</v>
      </c>
      <c r="D139" s="131">
        <v>314.33999999999997</v>
      </c>
      <c r="E139" s="131">
        <v>308.97000000000003</v>
      </c>
      <c r="F139" s="131">
        <v>93.97</v>
      </c>
      <c r="G139" s="131">
        <v>523.98</v>
      </c>
      <c r="H139" s="151">
        <v>2.6479910000000002</v>
      </c>
      <c r="I139" s="151">
        <v>1.174282</v>
      </c>
      <c r="J139" s="151">
        <v>5.9711860000000003</v>
      </c>
      <c r="K139" s="131">
        <v>509.18</v>
      </c>
      <c r="L139" s="131">
        <v>103.3717</v>
      </c>
      <c r="M139" s="132">
        <v>914.98820000000001</v>
      </c>
    </row>
    <row r="140" spans="1:13" ht="15" customHeight="1">
      <c r="A140" s="137" t="s">
        <v>17</v>
      </c>
      <c r="B140" s="129" t="s">
        <v>157</v>
      </c>
      <c r="C140" s="129" t="s">
        <v>31</v>
      </c>
      <c r="D140" s="131">
        <v>507.8</v>
      </c>
      <c r="E140" s="131">
        <v>461.65</v>
      </c>
      <c r="F140" s="131">
        <v>436.78</v>
      </c>
      <c r="G140" s="131">
        <v>486.53</v>
      </c>
      <c r="H140" s="151">
        <v>1.76681</v>
      </c>
      <c r="I140" s="151">
        <v>1.6137220000000001</v>
      </c>
      <c r="J140" s="151">
        <v>1.9344220000000001</v>
      </c>
      <c r="K140" s="131">
        <v>200.36</v>
      </c>
      <c r="L140" s="131">
        <v>169.0325</v>
      </c>
      <c r="M140" s="132">
        <v>231.6874</v>
      </c>
    </row>
    <row r="141" spans="1:13" ht="15" customHeight="1">
      <c r="A141" s="137" t="s">
        <v>17</v>
      </c>
      <c r="B141" s="129" t="s">
        <v>157</v>
      </c>
      <c r="C141" s="129">
        <v>2</v>
      </c>
      <c r="D141" s="131">
        <v>433.4</v>
      </c>
      <c r="E141" s="131">
        <v>423.22</v>
      </c>
      <c r="F141" s="131">
        <v>397.94</v>
      </c>
      <c r="G141" s="131">
        <v>448.5</v>
      </c>
      <c r="H141" s="151">
        <v>1.76681</v>
      </c>
      <c r="I141" s="151">
        <v>1.6137220000000001</v>
      </c>
      <c r="J141" s="151">
        <v>1.9344220000000001</v>
      </c>
      <c r="K141" s="131">
        <v>200.36</v>
      </c>
      <c r="L141" s="131">
        <v>169.0325</v>
      </c>
      <c r="M141" s="132">
        <v>231.6874</v>
      </c>
    </row>
    <row r="142" spans="1:13" ht="15" customHeight="1">
      <c r="A142" s="137" t="s">
        <v>17</v>
      </c>
      <c r="B142" s="129" t="s">
        <v>157</v>
      </c>
      <c r="C142" s="129">
        <v>3</v>
      </c>
      <c r="D142" s="131">
        <v>296.56</v>
      </c>
      <c r="E142" s="131">
        <v>302.31</v>
      </c>
      <c r="F142" s="131">
        <v>280.81</v>
      </c>
      <c r="G142" s="131">
        <v>323.8</v>
      </c>
      <c r="H142" s="151">
        <v>1.76681</v>
      </c>
      <c r="I142" s="151">
        <v>1.6137220000000001</v>
      </c>
      <c r="J142" s="151">
        <v>1.9344220000000001</v>
      </c>
      <c r="K142" s="131">
        <v>200.36</v>
      </c>
      <c r="L142" s="131">
        <v>169.0325</v>
      </c>
      <c r="M142" s="132">
        <v>231.6874</v>
      </c>
    </row>
    <row r="143" spans="1:13" ht="15" customHeight="1">
      <c r="A143" s="137" t="s">
        <v>17</v>
      </c>
      <c r="B143" s="129" t="s">
        <v>157</v>
      </c>
      <c r="C143" s="129">
        <v>4</v>
      </c>
      <c r="D143" s="131">
        <v>290</v>
      </c>
      <c r="E143" s="131">
        <v>310.23</v>
      </c>
      <c r="F143" s="131">
        <v>288.51</v>
      </c>
      <c r="G143" s="131">
        <v>331.95</v>
      </c>
      <c r="H143" s="151">
        <v>1.76681</v>
      </c>
      <c r="I143" s="151">
        <v>1.6137220000000001</v>
      </c>
      <c r="J143" s="151">
        <v>1.9344220000000001</v>
      </c>
      <c r="K143" s="131">
        <v>200.36</v>
      </c>
      <c r="L143" s="131">
        <v>169.0325</v>
      </c>
      <c r="M143" s="132">
        <v>231.6874</v>
      </c>
    </row>
    <row r="144" spans="1:13" ht="15" customHeight="1">
      <c r="A144" s="137" t="s">
        <v>17</v>
      </c>
      <c r="B144" s="129" t="s">
        <v>157</v>
      </c>
      <c r="C144" s="129" t="s">
        <v>32</v>
      </c>
      <c r="D144" s="131">
        <v>238.35</v>
      </c>
      <c r="E144" s="131">
        <v>261.29000000000002</v>
      </c>
      <c r="F144" s="131">
        <v>242.25</v>
      </c>
      <c r="G144" s="131">
        <v>280.33</v>
      </c>
      <c r="H144" s="151">
        <v>1.76681</v>
      </c>
      <c r="I144" s="151">
        <v>1.6137220000000001</v>
      </c>
      <c r="J144" s="151">
        <v>1.9344220000000001</v>
      </c>
      <c r="K144" s="131">
        <v>200.36</v>
      </c>
      <c r="L144" s="131">
        <v>169.0325</v>
      </c>
      <c r="M144" s="132">
        <v>231.6874</v>
      </c>
    </row>
    <row r="145" spans="1:13" ht="15" customHeight="1">
      <c r="A145" s="137" t="s">
        <v>17</v>
      </c>
      <c r="B145" s="129" t="s">
        <v>158</v>
      </c>
      <c r="C145" s="129" t="s">
        <v>31</v>
      </c>
      <c r="D145" s="131">
        <v>627.14</v>
      </c>
      <c r="E145" s="131">
        <v>567.32000000000005</v>
      </c>
      <c r="F145" s="131">
        <v>528.73</v>
      </c>
      <c r="G145" s="131">
        <v>605.9</v>
      </c>
      <c r="H145" s="151">
        <v>1.887982</v>
      </c>
      <c r="I145" s="151">
        <v>1.679303</v>
      </c>
      <c r="J145" s="151">
        <v>2.1225939999999999</v>
      </c>
      <c r="K145" s="131">
        <v>266.83</v>
      </c>
      <c r="L145" s="131">
        <v>218.76730000000001</v>
      </c>
      <c r="M145" s="132">
        <v>314.89260000000002</v>
      </c>
    </row>
    <row r="146" spans="1:13" ht="15" customHeight="1">
      <c r="A146" s="137" t="s">
        <v>17</v>
      </c>
      <c r="B146" s="129" t="s">
        <v>158</v>
      </c>
      <c r="C146" s="129">
        <v>2</v>
      </c>
      <c r="D146" s="131">
        <v>462</v>
      </c>
      <c r="E146" s="131">
        <v>453.22</v>
      </c>
      <c r="F146" s="131">
        <v>416.48</v>
      </c>
      <c r="G146" s="131">
        <v>489.96</v>
      </c>
      <c r="H146" s="151">
        <v>1.887982</v>
      </c>
      <c r="I146" s="151">
        <v>1.679303</v>
      </c>
      <c r="J146" s="151">
        <v>2.1225939999999999</v>
      </c>
      <c r="K146" s="131">
        <v>266.83</v>
      </c>
      <c r="L146" s="131">
        <v>218.76730000000001</v>
      </c>
      <c r="M146" s="132">
        <v>314.89260000000002</v>
      </c>
    </row>
    <row r="147" spans="1:13" ht="15" customHeight="1">
      <c r="A147" s="137" t="s">
        <v>17</v>
      </c>
      <c r="B147" s="129" t="s">
        <v>158</v>
      </c>
      <c r="C147" s="129">
        <v>3</v>
      </c>
      <c r="D147" s="131">
        <v>354.09</v>
      </c>
      <c r="E147" s="131">
        <v>361.4</v>
      </c>
      <c r="F147" s="131">
        <v>328.53</v>
      </c>
      <c r="G147" s="131">
        <v>394.26</v>
      </c>
      <c r="H147" s="151">
        <v>1.887982</v>
      </c>
      <c r="I147" s="151">
        <v>1.679303</v>
      </c>
      <c r="J147" s="151">
        <v>2.1225939999999999</v>
      </c>
      <c r="K147" s="131">
        <v>266.83</v>
      </c>
      <c r="L147" s="131">
        <v>218.76730000000001</v>
      </c>
      <c r="M147" s="132">
        <v>314.89260000000002</v>
      </c>
    </row>
    <row r="148" spans="1:13" ht="15" customHeight="1">
      <c r="A148" s="137" t="s">
        <v>17</v>
      </c>
      <c r="B148" s="129" t="s">
        <v>158</v>
      </c>
      <c r="C148" s="129">
        <v>4</v>
      </c>
      <c r="D148" s="131">
        <v>342.33</v>
      </c>
      <c r="E148" s="131">
        <v>367.71</v>
      </c>
      <c r="F148" s="131">
        <v>334.61</v>
      </c>
      <c r="G148" s="131">
        <v>400.81</v>
      </c>
      <c r="H148" s="151">
        <v>1.887982</v>
      </c>
      <c r="I148" s="151">
        <v>1.679303</v>
      </c>
      <c r="J148" s="151">
        <v>2.1225939999999999</v>
      </c>
      <c r="K148" s="131">
        <v>266.83</v>
      </c>
      <c r="L148" s="131">
        <v>218.76730000000001</v>
      </c>
      <c r="M148" s="132">
        <v>314.89260000000002</v>
      </c>
    </row>
    <row r="149" spans="1:13" ht="15" customHeight="1">
      <c r="A149" s="137" t="s">
        <v>17</v>
      </c>
      <c r="B149" s="129" t="s">
        <v>158</v>
      </c>
      <c r="C149" s="129" t="s">
        <v>32</v>
      </c>
      <c r="D149" s="131">
        <v>270.70999999999998</v>
      </c>
      <c r="E149" s="131">
        <v>300.49</v>
      </c>
      <c r="F149" s="131">
        <v>271.83999999999997</v>
      </c>
      <c r="G149" s="131">
        <v>329.15</v>
      </c>
      <c r="H149" s="151">
        <v>1.887982</v>
      </c>
      <c r="I149" s="151">
        <v>1.679303</v>
      </c>
      <c r="J149" s="151">
        <v>2.1225939999999999</v>
      </c>
      <c r="K149" s="131">
        <v>266.83</v>
      </c>
      <c r="L149" s="131">
        <v>218.76730000000001</v>
      </c>
      <c r="M149" s="132">
        <v>314.89260000000002</v>
      </c>
    </row>
    <row r="150" spans="1:13" ht="15" customHeight="1">
      <c r="A150" s="137" t="s">
        <v>17</v>
      </c>
      <c r="B150" s="129" t="s">
        <v>159</v>
      </c>
      <c r="C150" s="129" t="s">
        <v>31</v>
      </c>
      <c r="D150" s="131">
        <v>384.17</v>
      </c>
      <c r="E150" s="131">
        <v>353.81</v>
      </c>
      <c r="F150" s="131">
        <v>322.63</v>
      </c>
      <c r="G150" s="131">
        <v>384.99</v>
      </c>
      <c r="H150" s="151">
        <v>1.611156</v>
      </c>
      <c r="I150" s="151">
        <v>1.396107</v>
      </c>
      <c r="J150" s="151">
        <v>1.8593299999999999</v>
      </c>
      <c r="K150" s="131">
        <v>134.21</v>
      </c>
      <c r="L150" s="131">
        <v>94.368210000000005</v>
      </c>
      <c r="M150" s="132">
        <v>174.05170000000001</v>
      </c>
    </row>
    <row r="151" spans="1:13" ht="15" customHeight="1">
      <c r="A151" s="137" t="s">
        <v>17</v>
      </c>
      <c r="B151" s="129" t="s">
        <v>159</v>
      </c>
      <c r="C151" s="129">
        <v>2</v>
      </c>
      <c r="D151" s="131">
        <v>402.03</v>
      </c>
      <c r="E151" s="131">
        <v>391.13</v>
      </c>
      <c r="F151" s="131">
        <v>356.58</v>
      </c>
      <c r="G151" s="131">
        <v>425.68</v>
      </c>
      <c r="H151" s="151">
        <v>1.611156</v>
      </c>
      <c r="I151" s="151">
        <v>1.396107</v>
      </c>
      <c r="J151" s="151">
        <v>1.8593299999999999</v>
      </c>
      <c r="K151" s="131">
        <v>134.21</v>
      </c>
      <c r="L151" s="131">
        <v>94.368210000000005</v>
      </c>
      <c r="M151" s="132">
        <v>174.05170000000001</v>
      </c>
    </row>
    <row r="152" spans="1:13" ht="15" customHeight="1">
      <c r="A152" s="137" t="s">
        <v>17</v>
      </c>
      <c r="B152" s="129" t="s">
        <v>159</v>
      </c>
      <c r="C152" s="129">
        <v>3</v>
      </c>
      <c r="D152" s="131">
        <v>236.23</v>
      </c>
      <c r="E152" s="131">
        <v>240.67</v>
      </c>
      <c r="F152" s="131">
        <v>213.25</v>
      </c>
      <c r="G152" s="131">
        <v>268.08999999999997</v>
      </c>
      <c r="H152" s="151">
        <v>1.611156</v>
      </c>
      <c r="I152" s="151">
        <v>1.396107</v>
      </c>
      <c r="J152" s="151">
        <v>1.8593299999999999</v>
      </c>
      <c r="K152" s="131">
        <v>134.21</v>
      </c>
      <c r="L152" s="131">
        <v>94.368210000000005</v>
      </c>
      <c r="M152" s="132">
        <v>174.05170000000001</v>
      </c>
    </row>
    <row r="153" spans="1:13" ht="15" customHeight="1">
      <c r="A153" s="137" t="s">
        <v>17</v>
      </c>
      <c r="B153" s="129" t="s">
        <v>159</v>
      </c>
      <c r="C153" s="129">
        <v>4</v>
      </c>
      <c r="D153" s="131">
        <v>235.97</v>
      </c>
      <c r="E153" s="131">
        <v>250.85</v>
      </c>
      <c r="F153" s="131">
        <v>222.93</v>
      </c>
      <c r="G153" s="131">
        <v>278.76</v>
      </c>
      <c r="H153" s="151">
        <v>1.611156</v>
      </c>
      <c r="I153" s="151">
        <v>1.396107</v>
      </c>
      <c r="J153" s="151">
        <v>1.8593299999999999</v>
      </c>
      <c r="K153" s="131">
        <v>134.21</v>
      </c>
      <c r="L153" s="131">
        <v>94.368210000000005</v>
      </c>
      <c r="M153" s="132">
        <v>174.05170000000001</v>
      </c>
    </row>
    <row r="154" spans="1:13" ht="15" customHeight="1">
      <c r="A154" s="137" t="s">
        <v>17</v>
      </c>
      <c r="B154" s="129" t="s">
        <v>159</v>
      </c>
      <c r="C154" s="129" t="s">
        <v>32</v>
      </c>
      <c r="D154" s="131">
        <v>204.33</v>
      </c>
      <c r="E154" s="131">
        <v>219.6</v>
      </c>
      <c r="F154" s="131">
        <v>194.8</v>
      </c>
      <c r="G154" s="131">
        <v>244.41</v>
      </c>
      <c r="H154" s="151">
        <v>1.611156</v>
      </c>
      <c r="I154" s="151">
        <v>1.396107</v>
      </c>
      <c r="J154" s="151">
        <v>1.8593299999999999</v>
      </c>
      <c r="K154" s="131">
        <v>134.21</v>
      </c>
      <c r="L154" s="131">
        <v>94.368210000000005</v>
      </c>
      <c r="M154" s="132">
        <v>174.05170000000001</v>
      </c>
    </row>
    <row r="155" spans="1:13" ht="15" customHeight="1">
      <c r="A155" s="137" t="s">
        <v>18</v>
      </c>
      <c r="B155" s="129" t="s">
        <v>157</v>
      </c>
      <c r="C155" s="129" t="s">
        <v>31</v>
      </c>
      <c r="D155" s="131">
        <v>1271.79</v>
      </c>
      <c r="E155" s="131">
        <v>1314.19</v>
      </c>
      <c r="F155" s="131">
        <v>1209.19</v>
      </c>
      <c r="G155" s="131">
        <v>1419.18</v>
      </c>
      <c r="H155" s="151">
        <v>3.4011119999999999</v>
      </c>
      <c r="I155" s="151">
        <v>2.8392080000000002</v>
      </c>
      <c r="J155" s="151">
        <v>4.0742229999999999</v>
      </c>
      <c r="K155" s="131">
        <v>927.79</v>
      </c>
      <c r="L155" s="131">
        <v>805.56399999999996</v>
      </c>
      <c r="M155" s="132">
        <v>1050.0150000000001</v>
      </c>
    </row>
    <row r="156" spans="1:13" ht="15" customHeight="1">
      <c r="A156" s="137" t="s">
        <v>18</v>
      </c>
      <c r="B156" s="129" t="s">
        <v>157</v>
      </c>
      <c r="C156" s="129">
        <v>2</v>
      </c>
      <c r="D156" s="131">
        <v>704.65</v>
      </c>
      <c r="E156" s="131">
        <v>722.3</v>
      </c>
      <c r="F156" s="131">
        <v>637.92999999999995</v>
      </c>
      <c r="G156" s="131">
        <v>806.67</v>
      </c>
      <c r="H156" s="151">
        <v>3.4011119999999999</v>
      </c>
      <c r="I156" s="151">
        <v>2.8392080000000002</v>
      </c>
      <c r="J156" s="151">
        <v>4.0742229999999999</v>
      </c>
      <c r="K156" s="131">
        <v>927.79</v>
      </c>
      <c r="L156" s="131">
        <v>805.56399999999996</v>
      </c>
      <c r="M156" s="132">
        <v>1050.0150000000001</v>
      </c>
    </row>
    <row r="157" spans="1:13" ht="15" customHeight="1">
      <c r="A157" s="137" t="s">
        <v>18</v>
      </c>
      <c r="B157" s="129" t="s">
        <v>157</v>
      </c>
      <c r="C157" s="129">
        <v>3</v>
      </c>
      <c r="D157" s="131">
        <v>540.41</v>
      </c>
      <c r="E157" s="131">
        <v>560.89</v>
      </c>
      <c r="F157" s="131">
        <v>484.83</v>
      </c>
      <c r="G157" s="131">
        <v>636.95000000000005</v>
      </c>
      <c r="H157" s="151">
        <v>3.4011119999999999</v>
      </c>
      <c r="I157" s="151">
        <v>2.8392080000000002</v>
      </c>
      <c r="J157" s="151">
        <v>4.0742229999999999</v>
      </c>
      <c r="K157" s="131">
        <v>927.79</v>
      </c>
      <c r="L157" s="131">
        <v>805.56399999999996</v>
      </c>
      <c r="M157" s="132">
        <v>1050.0150000000001</v>
      </c>
    </row>
    <row r="158" spans="1:13" ht="15" customHeight="1">
      <c r="A158" s="137" t="s">
        <v>18</v>
      </c>
      <c r="B158" s="129" t="s">
        <v>157</v>
      </c>
      <c r="C158" s="129">
        <v>4</v>
      </c>
      <c r="D158" s="131">
        <v>412.23</v>
      </c>
      <c r="E158" s="131">
        <v>438.6</v>
      </c>
      <c r="F158" s="131">
        <v>371.77</v>
      </c>
      <c r="G158" s="131">
        <v>505.44</v>
      </c>
      <c r="H158" s="151">
        <v>3.4011119999999999</v>
      </c>
      <c r="I158" s="151">
        <v>2.8392080000000002</v>
      </c>
      <c r="J158" s="151">
        <v>4.0742229999999999</v>
      </c>
      <c r="K158" s="131">
        <v>927.79</v>
      </c>
      <c r="L158" s="131">
        <v>805.56399999999996</v>
      </c>
      <c r="M158" s="132">
        <v>1050.0150000000001</v>
      </c>
    </row>
    <row r="159" spans="1:13" ht="15" customHeight="1">
      <c r="A159" s="137" t="s">
        <v>18</v>
      </c>
      <c r="B159" s="129" t="s">
        <v>157</v>
      </c>
      <c r="C159" s="129" t="s">
        <v>32</v>
      </c>
      <c r="D159" s="131">
        <v>358.5</v>
      </c>
      <c r="E159" s="131">
        <v>386.4</v>
      </c>
      <c r="F159" s="131">
        <v>323.83</v>
      </c>
      <c r="G159" s="131">
        <v>448.98</v>
      </c>
      <c r="H159" s="151">
        <v>3.4011119999999999</v>
      </c>
      <c r="I159" s="151">
        <v>2.8392080000000002</v>
      </c>
      <c r="J159" s="151">
        <v>4.0742229999999999</v>
      </c>
      <c r="K159" s="131">
        <v>927.79</v>
      </c>
      <c r="L159" s="131">
        <v>805.56399999999996</v>
      </c>
      <c r="M159" s="132">
        <v>1050.0150000000001</v>
      </c>
    </row>
    <row r="160" spans="1:13" ht="15" customHeight="1">
      <c r="A160" s="137" t="s">
        <v>18</v>
      </c>
      <c r="B160" s="129" t="s">
        <v>158</v>
      </c>
      <c r="C160" s="129" t="s">
        <v>31</v>
      </c>
      <c r="D160" s="131">
        <v>1011.16</v>
      </c>
      <c r="E160" s="131">
        <v>1039.3699999999999</v>
      </c>
      <c r="F160" s="131">
        <v>908.82</v>
      </c>
      <c r="G160" s="131">
        <v>1169.92</v>
      </c>
      <c r="H160" s="151">
        <v>2.6690200000000002</v>
      </c>
      <c r="I160" s="151">
        <v>2.0695519999999998</v>
      </c>
      <c r="J160" s="151">
        <v>3.4421300000000001</v>
      </c>
      <c r="K160" s="131">
        <v>649.95000000000005</v>
      </c>
      <c r="L160" s="131">
        <v>493.54140000000001</v>
      </c>
      <c r="M160" s="132">
        <v>806.35850000000005</v>
      </c>
    </row>
    <row r="161" spans="1:13" ht="15" customHeight="1">
      <c r="A161" s="137" t="s">
        <v>18</v>
      </c>
      <c r="B161" s="129" t="s">
        <v>158</v>
      </c>
      <c r="C161" s="129">
        <v>2</v>
      </c>
      <c r="D161" s="131">
        <v>669.17</v>
      </c>
      <c r="E161" s="131">
        <v>677.93</v>
      </c>
      <c r="F161" s="131">
        <v>564.71</v>
      </c>
      <c r="G161" s="131">
        <v>791.15</v>
      </c>
      <c r="H161" s="151">
        <v>2.6690200000000002</v>
      </c>
      <c r="I161" s="151">
        <v>2.0695519999999998</v>
      </c>
      <c r="J161" s="151">
        <v>3.4421300000000001</v>
      </c>
      <c r="K161" s="131">
        <v>649.95000000000005</v>
      </c>
      <c r="L161" s="131">
        <v>493.54140000000001</v>
      </c>
      <c r="M161" s="132">
        <v>806.35850000000005</v>
      </c>
    </row>
    <row r="162" spans="1:13" ht="15" customHeight="1">
      <c r="A162" s="137" t="s">
        <v>18</v>
      </c>
      <c r="B162" s="129" t="s">
        <v>158</v>
      </c>
      <c r="C162" s="129">
        <v>3</v>
      </c>
      <c r="D162" s="131">
        <v>425.66</v>
      </c>
      <c r="E162" s="131">
        <v>451.08</v>
      </c>
      <c r="F162" s="131">
        <v>354.24</v>
      </c>
      <c r="G162" s="131">
        <v>547.91999999999996</v>
      </c>
      <c r="H162" s="151">
        <v>2.6690200000000002</v>
      </c>
      <c r="I162" s="151">
        <v>2.0695519999999998</v>
      </c>
      <c r="J162" s="151">
        <v>3.4421300000000001</v>
      </c>
      <c r="K162" s="131">
        <v>649.95000000000005</v>
      </c>
      <c r="L162" s="131">
        <v>493.54140000000001</v>
      </c>
      <c r="M162" s="132">
        <v>806.35850000000005</v>
      </c>
    </row>
    <row r="163" spans="1:13" ht="15" customHeight="1">
      <c r="A163" s="137" t="s">
        <v>18</v>
      </c>
      <c r="B163" s="129" t="s">
        <v>158</v>
      </c>
      <c r="C163" s="129">
        <v>4</v>
      </c>
      <c r="D163" s="131">
        <v>425.21</v>
      </c>
      <c r="E163" s="131">
        <v>455.63</v>
      </c>
      <c r="F163" s="131">
        <v>360.82</v>
      </c>
      <c r="G163" s="131">
        <v>550.44000000000005</v>
      </c>
      <c r="H163" s="151">
        <v>2.6690200000000002</v>
      </c>
      <c r="I163" s="151">
        <v>2.0695519999999998</v>
      </c>
      <c r="J163" s="151">
        <v>3.4421300000000001</v>
      </c>
      <c r="K163" s="131">
        <v>649.95000000000005</v>
      </c>
      <c r="L163" s="131">
        <v>493.54140000000001</v>
      </c>
      <c r="M163" s="132">
        <v>806.35850000000005</v>
      </c>
    </row>
    <row r="164" spans="1:13" ht="15" customHeight="1">
      <c r="A164" s="137" t="s">
        <v>18</v>
      </c>
      <c r="B164" s="129" t="s">
        <v>158</v>
      </c>
      <c r="C164" s="129" t="s">
        <v>32</v>
      </c>
      <c r="D164" s="131">
        <v>368.2</v>
      </c>
      <c r="E164" s="131">
        <v>389.42</v>
      </c>
      <c r="F164" s="131">
        <v>303.27999999999997</v>
      </c>
      <c r="G164" s="131">
        <v>475.56</v>
      </c>
      <c r="H164" s="151">
        <v>2.6690200000000002</v>
      </c>
      <c r="I164" s="151">
        <v>2.0695519999999998</v>
      </c>
      <c r="J164" s="151">
        <v>3.4421300000000001</v>
      </c>
      <c r="K164" s="131">
        <v>649.95000000000005</v>
      </c>
      <c r="L164" s="131">
        <v>493.54140000000001</v>
      </c>
      <c r="M164" s="132">
        <v>806.35850000000005</v>
      </c>
    </row>
    <row r="165" spans="1:13" ht="15" customHeight="1">
      <c r="A165" s="137" t="s">
        <v>18</v>
      </c>
      <c r="B165" s="129" t="s">
        <v>159</v>
      </c>
      <c r="C165" s="129" t="s">
        <v>31</v>
      </c>
      <c r="D165" s="131">
        <v>1536.66</v>
      </c>
      <c r="E165" s="131">
        <v>1600.97</v>
      </c>
      <c r="F165" s="131">
        <v>1435.39</v>
      </c>
      <c r="G165" s="131">
        <v>1766.54</v>
      </c>
      <c r="H165" s="151">
        <v>4.18248</v>
      </c>
      <c r="I165" s="151">
        <v>3.2271749999999999</v>
      </c>
      <c r="J165" s="151">
        <v>5.4205740000000002</v>
      </c>
      <c r="K165" s="131">
        <v>1218.19</v>
      </c>
      <c r="L165" s="131">
        <v>1029.2470000000001</v>
      </c>
      <c r="M165" s="132">
        <v>1407.1320000000001</v>
      </c>
    </row>
    <row r="166" spans="1:13" ht="15" customHeight="1">
      <c r="A166" s="137" t="s">
        <v>18</v>
      </c>
      <c r="B166" s="129" t="s">
        <v>159</v>
      </c>
      <c r="C166" s="129">
        <v>2</v>
      </c>
      <c r="D166" s="131">
        <v>737.84</v>
      </c>
      <c r="E166" s="131">
        <v>764.9</v>
      </c>
      <c r="F166" s="131">
        <v>639.86</v>
      </c>
      <c r="G166" s="131">
        <v>889.95</v>
      </c>
      <c r="H166" s="151">
        <v>4.18248</v>
      </c>
      <c r="I166" s="151">
        <v>3.2271749999999999</v>
      </c>
      <c r="J166" s="151">
        <v>5.4205740000000002</v>
      </c>
      <c r="K166" s="131">
        <v>1218.19</v>
      </c>
      <c r="L166" s="131">
        <v>1029.2470000000001</v>
      </c>
      <c r="M166" s="132">
        <v>1407.1320000000001</v>
      </c>
    </row>
    <row r="167" spans="1:13" ht="15" customHeight="1">
      <c r="A167" s="137" t="s">
        <v>18</v>
      </c>
      <c r="B167" s="129" t="s">
        <v>159</v>
      </c>
      <c r="C167" s="129">
        <v>3</v>
      </c>
      <c r="D167" s="131">
        <v>665.04</v>
      </c>
      <c r="E167" s="131">
        <v>683.45</v>
      </c>
      <c r="F167" s="131">
        <v>563.95000000000005</v>
      </c>
      <c r="G167" s="131">
        <v>802.95</v>
      </c>
      <c r="H167" s="151">
        <v>4.18248</v>
      </c>
      <c r="I167" s="151">
        <v>3.2271749999999999</v>
      </c>
      <c r="J167" s="151">
        <v>5.4205740000000002</v>
      </c>
      <c r="K167" s="131">
        <v>1218.19</v>
      </c>
      <c r="L167" s="131">
        <v>1029.2470000000001</v>
      </c>
      <c r="M167" s="132">
        <v>1407.1320000000001</v>
      </c>
    </row>
    <row r="168" spans="1:13" ht="15" customHeight="1">
      <c r="A168" s="137" t="s">
        <v>18</v>
      </c>
      <c r="B168" s="129" t="s">
        <v>159</v>
      </c>
      <c r="C168" s="129">
        <v>4</v>
      </c>
      <c r="D168" s="131">
        <v>398.14</v>
      </c>
      <c r="E168" s="131">
        <v>419.48</v>
      </c>
      <c r="F168" s="131">
        <v>325.57</v>
      </c>
      <c r="G168" s="131">
        <v>513.39</v>
      </c>
      <c r="H168" s="151">
        <v>4.18248</v>
      </c>
      <c r="I168" s="151">
        <v>3.2271749999999999</v>
      </c>
      <c r="J168" s="151">
        <v>5.4205740000000002</v>
      </c>
      <c r="K168" s="131">
        <v>1218.19</v>
      </c>
      <c r="L168" s="131">
        <v>1029.2470000000001</v>
      </c>
      <c r="M168" s="132">
        <v>1407.1320000000001</v>
      </c>
    </row>
    <row r="169" spans="1:13" ht="15" customHeight="1">
      <c r="A169" s="138" t="s">
        <v>18</v>
      </c>
      <c r="B169" s="130" t="s">
        <v>159</v>
      </c>
      <c r="C169" s="130" t="s">
        <v>32</v>
      </c>
      <c r="D169" s="133">
        <v>347.08</v>
      </c>
      <c r="E169" s="133">
        <v>382.78</v>
      </c>
      <c r="F169" s="133">
        <v>291.76</v>
      </c>
      <c r="G169" s="133">
        <v>473.8</v>
      </c>
      <c r="H169" s="157">
        <v>4.18248</v>
      </c>
      <c r="I169" s="157">
        <v>3.2271749999999999</v>
      </c>
      <c r="J169" s="157">
        <v>5.4205740000000002</v>
      </c>
      <c r="K169" s="133">
        <v>1218.19</v>
      </c>
      <c r="L169" s="133">
        <v>1029.2470000000001</v>
      </c>
      <c r="M169" s="134">
        <v>1407.1320000000001</v>
      </c>
    </row>
    <row r="170" spans="1:13" ht="17.25" customHeight="1">
      <c r="A170" s="29" t="s">
        <v>43</v>
      </c>
      <c r="H170" s="2"/>
      <c r="I170" s="2"/>
      <c r="J170" s="2"/>
      <c r="K170" s="2"/>
      <c r="L170" s="2"/>
      <c r="M170" s="2"/>
    </row>
    <row r="171" spans="1:13" s="190" customFormat="1" ht="12" customHeight="1">
      <c r="A171" s="33" t="s">
        <v>185</v>
      </c>
      <c r="H171" s="191"/>
      <c r="I171" s="191"/>
      <c r="J171" s="191"/>
      <c r="K171" s="191"/>
      <c r="L171" s="191"/>
      <c r="M171" s="191"/>
    </row>
    <row r="172" spans="1:13" s="149" customFormat="1" ht="24" customHeight="1">
      <c r="A172" s="215" t="s">
        <v>106</v>
      </c>
      <c r="B172" s="216"/>
      <c r="C172" s="216"/>
      <c r="D172" s="216"/>
      <c r="E172" s="216"/>
      <c r="F172" s="216"/>
      <c r="G172" s="216"/>
      <c r="H172" s="216"/>
      <c r="I172" s="216"/>
      <c r="J172" s="150"/>
      <c r="K172" s="150"/>
      <c r="L172" s="150"/>
      <c r="M172" s="150"/>
    </row>
    <row r="173" spans="1:13" s="149" customFormat="1" ht="12" customHeight="1">
      <c r="A173" s="33" t="s">
        <v>107</v>
      </c>
      <c r="H173" s="150"/>
      <c r="I173" s="150"/>
      <c r="J173" s="150"/>
      <c r="K173" s="150"/>
      <c r="L173" s="150"/>
      <c r="M173" s="150"/>
    </row>
    <row r="174" spans="1:13" s="190" customFormat="1" ht="12" customHeight="1">
      <c r="A174" s="33" t="s">
        <v>194</v>
      </c>
      <c r="H174" s="191"/>
      <c r="I174" s="191"/>
      <c r="J174" s="191"/>
      <c r="K174" s="191"/>
      <c r="L174" s="191"/>
      <c r="M174" s="191"/>
    </row>
    <row r="175" spans="1:13" s="149" customFormat="1" ht="12" customHeight="1">
      <c r="A175" s="33" t="s">
        <v>108</v>
      </c>
      <c r="H175" s="150"/>
      <c r="I175" s="150"/>
      <c r="J175" s="150"/>
      <c r="K175" s="150"/>
      <c r="L175" s="150"/>
      <c r="M175" s="150"/>
    </row>
    <row r="176" spans="1:13" s="149" customFormat="1" ht="12" customHeight="1">
      <c r="A176" s="29" t="s">
        <v>50</v>
      </c>
      <c r="H176" s="150"/>
      <c r="I176" s="150"/>
      <c r="J176" s="150"/>
      <c r="K176" s="150"/>
      <c r="L176" s="150"/>
      <c r="M176" s="150"/>
    </row>
    <row r="177" spans="1:13" s="190" customFormat="1" ht="12" customHeight="1">
      <c r="A177" s="33" t="s">
        <v>189</v>
      </c>
      <c r="H177" s="191"/>
      <c r="I177" s="191"/>
      <c r="J177" s="191"/>
      <c r="K177" s="191"/>
      <c r="L177" s="191"/>
      <c r="M177" s="191"/>
    </row>
    <row r="178" spans="1:13" s="149" customFormat="1" ht="12" customHeight="1">
      <c r="A178" s="33" t="s">
        <v>49</v>
      </c>
      <c r="H178" s="150"/>
      <c r="I178" s="150"/>
      <c r="J178" s="150"/>
      <c r="K178" s="150"/>
      <c r="L178" s="150"/>
      <c r="M178" s="150"/>
    </row>
    <row r="179" spans="1:13">
      <c r="H179" s="2"/>
      <c r="I179" s="2"/>
      <c r="J179" s="2"/>
      <c r="K179" s="2"/>
      <c r="L179" s="2"/>
      <c r="M179" s="2"/>
    </row>
    <row r="180" spans="1:13">
      <c r="H180" s="2"/>
      <c r="I180" s="2"/>
      <c r="J180" s="2"/>
      <c r="K180" s="2"/>
      <c r="L180" s="2"/>
      <c r="M180" s="2"/>
    </row>
    <row r="181" spans="1:13">
      <c r="H181" s="2"/>
      <c r="I181" s="2"/>
      <c r="J181" s="2"/>
      <c r="K181" s="2"/>
      <c r="L181" s="2"/>
      <c r="M181" s="2"/>
    </row>
    <row r="182" spans="1:13">
      <c r="H182" s="2"/>
      <c r="I182" s="2"/>
      <c r="J182" s="2"/>
      <c r="K182" s="2"/>
      <c r="L182" s="2"/>
      <c r="M182" s="2"/>
    </row>
    <row r="183" spans="1:13">
      <c r="H183" s="2"/>
      <c r="I183" s="2"/>
      <c r="J183" s="2"/>
      <c r="K183" s="2"/>
      <c r="L183" s="2"/>
      <c r="M183" s="2"/>
    </row>
    <row r="184" spans="1:13">
      <c r="H184" s="2"/>
      <c r="I184" s="2"/>
      <c r="J184" s="2"/>
      <c r="K184" s="2"/>
      <c r="L184" s="2"/>
      <c r="M184" s="2"/>
    </row>
  </sheetData>
  <sheetProtection algorithmName="SHA-512" hashValue="W4bLn0X+76KVgJPi35AKNBv+pPSC9BSYzy4R4T1iJYXICUTXsWaUjkAXbeoEfhOEG/sgy8J85Zxk3RNcg05SWQ==" saltValue="LSSGK8nUe9sIMWpEn/+ldg==" spinCount="100000" sheet="1" objects="1" scenarios="1" autoFilter="0"/>
  <mergeCells count="2">
    <mergeCell ref="A2:B2"/>
    <mergeCell ref="A172:I172"/>
  </mergeCells>
  <hyperlinks>
    <hyperlink ref="A2" location="'Table of Contents'!A1" display="Back to the Table of Contents" xr:uid="{00000000-0004-0000-0D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98"/>
  <sheetViews>
    <sheetView showGridLines="0" zoomScaleNormal="100" workbookViewId="0">
      <pane ySplit="4" topLeftCell="A5" activePane="bottomLeft" state="frozen"/>
      <selection pane="bottomLeft"/>
    </sheetView>
  </sheetViews>
  <sheetFormatPr baseColWidth="10" defaultColWidth="8.83203125" defaultRowHeight="15"/>
  <cols>
    <col min="1" max="1" width="30.5" customWidth="1"/>
    <col min="2" max="2" width="24.83203125" customWidth="1"/>
    <col min="3" max="3" width="20.5" customWidth="1"/>
    <col min="4" max="4" width="25.5" customWidth="1"/>
    <col min="5" max="5" width="20.5" customWidth="1"/>
    <col min="6" max="7" width="22.5" customWidth="1"/>
    <col min="8" max="8" width="16.83203125" style="196" customWidth="1"/>
    <col min="9" max="10" width="25.5" customWidth="1"/>
    <col min="11" max="11" width="25.5" style="196" customWidth="1"/>
    <col min="12" max="13" width="20.5" customWidth="1"/>
  </cols>
  <sheetData>
    <row r="1" spans="1:13" s="107" customFormat="1" ht="14" hidden="1">
      <c r="A1" s="107" t="s">
        <v>208</v>
      </c>
    </row>
    <row r="2" spans="1:13" s="49" customFormat="1" ht="24" customHeight="1">
      <c r="A2" s="229" t="s">
        <v>37</v>
      </c>
      <c r="B2" s="229"/>
      <c r="C2" s="46"/>
      <c r="D2" s="48"/>
      <c r="E2" s="48"/>
      <c r="F2" s="48"/>
      <c r="G2" s="48"/>
      <c r="H2" s="194"/>
      <c r="K2" s="194"/>
    </row>
    <row r="3" spans="1:13" s="124" customFormat="1" ht="21.75" customHeight="1">
      <c r="A3" s="124" t="s">
        <v>142</v>
      </c>
      <c r="H3" s="195"/>
      <c r="K3" s="195"/>
    </row>
    <row r="4" spans="1:13" s="1" customFormat="1" ht="45" customHeight="1">
      <c r="A4" s="95" t="s">
        <v>0</v>
      </c>
      <c r="B4" s="96" t="s">
        <v>1</v>
      </c>
      <c r="C4" s="96" t="s">
        <v>111</v>
      </c>
      <c r="D4" s="99" t="s">
        <v>153</v>
      </c>
      <c r="E4" s="99" t="s">
        <v>4</v>
      </c>
      <c r="F4" s="99" t="s">
        <v>146</v>
      </c>
      <c r="G4" s="99" t="s">
        <v>147</v>
      </c>
      <c r="H4" s="99" t="s">
        <v>195</v>
      </c>
      <c r="I4" s="99" t="s">
        <v>149</v>
      </c>
      <c r="J4" s="99" t="s">
        <v>150</v>
      </c>
      <c r="K4" s="99" t="s">
        <v>196</v>
      </c>
      <c r="L4" s="99" t="s">
        <v>29</v>
      </c>
      <c r="M4" s="100" t="s">
        <v>30</v>
      </c>
    </row>
    <row r="5" spans="1:13" ht="15" customHeight="1">
      <c r="A5" s="137" t="s">
        <v>7</v>
      </c>
      <c r="B5" s="129" t="s">
        <v>157</v>
      </c>
      <c r="C5" s="129" t="s">
        <v>89</v>
      </c>
      <c r="D5" s="193">
        <v>530.71</v>
      </c>
      <c r="E5" s="193">
        <v>594.17999999999995</v>
      </c>
      <c r="F5" s="193">
        <v>552.13</v>
      </c>
      <c r="G5" s="193">
        <v>636.22</v>
      </c>
      <c r="H5" s="192">
        <v>1.7200169999999999</v>
      </c>
      <c r="I5" s="192">
        <v>1.5838429999999999</v>
      </c>
      <c r="J5" s="192">
        <v>1.867899</v>
      </c>
      <c r="K5" s="193">
        <v>248.73</v>
      </c>
      <c r="L5" s="193">
        <v>204.20939999999999</v>
      </c>
      <c r="M5" s="198">
        <v>293.25049999999999</v>
      </c>
    </row>
    <row r="6" spans="1:13" ht="15" customHeight="1">
      <c r="A6" s="137" t="s">
        <v>7</v>
      </c>
      <c r="B6" s="129" t="s">
        <v>157</v>
      </c>
      <c r="C6" s="129" t="s">
        <v>33</v>
      </c>
      <c r="D6" s="193">
        <v>338.79</v>
      </c>
      <c r="E6" s="193">
        <v>345.45</v>
      </c>
      <c r="F6" s="193">
        <v>330.81</v>
      </c>
      <c r="G6" s="193">
        <v>360.09</v>
      </c>
      <c r="H6" s="192">
        <v>1.7200169999999999</v>
      </c>
      <c r="I6" s="192">
        <v>1.5838429999999999</v>
      </c>
      <c r="J6" s="192">
        <v>1.867899</v>
      </c>
      <c r="K6" s="193">
        <v>248.73</v>
      </c>
      <c r="L6" s="193">
        <v>204.20939999999999</v>
      </c>
      <c r="M6" s="198">
        <v>293.25049999999999</v>
      </c>
    </row>
    <row r="7" spans="1:13" ht="15" customHeight="1">
      <c r="A7" s="137" t="s">
        <v>7</v>
      </c>
      <c r="B7" s="129" t="s">
        <v>158</v>
      </c>
      <c r="C7" s="129" t="s">
        <v>89</v>
      </c>
      <c r="D7" s="193">
        <v>490.63</v>
      </c>
      <c r="E7" s="193">
        <v>544.04999999999995</v>
      </c>
      <c r="F7" s="193">
        <v>488.66</v>
      </c>
      <c r="G7" s="193">
        <v>599.44000000000005</v>
      </c>
      <c r="H7" s="192">
        <v>1.506813</v>
      </c>
      <c r="I7" s="192">
        <v>1.3404119999999999</v>
      </c>
      <c r="J7" s="192">
        <v>1.6938709999999999</v>
      </c>
      <c r="K7" s="193">
        <v>182.99</v>
      </c>
      <c r="L7" s="193">
        <v>123.81140000000001</v>
      </c>
      <c r="M7" s="198">
        <v>242.16849999999999</v>
      </c>
    </row>
    <row r="8" spans="1:13" ht="15" customHeight="1">
      <c r="A8" s="137" t="s">
        <v>7</v>
      </c>
      <c r="B8" s="129" t="s">
        <v>158</v>
      </c>
      <c r="C8" s="129" t="s">
        <v>33</v>
      </c>
      <c r="D8" s="193">
        <v>356.1</v>
      </c>
      <c r="E8" s="193">
        <v>361.06</v>
      </c>
      <c r="F8" s="193">
        <v>340.23</v>
      </c>
      <c r="G8" s="193">
        <v>381.89</v>
      </c>
      <c r="H8" s="192">
        <v>1.506813</v>
      </c>
      <c r="I8" s="192">
        <v>1.3404119999999999</v>
      </c>
      <c r="J8" s="192">
        <v>1.6938709999999999</v>
      </c>
      <c r="K8" s="193">
        <v>182.99</v>
      </c>
      <c r="L8" s="193">
        <v>123.81140000000001</v>
      </c>
      <c r="M8" s="198">
        <v>242.16849999999999</v>
      </c>
    </row>
    <row r="9" spans="1:13" ht="15" customHeight="1">
      <c r="A9" s="137" t="s">
        <v>7</v>
      </c>
      <c r="B9" s="129" t="s">
        <v>159</v>
      </c>
      <c r="C9" s="129" t="s">
        <v>89</v>
      </c>
      <c r="D9" s="193">
        <v>574.30999999999995</v>
      </c>
      <c r="E9" s="193">
        <v>649.82000000000005</v>
      </c>
      <c r="F9" s="193">
        <v>585.84</v>
      </c>
      <c r="G9" s="193">
        <v>713.81</v>
      </c>
      <c r="H9" s="192">
        <v>1.9778420000000001</v>
      </c>
      <c r="I9" s="192">
        <v>1.7601469999999999</v>
      </c>
      <c r="J9" s="192">
        <v>2.222461</v>
      </c>
      <c r="K9" s="193">
        <v>321.27</v>
      </c>
      <c r="L9" s="193">
        <v>254.07300000000001</v>
      </c>
      <c r="M9" s="198">
        <v>388.46690000000001</v>
      </c>
    </row>
    <row r="10" spans="1:13" ht="15" customHeight="1">
      <c r="A10" s="137" t="s">
        <v>7</v>
      </c>
      <c r="B10" s="129" t="s">
        <v>159</v>
      </c>
      <c r="C10" s="129" t="s">
        <v>33</v>
      </c>
      <c r="D10" s="193">
        <v>320.52</v>
      </c>
      <c r="E10" s="193">
        <v>328.55</v>
      </c>
      <c r="F10" s="193">
        <v>308.02999999999997</v>
      </c>
      <c r="G10" s="193">
        <v>349.08</v>
      </c>
      <c r="H10" s="192">
        <v>1.9778420000000001</v>
      </c>
      <c r="I10" s="192">
        <v>1.7601469999999999</v>
      </c>
      <c r="J10" s="192">
        <v>2.222461</v>
      </c>
      <c r="K10" s="193">
        <v>321.27</v>
      </c>
      <c r="L10" s="193">
        <v>254.07300000000001</v>
      </c>
      <c r="M10" s="198">
        <v>388.46690000000001</v>
      </c>
    </row>
    <row r="11" spans="1:13" ht="15" customHeight="1">
      <c r="A11" s="137" t="s">
        <v>8</v>
      </c>
      <c r="B11" s="129" t="s">
        <v>157</v>
      </c>
      <c r="C11" s="129" t="s">
        <v>89</v>
      </c>
      <c r="D11" s="193">
        <v>573.79999999999995</v>
      </c>
      <c r="E11" s="193">
        <v>623.41</v>
      </c>
      <c r="F11" s="193">
        <v>566.91</v>
      </c>
      <c r="G11" s="193">
        <v>679.91</v>
      </c>
      <c r="H11" s="192">
        <v>1.524751</v>
      </c>
      <c r="I11" s="192">
        <v>1.3836010000000001</v>
      </c>
      <c r="J11" s="192">
        <v>1.680301</v>
      </c>
      <c r="K11" s="193">
        <v>214.55</v>
      </c>
      <c r="L11" s="193">
        <v>156.26840000000001</v>
      </c>
      <c r="M11" s="198">
        <v>272.83150000000001</v>
      </c>
    </row>
    <row r="12" spans="1:13" ht="15" customHeight="1">
      <c r="A12" s="137" t="s">
        <v>8</v>
      </c>
      <c r="B12" s="129" t="s">
        <v>157</v>
      </c>
      <c r="C12" s="129" t="s">
        <v>33</v>
      </c>
      <c r="D12" s="193">
        <v>418.57</v>
      </c>
      <c r="E12" s="193">
        <v>408.86</v>
      </c>
      <c r="F12" s="193">
        <v>394.57</v>
      </c>
      <c r="G12" s="193">
        <v>423.16</v>
      </c>
      <c r="H12" s="192">
        <v>1.524751</v>
      </c>
      <c r="I12" s="192">
        <v>1.3836010000000001</v>
      </c>
      <c r="J12" s="192">
        <v>1.680301</v>
      </c>
      <c r="K12" s="193">
        <v>214.55</v>
      </c>
      <c r="L12" s="193">
        <v>156.26840000000001</v>
      </c>
      <c r="M12" s="198">
        <v>272.83150000000001</v>
      </c>
    </row>
    <row r="13" spans="1:13" ht="15" customHeight="1">
      <c r="A13" s="137" t="s">
        <v>8</v>
      </c>
      <c r="B13" s="129" t="s">
        <v>158</v>
      </c>
      <c r="C13" s="129" t="s">
        <v>89</v>
      </c>
      <c r="D13" s="193">
        <v>534.47</v>
      </c>
      <c r="E13" s="193">
        <v>574.84</v>
      </c>
      <c r="F13" s="193">
        <v>500.26</v>
      </c>
      <c r="G13" s="193">
        <v>649.41</v>
      </c>
      <c r="H13" s="192">
        <v>1.398841</v>
      </c>
      <c r="I13" s="192">
        <v>1.2180420000000001</v>
      </c>
      <c r="J13" s="192">
        <v>1.6064780000000001</v>
      </c>
      <c r="K13" s="193">
        <v>163.9</v>
      </c>
      <c r="L13" s="193">
        <v>86.738290000000006</v>
      </c>
      <c r="M13" s="198">
        <v>241.0617</v>
      </c>
    </row>
    <row r="14" spans="1:13" ht="15" customHeight="1">
      <c r="A14" s="137" t="s">
        <v>8</v>
      </c>
      <c r="B14" s="129" t="s">
        <v>158</v>
      </c>
      <c r="C14" s="129" t="s">
        <v>33</v>
      </c>
      <c r="D14" s="193">
        <v>426.08</v>
      </c>
      <c r="E14" s="193">
        <v>410.94</v>
      </c>
      <c r="F14" s="193">
        <v>391.13</v>
      </c>
      <c r="G14" s="193">
        <v>430.75</v>
      </c>
      <c r="H14" s="192">
        <v>1.398841</v>
      </c>
      <c r="I14" s="192">
        <v>1.2180420000000001</v>
      </c>
      <c r="J14" s="192">
        <v>1.6064780000000001</v>
      </c>
      <c r="K14" s="193">
        <v>163.9</v>
      </c>
      <c r="L14" s="193">
        <v>86.738290000000006</v>
      </c>
      <c r="M14" s="198">
        <v>241.0617</v>
      </c>
    </row>
    <row r="15" spans="1:13" ht="15" customHeight="1">
      <c r="A15" s="137" t="s">
        <v>8</v>
      </c>
      <c r="B15" s="129" t="s">
        <v>159</v>
      </c>
      <c r="C15" s="129" t="s">
        <v>89</v>
      </c>
      <c r="D15" s="193">
        <v>616.73</v>
      </c>
      <c r="E15" s="193">
        <v>675.48</v>
      </c>
      <c r="F15" s="193">
        <v>589.82000000000005</v>
      </c>
      <c r="G15" s="193">
        <v>761.13</v>
      </c>
      <c r="H15" s="192">
        <v>1.664153</v>
      </c>
      <c r="I15" s="192">
        <v>1.4516789999999999</v>
      </c>
      <c r="J15" s="192">
        <v>1.907726</v>
      </c>
      <c r="K15" s="193">
        <v>269.58</v>
      </c>
      <c r="L15" s="193">
        <v>181.47739999999999</v>
      </c>
      <c r="M15" s="198">
        <v>357.6825</v>
      </c>
    </row>
    <row r="16" spans="1:13" ht="15" customHeight="1">
      <c r="A16" s="137" t="s">
        <v>8</v>
      </c>
      <c r="B16" s="129" t="s">
        <v>159</v>
      </c>
      <c r="C16" s="129" t="s">
        <v>33</v>
      </c>
      <c r="D16" s="193">
        <v>410.53</v>
      </c>
      <c r="E16" s="193">
        <v>405.9</v>
      </c>
      <c r="F16" s="193">
        <v>385.29</v>
      </c>
      <c r="G16" s="193">
        <v>426.5</v>
      </c>
      <c r="H16" s="192">
        <v>1.664153</v>
      </c>
      <c r="I16" s="192">
        <v>1.4516789999999999</v>
      </c>
      <c r="J16" s="192">
        <v>1.907726</v>
      </c>
      <c r="K16" s="193">
        <v>269.58</v>
      </c>
      <c r="L16" s="193">
        <v>181.47739999999999</v>
      </c>
      <c r="M16" s="198">
        <v>357.6825</v>
      </c>
    </row>
    <row r="17" spans="1:13" ht="15" customHeight="1">
      <c r="A17" s="137" t="s">
        <v>9</v>
      </c>
      <c r="B17" s="129" t="s">
        <v>157</v>
      </c>
      <c r="C17" s="129" t="s">
        <v>89</v>
      </c>
      <c r="D17" s="193">
        <v>511.85</v>
      </c>
      <c r="E17" s="193">
        <v>544.46</v>
      </c>
      <c r="F17" s="193">
        <v>529.53</v>
      </c>
      <c r="G17" s="193">
        <v>559.39</v>
      </c>
      <c r="H17" s="192">
        <v>1.716402</v>
      </c>
      <c r="I17" s="192">
        <v>1.663683</v>
      </c>
      <c r="J17" s="192">
        <v>1.7707919999999999</v>
      </c>
      <c r="K17" s="193">
        <v>227.25</v>
      </c>
      <c r="L17" s="193">
        <v>211.58969999999999</v>
      </c>
      <c r="M17" s="198">
        <v>242.9102</v>
      </c>
    </row>
    <row r="18" spans="1:13" ht="15" customHeight="1">
      <c r="A18" s="137" t="s">
        <v>9</v>
      </c>
      <c r="B18" s="129" t="s">
        <v>157</v>
      </c>
      <c r="C18" s="129" t="s">
        <v>33</v>
      </c>
      <c r="D18" s="193">
        <v>319.24</v>
      </c>
      <c r="E18" s="193">
        <v>317.20999999999998</v>
      </c>
      <c r="F18" s="193">
        <v>312.5</v>
      </c>
      <c r="G18" s="193">
        <v>321.93</v>
      </c>
      <c r="H18" s="192">
        <v>1.716402</v>
      </c>
      <c r="I18" s="192">
        <v>1.663683</v>
      </c>
      <c r="J18" s="192">
        <v>1.7707919999999999</v>
      </c>
      <c r="K18" s="193">
        <v>227.25</v>
      </c>
      <c r="L18" s="193">
        <v>211.58969999999999</v>
      </c>
      <c r="M18" s="198">
        <v>242.9102</v>
      </c>
    </row>
    <row r="19" spans="1:13" ht="15" customHeight="1">
      <c r="A19" s="137" t="s">
        <v>9</v>
      </c>
      <c r="B19" s="129" t="s">
        <v>158</v>
      </c>
      <c r="C19" s="129" t="s">
        <v>89</v>
      </c>
      <c r="D19" s="193">
        <v>481.37</v>
      </c>
      <c r="E19" s="193">
        <v>509.37</v>
      </c>
      <c r="F19" s="193">
        <v>489.44</v>
      </c>
      <c r="G19" s="193">
        <v>529.30999999999995</v>
      </c>
      <c r="H19" s="192">
        <v>1.5196000000000001</v>
      </c>
      <c r="I19" s="192">
        <v>1.4542200000000001</v>
      </c>
      <c r="J19" s="192">
        <v>1.5879190000000001</v>
      </c>
      <c r="K19" s="193">
        <v>174.17</v>
      </c>
      <c r="L19" s="193">
        <v>153.13159999999999</v>
      </c>
      <c r="M19" s="198">
        <v>195.20830000000001</v>
      </c>
    </row>
    <row r="20" spans="1:13" ht="15" customHeight="1">
      <c r="A20" s="137" t="s">
        <v>9</v>
      </c>
      <c r="B20" s="129" t="s">
        <v>158</v>
      </c>
      <c r="C20" s="129" t="s">
        <v>33</v>
      </c>
      <c r="D20" s="193">
        <v>340.78</v>
      </c>
      <c r="E20" s="193">
        <v>335.2</v>
      </c>
      <c r="F20" s="193">
        <v>328.47</v>
      </c>
      <c r="G20" s="193">
        <v>341.92</v>
      </c>
      <c r="H20" s="192">
        <v>1.5196000000000001</v>
      </c>
      <c r="I20" s="192">
        <v>1.4542200000000001</v>
      </c>
      <c r="J20" s="192">
        <v>1.5879190000000001</v>
      </c>
      <c r="K20" s="193">
        <v>174.17</v>
      </c>
      <c r="L20" s="193">
        <v>153.13159999999999</v>
      </c>
      <c r="M20" s="198">
        <v>195.20830000000001</v>
      </c>
    </row>
    <row r="21" spans="1:13" ht="15" customHeight="1">
      <c r="A21" s="137" t="s">
        <v>9</v>
      </c>
      <c r="B21" s="129" t="s">
        <v>159</v>
      </c>
      <c r="C21" s="129" t="s">
        <v>89</v>
      </c>
      <c r="D21" s="193">
        <v>544.98</v>
      </c>
      <c r="E21" s="193">
        <v>581.91999999999996</v>
      </c>
      <c r="F21" s="193">
        <v>559.53</v>
      </c>
      <c r="G21" s="193">
        <v>604.30999999999995</v>
      </c>
      <c r="H21" s="192">
        <v>1.9554419999999999</v>
      </c>
      <c r="I21" s="192">
        <v>1.870544</v>
      </c>
      <c r="J21" s="192">
        <v>2.0441919999999998</v>
      </c>
      <c r="K21" s="193">
        <v>284.33</v>
      </c>
      <c r="L21" s="193">
        <v>260.99160000000001</v>
      </c>
      <c r="M21" s="198">
        <v>307.66829999999999</v>
      </c>
    </row>
    <row r="22" spans="1:13" ht="15" customHeight="1">
      <c r="A22" s="137" t="s">
        <v>9</v>
      </c>
      <c r="B22" s="129" t="s">
        <v>159</v>
      </c>
      <c r="C22" s="129" t="s">
        <v>33</v>
      </c>
      <c r="D22" s="193">
        <v>296.44</v>
      </c>
      <c r="E22" s="193">
        <v>297.58999999999997</v>
      </c>
      <c r="F22" s="193">
        <v>291.01</v>
      </c>
      <c r="G22" s="193">
        <v>304.18</v>
      </c>
      <c r="H22" s="192">
        <v>1.9554419999999999</v>
      </c>
      <c r="I22" s="192">
        <v>1.870544</v>
      </c>
      <c r="J22" s="192">
        <v>2.0441919999999998</v>
      </c>
      <c r="K22" s="193">
        <v>284.33</v>
      </c>
      <c r="L22" s="193">
        <v>260.99160000000001</v>
      </c>
      <c r="M22" s="198">
        <v>307.66829999999999</v>
      </c>
    </row>
    <row r="23" spans="1:13" ht="15" customHeight="1">
      <c r="A23" s="137" t="s">
        <v>10</v>
      </c>
      <c r="B23" s="129" t="s">
        <v>157</v>
      </c>
      <c r="C23" s="129" t="s">
        <v>89</v>
      </c>
      <c r="D23" s="193">
        <v>398.5</v>
      </c>
      <c r="E23" s="193">
        <v>438.79</v>
      </c>
      <c r="F23" s="193">
        <v>389.69</v>
      </c>
      <c r="G23" s="193">
        <v>487.89</v>
      </c>
      <c r="H23" s="192">
        <v>1.8297399999999999</v>
      </c>
      <c r="I23" s="192">
        <v>1.582846</v>
      </c>
      <c r="J23" s="192">
        <v>2.1151430000000002</v>
      </c>
      <c r="K23" s="193">
        <v>198.98</v>
      </c>
      <c r="L23" s="193">
        <v>145.13890000000001</v>
      </c>
      <c r="M23" s="198">
        <v>252.821</v>
      </c>
    </row>
    <row r="24" spans="1:13" ht="15" customHeight="1">
      <c r="A24" s="137" t="s">
        <v>10</v>
      </c>
      <c r="B24" s="129" t="s">
        <v>157</v>
      </c>
      <c r="C24" s="129" t="s">
        <v>33</v>
      </c>
      <c r="D24" s="193">
        <v>243.56</v>
      </c>
      <c r="E24" s="193">
        <v>239.81</v>
      </c>
      <c r="F24" s="193">
        <v>217.71</v>
      </c>
      <c r="G24" s="193">
        <v>261.89999999999998</v>
      </c>
      <c r="H24" s="192">
        <v>1.8297399999999999</v>
      </c>
      <c r="I24" s="192">
        <v>1.582846</v>
      </c>
      <c r="J24" s="192">
        <v>2.1151430000000002</v>
      </c>
      <c r="K24" s="193">
        <v>198.98</v>
      </c>
      <c r="L24" s="193">
        <v>145.13890000000001</v>
      </c>
      <c r="M24" s="198">
        <v>252.821</v>
      </c>
    </row>
    <row r="25" spans="1:13" ht="15" customHeight="1">
      <c r="A25" s="137" t="s">
        <v>10</v>
      </c>
      <c r="B25" s="129" t="s">
        <v>158</v>
      </c>
      <c r="C25" s="129" t="s">
        <v>89</v>
      </c>
      <c r="D25" s="193">
        <v>340.91</v>
      </c>
      <c r="E25" s="193">
        <v>372.01</v>
      </c>
      <c r="F25" s="193">
        <v>309.70999999999998</v>
      </c>
      <c r="G25" s="193">
        <v>434.31</v>
      </c>
      <c r="H25" s="192">
        <v>1.939066</v>
      </c>
      <c r="I25" s="192">
        <v>1.55705</v>
      </c>
      <c r="J25" s="192">
        <v>2.4148100000000001</v>
      </c>
      <c r="K25" s="193">
        <v>180.16</v>
      </c>
      <c r="L25" s="193">
        <v>112.18129999999999</v>
      </c>
      <c r="M25" s="198">
        <v>248.1386</v>
      </c>
    </row>
    <row r="26" spans="1:13" ht="15" customHeight="1">
      <c r="A26" s="137" t="s">
        <v>10</v>
      </c>
      <c r="B26" s="129" t="s">
        <v>158</v>
      </c>
      <c r="C26" s="129" t="s">
        <v>33</v>
      </c>
      <c r="D26" s="193">
        <v>198.93</v>
      </c>
      <c r="E26" s="193">
        <v>191.85</v>
      </c>
      <c r="F26" s="193">
        <v>164.65</v>
      </c>
      <c r="G26" s="193">
        <v>219.04</v>
      </c>
      <c r="H26" s="192">
        <v>1.939066</v>
      </c>
      <c r="I26" s="192">
        <v>1.55705</v>
      </c>
      <c r="J26" s="192">
        <v>2.4148100000000001</v>
      </c>
      <c r="K26" s="193">
        <v>180.16</v>
      </c>
      <c r="L26" s="193">
        <v>112.18129999999999</v>
      </c>
      <c r="M26" s="198">
        <v>248.1386</v>
      </c>
    </row>
    <row r="27" spans="1:13" ht="15" customHeight="1">
      <c r="A27" s="137" t="s">
        <v>10</v>
      </c>
      <c r="B27" s="129" t="s">
        <v>159</v>
      </c>
      <c r="C27" s="129" t="s">
        <v>89</v>
      </c>
      <c r="D27" s="193">
        <v>460.88</v>
      </c>
      <c r="E27" s="193">
        <v>512.80999999999995</v>
      </c>
      <c r="F27" s="193">
        <v>435.61</v>
      </c>
      <c r="G27" s="193">
        <v>590</v>
      </c>
      <c r="H27" s="192">
        <v>1.7592099999999999</v>
      </c>
      <c r="I27" s="192">
        <v>1.450048</v>
      </c>
      <c r="J27" s="192">
        <v>2.1342889999999999</v>
      </c>
      <c r="K27" s="193">
        <v>221.31</v>
      </c>
      <c r="L27" s="193">
        <v>136.41290000000001</v>
      </c>
      <c r="M27" s="198">
        <v>306.20699999999999</v>
      </c>
    </row>
    <row r="28" spans="1:13" ht="15" customHeight="1">
      <c r="A28" s="137" t="s">
        <v>10</v>
      </c>
      <c r="B28" s="129" t="s">
        <v>159</v>
      </c>
      <c r="C28" s="129" t="s">
        <v>33</v>
      </c>
      <c r="D28" s="193">
        <v>291.41000000000003</v>
      </c>
      <c r="E28" s="193">
        <v>291.5</v>
      </c>
      <c r="F28" s="193">
        <v>256.17</v>
      </c>
      <c r="G28" s="193">
        <v>326.83999999999997</v>
      </c>
      <c r="H28" s="192">
        <v>1.7592099999999999</v>
      </c>
      <c r="I28" s="192">
        <v>1.450048</v>
      </c>
      <c r="J28" s="192">
        <v>2.1342889999999999</v>
      </c>
      <c r="K28" s="193">
        <v>221.31</v>
      </c>
      <c r="L28" s="193">
        <v>136.41290000000001</v>
      </c>
      <c r="M28" s="198">
        <v>306.20699999999999</v>
      </c>
    </row>
    <row r="29" spans="1:13" ht="15" customHeight="1">
      <c r="A29" s="137" t="s">
        <v>11</v>
      </c>
      <c r="B29" s="129" t="s">
        <v>157</v>
      </c>
      <c r="C29" s="129" t="s">
        <v>89</v>
      </c>
      <c r="D29" s="193">
        <v>393.88</v>
      </c>
      <c r="E29" s="193">
        <v>408.27</v>
      </c>
      <c r="F29" s="193">
        <v>346.24</v>
      </c>
      <c r="G29" s="193">
        <v>470.3</v>
      </c>
      <c r="H29" s="192">
        <v>1.0797079999999999</v>
      </c>
      <c r="I29" s="192">
        <v>0.89358700000000002</v>
      </c>
      <c r="J29" s="192">
        <v>1.304594</v>
      </c>
      <c r="K29" s="193">
        <v>30.14</v>
      </c>
      <c r="L29" s="193">
        <v>-45.129399999999997</v>
      </c>
      <c r="M29" s="198">
        <v>105.40940000000001</v>
      </c>
    </row>
    <row r="30" spans="1:13" ht="15" customHeight="1">
      <c r="A30" s="137" t="s">
        <v>11</v>
      </c>
      <c r="B30" s="129" t="s">
        <v>157</v>
      </c>
      <c r="C30" s="129" t="s">
        <v>33</v>
      </c>
      <c r="D30" s="193">
        <v>374.1</v>
      </c>
      <c r="E30" s="193">
        <v>378.13</v>
      </c>
      <c r="F30" s="193">
        <v>335.49</v>
      </c>
      <c r="G30" s="193">
        <v>420.76</v>
      </c>
      <c r="H30" s="192">
        <v>1.0797079999999999</v>
      </c>
      <c r="I30" s="192">
        <v>0.89358700000000002</v>
      </c>
      <c r="J30" s="192">
        <v>1.304594</v>
      </c>
      <c r="K30" s="193">
        <v>30.14</v>
      </c>
      <c r="L30" s="193">
        <v>-45.129399999999997</v>
      </c>
      <c r="M30" s="198">
        <v>105.40940000000001</v>
      </c>
    </row>
    <row r="31" spans="1:13" ht="15" customHeight="1">
      <c r="A31" s="137" t="s">
        <v>11</v>
      </c>
      <c r="B31" s="129" t="s">
        <v>158</v>
      </c>
      <c r="C31" s="129" t="s">
        <v>89</v>
      </c>
      <c r="D31" s="193">
        <v>469.91</v>
      </c>
      <c r="E31" s="193">
        <v>480.48</v>
      </c>
      <c r="F31" s="193">
        <v>388.4</v>
      </c>
      <c r="G31" s="193">
        <v>572.57000000000005</v>
      </c>
      <c r="H31" s="192">
        <v>1.2071449999999999</v>
      </c>
      <c r="I31" s="192">
        <v>0.94419600000000004</v>
      </c>
      <c r="J31" s="192">
        <v>1.5433220000000001</v>
      </c>
      <c r="K31" s="193">
        <v>82.45</v>
      </c>
      <c r="L31" s="193">
        <v>-28.1067</v>
      </c>
      <c r="M31" s="198">
        <v>193.0067</v>
      </c>
    </row>
    <row r="32" spans="1:13" ht="15" customHeight="1">
      <c r="A32" s="137" t="s">
        <v>11</v>
      </c>
      <c r="B32" s="129" t="s">
        <v>158</v>
      </c>
      <c r="C32" s="129" t="s">
        <v>33</v>
      </c>
      <c r="D32" s="193">
        <v>393.89</v>
      </c>
      <c r="E32" s="193">
        <v>398.03</v>
      </c>
      <c r="F32" s="193">
        <v>336.84</v>
      </c>
      <c r="G32" s="193">
        <v>459.21</v>
      </c>
      <c r="H32" s="192">
        <v>1.2071449999999999</v>
      </c>
      <c r="I32" s="192">
        <v>0.94419600000000004</v>
      </c>
      <c r="J32" s="192">
        <v>1.5433220000000001</v>
      </c>
      <c r="K32" s="193">
        <v>82.45</v>
      </c>
      <c r="L32" s="193">
        <v>-28.1067</v>
      </c>
      <c r="M32" s="198">
        <v>193.0067</v>
      </c>
    </row>
    <row r="33" spans="1:13" ht="15" customHeight="1">
      <c r="A33" s="137" t="s">
        <v>11</v>
      </c>
      <c r="B33" s="129" t="s">
        <v>159</v>
      </c>
      <c r="C33" s="129" t="s">
        <v>89</v>
      </c>
      <c r="D33" s="193">
        <v>309.8</v>
      </c>
      <c r="E33" s="193">
        <v>324.39999999999998</v>
      </c>
      <c r="F33" s="193">
        <v>243.54</v>
      </c>
      <c r="G33" s="193">
        <v>405.26</v>
      </c>
      <c r="H33" s="192">
        <v>0.90733600000000003</v>
      </c>
      <c r="I33" s="192">
        <v>0.67255600000000004</v>
      </c>
      <c r="J33" s="192">
        <v>1.224075</v>
      </c>
      <c r="K33" s="193">
        <v>-33.130000000000003</v>
      </c>
      <c r="L33" s="193">
        <v>-133.41399999999999</v>
      </c>
      <c r="M33" s="198">
        <v>67.154300000000006</v>
      </c>
    </row>
    <row r="34" spans="1:13" ht="15" customHeight="1">
      <c r="A34" s="137" t="s">
        <v>11</v>
      </c>
      <c r="B34" s="129" t="s">
        <v>159</v>
      </c>
      <c r="C34" s="129" t="s">
        <v>33</v>
      </c>
      <c r="D34" s="193">
        <v>353.41</v>
      </c>
      <c r="E34" s="193">
        <v>357.53</v>
      </c>
      <c r="F34" s="193">
        <v>298.22000000000003</v>
      </c>
      <c r="G34" s="193">
        <v>416.85</v>
      </c>
      <c r="H34" s="192">
        <v>0.90733600000000003</v>
      </c>
      <c r="I34" s="192">
        <v>0.67255600000000004</v>
      </c>
      <c r="J34" s="192">
        <v>1.224075</v>
      </c>
      <c r="K34" s="193">
        <v>-33.130000000000003</v>
      </c>
      <c r="L34" s="193">
        <v>-133.41399999999999</v>
      </c>
      <c r="M34" s="198">
        <v>67.154300000000006</v>
      </c>
    </row>
    <row r="35" spans="1:13" ht="15" customHeight="1">
      <c r="A35" s="137" t="s">
        <v>36</v>
      </c>
      <c r="B35" s="129" t="s">
        <v>157</v>
      </c>
      <c r="C35" s="129" t="s">
        <v>89</v>
      </c>
      <c r="D35" s="193">
        <v>353.35</v>
      </c>
      <c r="E35" s="193">
        <v>378.42</v>
      </c>
      <c r="F35" s="193">
        <v>310.89</v>
      </c>
      <c r="G35" s="193">
        <v>445.95</v>
      </c>
      <c r="H35" s="192">
        <v>1.3419620000000001</v>
      </c>
      <c r="I35" s="192">
        <v>1.050565</v>
      </c>
      <c r="J35" s="192">
        <v>1.7141850000000001</v>
      </c>
      <c r="K35" s="193">
        <v>96.43</v>
      </c>
      <c r="L35" s="193">
        <v>14.008229999999999</v>
      </c>
      <c r="M35" s="198">
        <v>178.85169999999999</v>
      </c>
    </row>
    <row r="36" spans="1:13" ht="15" customHeight="1">
      <c r="A36" s="137" t="s">
        <v>36</v>
      </c>
      <c r="B36" s="129" t="s">
        <v>157</v>
      </c>
      <c r="C36" s="129" t="s">
        <v>33</v>
      </c>
      <c r="D36" s="193">
        <v>283.61</v>
      </c>
      <c r="E36" s="193">
        <v>281.99</v>
      </c>
      <c r="F36" s="193">
        <v>234.73</v>
      </c>
      <c r="G36" s="193">
        <v>329.24</v>
      </c>
      <c r="H36" s="192">
        <v>1.3419620000000001</v>
      </c>
      <c r="I36" s="192">
        <v>1.050565</v>
      </c>
      <c r="J36" s="192">
        <v>1.7141850000000001</v>
      </c>
      <c r="K36" s="193">
        <v>96.43</v>
      </c>
      <c r="L36" s="193">
        <v>14.008229999999999</v>
      </c>
      <c r="M36" s="198">
        <v>178.85169999999999</v>
      </c>
    </row>
    <row r="37" spans="1:13" ht="15" customHeight="1">
      <c r="A37" s="137" t="s">
        <v>36</v>
      </c>
      <c r="B37" s="129" t="s">
        <v>158</v>
      </c>
      <c r="C37" s="129" t="s">
        <v>89</v>
      </c>
      <c r="D37" s="193">
        <v>340.83</v>
      </c>
      <c r="E37" s="193">
        <v>363.26</v>
      </c>
      <c r="F37" s="193">
        <v>272.64</v>
      </c>
      <c r="G37" s="193">
        <v>453.87</v>
      </c>
      <c r="H37" s="192">
        <v>1.1891830000000001</v>
      </c>
      <c r="I37" s="192">
        <v>0.85092599999999996</v>
      </c>
      <c r="J37" s="192">
        <v>1.6619029999999999</v>
      </c>
      <c r="K37" s="193">
        <v>57.79</v>
      </c>
      <c r="L37" s="193">
        <v>-55.601500000000001</v>
      </c>
      <c r="M37" s="198">
        <v>171.1815</v>
      </c>
    </row>
    <row r="38" spans="1:13" ht="15" customHeight="1">
      <c r="A38" s="137" t="s">
        <v>36</v>
      </c>
      <c r="B38" s="129" t="s">
        <v>158</v>
      </c>
      <c r="C38" s="129" t="s">
        <v>33</v>
      </c>
      <c r="D38" s="193">
        <v>309.88</v>
      </c>
      <c r="E38" s="193">
        <v>305.47000000000003</v>
      </c>
      <c r="F38" s="193">
        <v>237.31</v>
      </c>
      <c r="G38" s="193">
        <v>373.64</v>
      </c>
      <c r="H38" s="192">
        <v>1.1891830000000001</v>
      </c>
      <c r="I38" s="192">
        <v>0.85092599999999996</v>
      </c>
      <c r="J38" s="192">
        <v>1.6619029999999999</v>
      </c>
      <c r="K38" s="193">
        <v>57.79</v>
      </c>
      <c r="L38" s="193">
        <v>-55.601500000000001</v>
      </c>
      <c r="M38" s="198">
        <v>171.1815</v>
      </c>
    </row>
    <row r="39" spans="1:13" ht="15" customHeight="1">
      <c r="A39" s="137" t="s">
        <v>36</v>
      </c>
      <c r="B39" s="129" t="s">
        <v>159</v>
      </c>
      <c r="C39" s="129" t="s">
        <v>89</v>
      </c>
      <c r="D39" s="193">
        <v>367.29</v>
      </c>
      <c r="E39" s="193">
        <v>393.16</v>
      </c>
      <c r="F39" s="193">
        <v>292.62</v>
      </c>
      <c r="G39" s="193">
        <v>493.71</v>
      </c>
      <c r="H39" s="192">
        <v>1.5145999999999999</v>
      </c>
      <c r="I39" s="192">
        <v>1.056462</v>
      </c>
      <c r="J39" s="192">
        <v>2.171411</v>
      </c>
      <c r="K39" s="193">
        <v>133.58000000000001</v>
      </c>
      <c r="L39" s="193">
        <v>13.38757</v>
      </c>
      <c r="M39" s="198">
        <v>253.7724</v>
      </c>
    </row>
    <row r="40" spans="1:13" ht="15" customHeight="1">
      <c r="A40" s="137" t="s">
        <v>36</v>
      </c>
      <c r="B40" s="129" t="s">
        <v>159</v>
      </c>
      <c r="C40" s="129" t="s">
        <v>33</v>
      </c>
      <c r="D40" s="193">
        <v>255.78</v>
      </c>
      <c r="E40" s="193">
        <v>259.58</v>
      </c>
      <c r="F40" s="193">
        <v>193.73</v>
      </c>
      <c r="G40" s="193">
        <v>325.43</v>
      </c>
      <c r="H40" s="192">
        <v>1.5145999999999999</v>
      </c>
      <c r="I40" s="192">
        <v>1.056462</v>
      </c>
      <c r="J40" s="192">
        <v>2.171411</v>
      </c>
      <c r="K40" s="193">
        <v>133.58000000000001</v>
      </c>
      <c r="L40" s="193">
        <v>13.38757</v>
      </c>
      <c r="M40" s="198">
        <v>253.7724</v>
      </c>
    </row>
    <row r="41" spans="1:13" ht="15" customHeight="1">
      <c r="A41" s="137" t="s">
        <v>12</v>
      </c>
      <c r="B41" s="129" t="s">
        <v>157</v>
      </c>
      <c r="C41" s="129" t="s">
        <v>89</v>
      </c>
      <c r="D41" s="193">
        <v>1612.24</v>
      </c>
      <c r="E41" s="193">
        <v>1674.69</v>
      </c>
      <c r="F41" s="193">
        <v>1309.29</v>
      </c>
      <c r="G41" s="193">
        <v>2040.09</v>
      </c>
      <c r="H41" s="192">
        <v>0.93669999999999998</v>
      </c>
      <c r="I41" s="192">
        <v>0.68269899999999994</v>
      </c>
      <c r="J41" s="192">
        <v>1.2852030000000001</v>
      </c>
      <c r="K41" s="193">
        <v>-113.17</v>
      </c>
      <c r="L41" s="193">
        <v>-661.94299999999998</v>
      </c>
      <c r="M41" s="198">
        <v>435.6037</v>
      </c>
    </row>
    <row r="42" spans="1:13" ht="15" customHeight="1">
      <c r="A42" s="137" t="s">
        <v>12</v>
      </c>
      <c r="B42" s="129" t="s">
        <v>157</v>
      </c>
      <c r="C42" s="129" t="s">
        <v>33</v>
      </c>
      <c r="D42" s="193">
        <v>1784.83</v>
      </c>
      <c r="E42" s="193">
        <v>1787.86</v>
      </c>
      <c r="F42" s="193">
        <v>1378.43</v>
      </c>
      <c r="G42" s="193">
        <v>2197.3000000000002</v>
      </c>
      <c r="H42" s="192">
        <v>0.93669999999999998</v>
      </c>
      <c r="I42" s="192">
        <v>0.68269899999999994</v>
      </c>
      <c r="J42" s="192">
        <v>1.2852030000000001</v>
      </c>
      <c r="K42" s="193">
        <v>-113.17</v>
      </c>
      <c r="L42" s="193">
        <v>-661.94299999999998</v>
      </c>
      <c r="M42" s="198">
        <v>435.6037</v>
      </c>
    </row>
    <row r="43" spans="1:13" ht="15" customHeight="1">
      <c r="A43" s="137" t="s">
        <v>12</v>
      </c>
      <c r="B43" s="129" t="s">
        <v>158</v>
      </c>
      <c r="C43" s="129" t="s">
        <v>89</v>
      </c>
      <c r="D43" s="193">
        <v>1673.97</v>
      </c>
      <c r="E43" s="193">
        <v>1733.57</v>
      </c>
      <c r="F43" s="193">
        <v>1213.99</v>
      </c>
      <c r="G43" s="193">
        <v>2253.16</v>
      </c>
      <c r="H43" s="192">
        <v>1.176801</v>
      </c>
      <c r="I43" s="192">
        <v>0.74516000000000004</v>
      </c>
      <c r="J43" s="192">
        <v>1.8584750000000001</v>
      </c>
      <c r="K43" s="193">
        <v>260.45</v>
      </c>
      <c r="L43" s="193">
        <v>-466.29599999999999</v>
      </c>
      <c r="M43" s="198">
        <v>987.19600000000003</v>
      </c>
    </row>
    <row r="44" spans="1:13" ht="15" customHeight="1">
      <c r="A44" s="137" t="s">
        <v>12</v>
      </c>
      <c r="B44" s="129" t="s">
        <v>158</v>
      </c>
      <c r="C44" s="129" t="s">
        <v>33</v>
      </c>
      <c r="D44" s="193">
        <v>1528.91</v>
      </c>
      <c r="E44" s="193">
        <v>1473.12</v>
      </c>
      <c r="F44" s="193">
        <v>965</v>
      </c>
      <c r="G44" s="193">
        <v>1981.24</v>
      </c>
      <c r="H44" s="192">
        <v>1.176801</v>
      </c>
      <c r="I44" s="192">
        <v>0.74516000000000004</v>
      </c>
      <c r="J44" s="192">
        <v>1.8584750000000001</v>
      </c>
      <c r="K44" s="193">
        <v>260.45</v>
      </c>
      <c r="L44" s="193">
        <v>-466.29599999999999</v>
      </c>
      <c r="M44" s="198">
        <v>987.19600000000003</v>
      </c>
    </row>
    <row r="45" spans="1:13" ht="15" customHeight="1">
      <c r="A45" s="137" t="s">
        <v>12</v>
      </c>
      <c r="B45" s="129" t="s">
        <v>159</v>
      </c>
      <c r="C45" s="129" t="s">
        <v>89</v>
      </c>
      <c r="D45" s="193">
        <v>1547.47</v>
      </c>
      <c r="E45" s="193">
        <v>1621.41</v>
      </c>
      <c r="F45" s="193">
        <v>1103.49</v>
      </c>
      <c r="G45" s="193">
        <v>2139.3200000000002</v>
      </c>
      <c r="H45" s="192">
        <v>0.76396500000000001</v>
      </c>
      <c r="I45" s="192">
        <v>0.49088999999999999</v>
      </c>
      <c r="J45" s="192">
        <v>1.188947</v>
      </c>
      <c r="K45" s="193">
        <v>-500.95</v>
      </c>
      <c r="L45" s="193">
        <v>-1331.52</v>
      </c>
      <c r="M45" s="198">
        <v>329.62079999999997</v>
      </c>
    </row>
    <row r="46" spans="1:13" ht="15" customHeight="1">
      <c r="A46" s="137" t="s">
        <v>12</v>
      </c>
      <c r="B46" s="129" t="s">
        <v>159</v>
      </c>
      <c r="C46" s="129" t="s">
        <v>33</v>
      </c>
      <c r="D46" s="193">
        <v>2060.79</v>
      </c>
      <c r="E46" s="193">
        <v>2122.36</v>
      </c>
      <c r="F46" s="193">
        <v>1473.05</v>
      </c>
      <c r="G46" s="193">
        <v>2771.68</v>
      </c>
      <c r="H46" s="192">
        <v>0.76396500000000001</v>
      </c>
      <c r="I46" s="192">
        <v>0.49088999999999999</v>
      </c>
      <c r="J46" s="192">
        <v>1.188947</v>
      </c>
      <c r="K46" s="193">
        <v>-500.95</v>
      </c>
      <c r="L46" s="193">
        <v>-1331.52</v>
      </c>
      <c r="M46" s="198">
        <v>329.62079999999997</v>
      </c>
    </row>
    <row r="47" spans="1:13" ht="15" customHeight="1">
      <c r="A47" s="137" t="s">
        <v>13</v>
      </c>
      <c r="B47" s="129" t="s">
        <v>157</v>
      </c>
      <c r="C47" s="129" t="s">
        <v>89</v>
      </c>
      <c r="D47" s="193">
        <v>265.01</v>
      </c>
      <c r="E47" s="193">
        <v>279.41000000000003</v>
      </c>
      <c r="F47" s="193">
        <v>231.17</v>
      </c>
      <c r="G47" s="193">
        <v>327.64</v>
      </c>
      <c r="H47" s="192">
        <v>1.149551</v>
      </c>
      <c r="I47" s="192">
        <v>0.93281499999999995</v>
      </c>
      <c r="J47" s="192">
        <v>1.416644</v>
      </c>
      <c r="K47" s="193">
        <v>36.35</v>
      </c>
      <c r="L47" s="193">
        <v>-19.726900000000001</v>
      </c>
      <c r="M47" s="198">
        <v>92.426919999999996</v>
      </c>
    </row>
    <row r="48" spans="1:13" ht="15" customHeight="1">
      <c r="A48" s="137" t="s">
        <v>13</v>
      </c>
      <c r="B48" s="129" t="s">
        <v>157</v>
      </c>
      <c r="C48" s="129" t="s">
        <v>33</v>
      </c>
      <c r="D48" s="193">
        <v>256.18</v>
      </c>
      <c r="E48" s="193">
        <v>243.06</v>
      </c>
      <c r="F48" s="193">
        <v>214.47</v>
      </c>
      <c r="G48" s="193">
        <v>271.66000000000003</v>
      </c>
      <c r="H48" s="192">
        <v>1.149551</v>
      </c>
      <c r="I48" s="192">
        <v>0.93281499999999995</v>
      </c>
      <c r="J48" s="192">
        <v>1.416644</v>
      </c>
      <c r="K48" s="193">
        <v>36.35</v>
      </c>
      <c r="L48" s="193">
        <v>-19.726900000000001</v>
      </c>
      <c r="M48" s="198">
        <v>92.426919999999996</v>
      </c>
    </row>
    <row r="49" spans="1:13" ht="15" customHeight="1">
      <c r="A49" s="137" t="s">
        <v>13</v>
      </c>
      <c r="B49" s="129" t="s">
        <v>158</v>
      </c>
      <c r="C49" s="129" t="s">
        <v>89</v>
      </c>
      <c r="D49" s="193">
        <v>266.06</v>
      </c>
      <c r="E49" s="193">
        <v>275.98</v>
      </c>
      <c r="F49" s="193">
        <v>209.83</v>
      </c>
      <c r="G49" s="193">
        <v>342.13</v>
      </c>
      <c r="H49" s="192">
        <v>1.036778</v>
      </c>
      <c r="I49" s="192">
        <v>0.77863099999999996</v>
      </c>
      <c r="J49" s="192">
        <v>1.3805099999999999</v>
      </c>
      <c r="K49" s="193">
        <v>9.7899999999999991</v>
      </c>
      <c r="L49" s="193">
        <v>-68.404399999999995</v>
      </c>
      <c r="M49" s="198">
        <v>87.984409999999997</v>
      </c>
    </row>
    <row r="50" spans="1:13" ht="15" customHeight="1">
      <c r="A50" s="137" t="s">
        <v>13</v>
      </c>
      <c r="B50" s="129" t="s">
        <v>158</v>
      </c>
      <c r="C50" s="129" t="s">
        <v>33</v>
      </c>
      <c r="D50" s="193">
        <v>282.83</v>
      </c>
      <c r="E50" s="193">
        <v>266.19</v>
      </c>
      <c r="F50" s="193">
        <v>224.49</v>
      </c>
      <c r="G50" s="193">
        <v>307.89</v>
      </c>
      <c r="H50" s="192">
        <v>1.036778</v>
      </c>
      <c r="I50" s="192">
        <v>0.77863099999999996</v>
      </c>
      <c r="J50" s="192">
        <v>1.3805099999999999</v>
      </c>
      <c r="K50" s="193">
        <v>9.7899999999999991</v>
      </c>
      <c r="L50" s="193">
        <v>-68.404399999999995</v>
      </c>
      <c r="M50" s="198">
        <v>87.984409999999997</v>
      </c>
    </row>
    <row r="51" spans="1:13" ht="15" customHeight="1">
      <c r="A51" s="137" t="s">
        <v>13</v>
      </c>
      <c r="B51" s="129" t="s">
        <v>159</v>
      </c>
      <c r="C51" s="129" t="s">
        <v>89</v>
      </c>
      <c r="D51" s="193">
        <v>263.87</v>
      </c>
      <c r="E51" s="193">
        <v>283.01</v>
      </c>
      <c r="F51" s="193">
        <v>212.59</v>
      </c>
      <c r="G51" s="193">
        <v>353.43</v>
      </c>
      <c r="H51" s="192">
        <v>1.28928</v>
      </c>
      <c r="I51" s="192">
        <v>0.94937700000000003</v>
      </c>
      <c r="J51" s="192">
        <v>1.7508779999999999</v>
      </c>
      <c r="K51" s="193">
        <v>63.5</v>
      </c>
      <c r="L51" s="193">
        <v>-17.050899999999999</v>
      </c>
      <c r="M51" s="198">
        <v>144.05090000000001</v>
      </c>
    </row>
    <row r="52" spans="1:13" ht="15" customHeight="1">
      <c r="A52" s="137" t="s">
        <v>13</v>
      </c>
      <c r="B52" s="129" t="s">
        <v>159</v>
      </c>
      <c r="C52" s="129" t="s">
        <v>33</v>
      </c>
      <c r="D52" s="193">
        <v>228.48</v>
      </c>
      <c r="E52" s="193">
        <v>219.51</v>
      </c>
      <c r="F52" s="193">
        <v>180.4</v>
      </c>
      <c r="G52" s="193">
        <v>258.62</v>
      </c>
      <c r="H52" s="192">
        <v>1.28928</v>
      </c>
      <c r="I52" s="192">
        <v>0.94937700000000003</v>
      </c>
      <c r="J52" s="192">
        <v>1.7508779999999999</v>
      </c>
      <c r="K52" s="193">
        <v>63.5</v>
      </c>
      <c r="L52" s="193">
        <v>-17.050899999999999</v>
      </c>
      <c r="M52" s="198">
        <v>144.05090000000001</v>
      </c>
    </row>
    <row r="53" spans="1:13" ht="15" customHeight="1">
      <c r="A53" s="137" t="s">
        <v>14</v>
      </c>
      <c r="B53" s="129" t="s">
        <v>157</v>
      </c>
      <c r="C53" s="129" t="s">
        <v>33</v>
      </c>
      <c r="D53" s="193" t="s">
        <v>42</v>
      </c>
      <c r="E53" s="193" t="s">
        <v>42</v>
      </c>
      <c r="F53" s="193" t="s">
        <v>42</v>
      </c>
      <c r="G53" s="193" t="s">
        <v>42</v>
      </c>
      <c r="H53" s="193" t="s">
        <v>42</v>
      </c>
      <c r="I53" s="193" t="s">
        <v>42</v>
      </c>
      <c r="J53" s="193" t="s">
        <v>42</v>
      </c>
      <c r="K53" s="193" t="s">
        <v>42</v>
      </c>
      <c r="L53" s="193" t="s">
        <v>42</v>
      </c>
      <c r="M53" s="193" t="s">
        <v>42</v>
      </c>
    </row>
    <row r="54" spans="1:13" ht="15" customHeight="1">
      <c r="A54" s="137" t="s">
        <v>14</v>
      </c>
      <c r="B54" s="129" t="s">
        <v>157</v>
      </c>
      <c r="C54" s="129" t="s">
        <v>89</v>
      </c>
      <c r="D54" s="193">
        <v>1011.44</v>
      </c>
      <c r="E54" s="193">
        <v>1099.53</v>
      </c>
      <c r="F54" s="193">
        <v>883.92</v>
      </c>
      <c r="G54" s="193">
        <v>1315.14</v>
      </c>
      <c r="H54" s="193" t="s">
        <v>42</v>
      </c>
      <c r="I54" s="193" t="s">
        <v>42</v>
      </c>
      <c r="J54" s="193" t="s">
        <v>42</v>
      </c>
      <c r="K54" s="193" t="s">
        <v>42</v>
      </c>
      <c r="L54" s="193" t="s">
        <v>42</v>
      </c>
      <c r="M54" s="193" t="s">
        <v>42</v>
      </c>
    </row>
    <row r="55" spans="1:13" ht="15" customHeight="1">
      <c r="A55" s="137" t="s">
        <v>14</v>
      </c>
      <c r="B55" s="129" t="s">
        <v>158</v>
      </c>
      <c r="C55" s="129" t="s">
        <v>33</v>
      </c>
      <c r="D55" s="193" t="s">
        <v>42</v>
      </c>
      <c r="E55" s="193" t="s">
        <v>42</v>
      </c>
      <c r="F55" s="193" t="s">
        <v>42</v>
      </c>
      <c r="G55" s="193" t="s">
        <v>42</v>
      </c>
      <c r="H55" s="193" t="s">
        <v>42</v>
      </c>
      <c r="I55" s="193" t="s">
        <v>42</v>
      </c>
      <c r="J55" s="193" t="s">
        <v>42</v>
      </c>
      <c r="K55" s="193" t="s">
        <v>42</v>
      </c>
      <c r="L55" s="193" t="s">
        <v>42</v>
      </c>
      <c r="M55" s="193" t="s">
        <v>42</v>
      </c>
    </row>
    <row r="56" spans="1:13" ht="15" customHeight="1">
      <c r="A56" s="137" t="s">
        <v>14</v>
      </c>
      <c r="B56" s="129" t="s">
        <v>158</v>
      </c>
      <c r="C56" s="129" t="s">
        <v>89</v>
      </c>
      <c r="D56" s="193">
        <v>1203.8499999999999</v>
      </c>
      <c r="E56" s="193">
        <v>1305.93</v>
      </c>
      <c r="F56" s="193">
        <v>977.38</v>
      </c>
      <c r="G56" s="193">
        <v>1634.49</v>
      </c>
      <c r="H56" s="193" t="s">
        <v>42</v>
      </c>
      <c r="I56" s="193" t="s">
        <v>42</v>
      </c>
      <c r="J56" s="193" t="s">
        <v>42</v>
      </c>
      <c r="K56" s="193" t="s">
        <v>42</v>
      </c>
      <c r="L56" s="193" t="s">
        <v>42</v>
      </c>
      <c r="M56" s="193" t="s">
        <v>42</v>
      </c>
    </row>
    <row r="57" spans="1:13" ht="15" customHeight="1">
      <c r="A57" s="137" t="s">
        <v>14</v>
      </c>
      <c r="B57" s="129" t="s">
        <v>159</v>
      </c>
      <c r="C57" s="129" t="s">
        <v>33</v>
      </c>
      <c r="D57" s="193" t="s">
        <v>42</v>
      </c>
      <c r="E57" s="193" t="s">
        <v>42</v>
      </c>
      <c r="F57" s="193" t="s">
        <v>42</v>
      </c>
      <c r="G57" s="193" t="s">
        <v>42</v>
      </c>
      <c r="H57" s="193" t="s">
        <v>42</v>
      </c>
      <c r="I57" s="193" t="s">
        <v>42</v>
      </c>
      <c r="J57" s="193" t="s">
        <v>42</v>
      </c>
      <c r="K57" s="193" t="s">
        <v>42</v>
      </c>
      <c r="L57" s="193" t="s">
        <v>42</v>
      </c>
      <c r="M57" s="193" t="s">
        <v>42</v>
      </c>
    </row>
    <row r="58" spans="1:13" ht="15" customHeight="1">
      <c r="A58" s="137" t="s">
        <v>14</v>
      </c>
      <c r="B58" s="129" t="s">
        <v>159</v>
      </c>
      <c r="C58" s="129" t="s">
        <v>89</v>
      </c>
      <c r="D58" s="193">
        <v>811.82</v>
      </c>
      <c r="E58" s="193">
        <v>887</v>
      </c>
      <c r="F58" s="193">
        <v>609.62</v>
      </c>
      <c r="G58" s="193">
        <v>1164.3900000000001</v>
      </c>
      <c r="H58" s="193" t="s">
        <v>42</v>
      </c>
      <c r="I58" s="193" t="s">
        <v>42</v>
      </c>
      <c r="J58" s="193" t="s">
        <v>42</v>
      </c>
      <c r="K58" s="193" t="s">
        <v>42</v>
      </c>
      <c r="L58" s="193" t="s">
        <v>42</v>
      </c>
      <c r="M58" s="193" t="s">
        <v>42</v>
      </c>
    </row>
    <row r="59" spans="1:13" ht="15" customHeight="1">
      <c r="A59" s="137" t="s">
        <v>15</v>
      </c>
      <c r="B59" s="129" t="s">
        <v>157</v>
      </c>
      <c r="C59" s="129" t="s">
        <v>89</v>
      </c>
      <c r="D59" s="193">
        <v>492.26</v>
      </c>
      <c r="E59" s="193">
        <v>513.73</v>
      </c>
      <c r="F59" s="193">
        <v>484.51</v>
      </c>
      <c r="G59" s="193">
        <v>542.94000000000005</v>
      </c>
      <c r="H59" s="192">
        <v>1.765395</v>
      </c>
      <c r="I59" s="192">
        <v>1.6599809999999999</v>
      </c>
      <c r="J59" s="192">
        <v>1.877502</v>
      </c>
      <c r="K59" s="193">
        <v>222.73</v>
      </c>
      <c r="L59" s="193">
        <v>192.7199</v>
      </c>
      <c r="M59" s="198">
        <v>252.74</v>
      </c>
    </row>
    <row r="60" spans="1:13" ht="15" customHeight="1">
      <c r="A60" s="137" t="s">
        <v>15</v>
      </c>
      <c r="B60" s="129" t="s">
        <v>157</v>
      </c>
      <c r="C60" s="129" t="s">
        <v>33</v>
      </c>
      <c r="D60" s="193">
        <v>292.89</v>
      </c>
      <c r="E60" s="193">
        <v>291</v>
      </c>
      <c r="F60" s="193">
        <v>284.13</v>
      </c>
      <c r="G60" s="193">
        <v>297.87</v>
      </c>
      <c r="H60" s="192">
        <v>1.765395</v>
      </c>
      <c r="I60" s="192">
        <v>1.6599809999999999</v>
      </c>
      <c r="J60" s="192">
        <v>1.877502</v>
      </c>
      <c r="K60" s="193">
        <v>222.73</v>
      </c>
      <c r="L60" s="193">
        <v>192.7199</v>
      </c>
      <c r="M60" s="198">
        <v>252.74</v>
      </c>
    </row>
    <row r="61" spans="1:13" ht="15" customHeight="1">
      <c r="A61" s="137" t="s">
        <v>15</v>
      </c>
      <c r="B61" s="129" t="s">
        <v>158</v>
      </c>
      <c r="C61" s="129" t="s">
        <v>89</v>
      </c>
      <c r="D61" s="193">
        <v>452.43</v>
      </c>
      <c r="E61" s="193">
        <v>468.71</v>
      </c>
      <c r="F61" s="193">
        <v>430.23</v>
      </c>
      <c r="G61" s="193">
        <v>507.19</v>
      </c>
      <c r="H61" s="192">
        <v>1.499104</v>
      </c>
      <c r="I61" s="192">
        <v>1.3729009999999999</v>
      </c>
      <c r="J61" s="192">
        <v>1.6369069999999999</v>
      </c>
      <c r="K61" s="193">
        <v>156.05000000000001</v>
      </c>
      <c r="L61" s="193">
        <v>116.3292</v>
      </c>
      <c r="M61" s="198">
        <v>195.77070000000001</v>
      </c>
    </row>
    <row r="62" spans="1:13" ht="15" customHeight="1">
      <c r="A62" s="137" t="s">
        <v>15</v>
      </c>
      <c r="B62" s="129" t="s">
        <v>158</v>
      </c>
      <c r="C62" s="129" t="s">
        <v>33</v>
      </c>
      <c r="D62" s="193">
        <v>318.17</v>
      </c>
      <c r="E62" s="193">
        <v>312.66000000000003</v>
      </c>
      <c r="F62" s="193">
        <v>302.8</v>
      </c>
      <c r="G62" s="193">
        <v>322.51</v>
      </c>
      <c r="H62" s="192">
        <v>1.499104</v>
      </c>
      <c r="I62" s="192">
        <v>1.3729009999999999</v>
      </c>
      <c r="J62" s="192">
        <v>1.6369069999999999</v>
      </c>
      <c r="K62" s="193">
        <v>156.05000000000001</v>
      </c>
      <c r="L62" s="193">
        <v>116.3292</v>
      </c>
      <c r="M62" s="198">
        <v>195.77070000000001</v>
      </c>
    </row>
    <row r="63" spans="1:13" ht="15" customHeight="1">
      <c r="A63" s="137" t="s">
        <v>15</v>
      </c>
      <c r="B63" s="129" t="s">
        <v>159</v>
      </c>
      <c r="C63" s="129" t="s">
        <v>89</v>
      </c>
      <c r="D63" s="193">
        <v>535.67999999999995</v>
      </c>
      <c r="E63" s="193">
        <v>562.85</v>
      </c>
      <c r="F63" s="193">
        <v>518.45000000000005</v>
      </c>
      <c r="G63" s="193">
        <v>607.25</v>
      </c>
      <c r="H63" s="192">
        <v>2.1059220000000001</v>
      </c>
      <c r="I63" s="192">
        <v>1.9313579999999999</v>
      </c>
      <c r="J63" s="192">
        <v>2.296265</v>
      </c>
      <c r="K63" s="193">
        <v>295.58</v>
      </c>
      <c r="L63" s="193">
        <v>250.17490000000001</v>
      </c>
      <c r="M63" s="198">
        <v>340.98500000000001</v>
      </c>
    </row>
    <row r="64" spans="1:13" ht="15" customHeight="1">
      <c r="A64" s="137" t="s">
        <v>15</v>
      </c>
      <c r="B64" s="129" t="s">
        <v>159</v>
      </c>
      <c r="C64" s="129" t="s">
        <v>33</v>
      </c>
      <c r="D64" s="193">
        <v>265.99</v>
      </c>
      <c r="E64" s="193">
        <v>267.27</v>
      </c>
      <c r="F64" s="193">
        <v>257.76</v>
      </c>
      <c r="G64" s="193">
        <v>276.77999999999997</v>
      </c>
      <c r="H64" s="192">
        <v>2.1059220000000001</v>
      </c>
      <c r="I64" s="192">
        <v>1.9313579999999999</v>
      </c>
      <c r="J64" s="192">
        <v>2.296265</v>
      </c>
      <c r="K64" s="193">
        <v>295.58</v>
      </c>
      <c r="L64" s="193">
        <v>250.17490000000001</v>
      </c>
      <c r="M64" s="198">
        <v>340.98500000000001</v>
      </c>
    </row>
    <row r="65" spans="1:13" ht="15" customHeight="1">
      <c r="A65" s="137" t="s">
        <v>16</v>
      </c>
      <c r="B65" s="129" t="s">
        <v>157</v>
      </c>
      <c r="C65" s="129" t="s">
        <v>89</v>
      </c>
      <c r="D65" s="193">
        <v>449.35</v>
      </c>
      <c r="E65" s="193">
        <v>462.19</v>
      </c>
      <c r="F65" s="193">
        <v>328.9</v>
      </c>
      <c r="G65" s="193">
        <v>595.48</v>
      </c>
      <c r="H65" s="192">
        <v>0.79748399999999997</v>
      </c>
      <c r="I65" s="192">
        <v>0.56087600000000004</v>
      </c>
      <c r="J65" s="192">
        <v>1.1339060000000001</v>
      </c>
      <c r="K65" s="193">
        <v>-117.37</v>
      </c>
      <c r="L65" s="193">
        <v>-294.68400000000003</v>
      </c>
      <c r="M65" s="198">
        <v>59.94408</v>
      </c>
    </row>
    <row r="66" spans="1:13" ht="15" customHeight="1">
      <c r="A66" s="137" t="s">
        <v>16</v>
      </c>
      <c r="B66" s="129" t="s">
        <v>157</v>
      </c>
      <c r="C66" s="129" t="s">
        <v>33</v>
      </c>
      <c r="D66" s="193">
        <v>571.71</v>
      </c>
      <c r="E66" s="193">
        <v>579.55999999999995</v>
      </c>
      <c r="F66" s="193">
        <v>462.62</v>
      </c>
      <c r="G66" s="193">
        <v>696.5</v>
      </c>
      <c r="H66" s="192">
        <v>0.79748399999999997</v>
      </c>
      <c r="I66" s="192">
        <v>0.56087600000000004</v>
      </c>
      <c r="J66" s="192">
        <v>1.1339060000000001</v>
      </c>
      <c r="K66" s="193">
        <v>-117.37</v>
      </c>
      <c r="L66" s="193">
        <v>-294.68400000000003</v>
      </c>
      <c r="M66" s="198">
        <v>59.94408</v>
      </c>
    </row>
    <row r="67" spans="1:13" ht="15" customHeight="1">
      <c r="A67" s="137" t="s">
        <v>16</v>
      </c>
      <c r="B67" s="129" t="s">
        <v>158</v>
      </c>
      <c r="C67" s="129" t="s">
        <v>89</v>
      </c>
      <c r="D67" s="193">
        <v>305.39999999999998</v>
      </c>
      <c r="E67" s="193">
        <v>314.51</v>
      </c>
      <c r="F67" s="193">
        <v>160.80000000000001</v>
      </c>
      <c r="G67" s="193">
        <v>468.21</v>
      </c>
      <c r="H67" s="192">
        <v>0.52710800000000002</v>
      </c>
      <c r="I67" s="192">
        <v>0.300597</v>
      </c>
      <c r="J67" s="192">
        <v>0.92430500000000004</v>
      </c>
      <c r="K67" s="193">
        <v>-282.16000000000003</v>
      </c>
      <c r="L67" s="193">
        <v>-507.75900000000001</v>
      </c>
      <c r="M67" s="198">
        <v>-56.560099999999998</v>
      </c>
    </row>
    <row r="68" spans="1:13" ht="15" customHeight="1">
      <c r="A68" s="137" t="s">
        <v>16</v>
      </c>
      <c r="B68" s="129" t="s">
        <v>158</v>
      </c>
      <c r="C68" s="129" t="s">
        <v>33</v>
      </c>
      <c r="D68" s="193">
        <v>594.32000000000005</v>
      </c>
      <c r="E68" s="193">
        <v>596.66999999999996</v>
      </c>
      <c r="F68" s="193">
        <v>431.54</v>
      </c>
      <c r="G68" s="193">
        <v>761.81</v>
      </c>
      <c r="H68" s="192">
        <v>0.52710800000000002</v>
      </c>
      <c r="I68" s="192">
        <v>0.300597</v>
      </c>
      <c r="J68" s="192">
        <v>0.92430500000000004</v>
      </c>
      <c r="K68" s="193">
        <v>-282.16000000000003</v>
      </c>
      <c r="L68" s="193">
        <v>-507.75900000000001</v>
      </c>
      <c r="M68" s="198">
        <v>-56.560099999999998</v>
      </c>
    </row>
    <row r="69" spans="1:13" ht="15" customHeight="1">
      <c r="A69" s="137" t="s">
        <v>16</v>
      </c>
      <c r="B69" s="129" t="s">
        <v>159</v>
      </c>
      <c r="C69" s="129" t="s">
        <v>89</v>
      </c>
      <c r="D69" s="193">
        <v>600.24</v>
      </c>
      <c r="E69" s="193">
        <v>611.15</v>
      </c>
      <c r="F69" s="193">
        <v>392.76</v>
      </c>
      <c r="G69" s="193">
        <v>829.54</v>
      </c>
      <c r="H69" s="192">
        <v>1.090074</v>
      </c>
      <c r="I69" s="192">
        <v>0.68591599999999997</v>
      </c>
      <c r="J69" s="192">
        <v>1.7323710000000001</v>
      </c>
      <c r="K69" s="193">
        <v>50.5</v>
      </c>
      <c r="L69" s="193">
        <v>-223.37899999999999</v>
      </c>
      <c r="M69" s="198">
        <v>324.37959999999998</v>
      </c>
    </row>
    <row r="70" spans="1:13" ht="15" customHeight="1">
      <c r="A70" s="137" t="s">
        <v>16</v>
      </c>
      <c r="B70" s="129" t="s">
        <v>159</v>
      </c>
      <c r="C70" s="129" t="s">
        <v>33</v>
      </c>
      <c r="D70" s="193">
        <v>548.01</v>
      </c>
      <c r="E70" s="193">
        <v>560.65</v>
      </c>
      <c r="F70" s="193">
        <v>395.37</v>
      </c>
      <c r="G70" s="193">
        <v>725.93</v>
      </c>
      <c r="H70" s="192">
        <v>1.090074</v>
      </c>
      <c r="I70" s="192">
        <v>0.68591599999999997</v>
      </c>
      <c r="J70" s="192">
        <v>1.7323710000000001</v>
      </c>
      <c r="K70" s="193">
        <v>50.5</v>
      </c>
      <c r="L70" s="193">
        <v>-223.37899999999999</v>
      </c>
      <c r="M70" s="198">
        <v>324.37959999999998</v>
      </c>
    </row>
    <row r="71" spans="1:13" ht="15" customHeight="1">
      <c r="A71" s="137" t="s">
        <v>17</v>
      </c>
      <c r="B71" s="129" t="s">
        <v>157</v>
      </c>
      <c r="C71" s="129" t="s">
        <v>89</v>
      </c>
      <c r="D71" s="193">
        <v>555.88</v>
      </c>
      <c r="E71" s="193">
        <v>584.07000000000005</v>
      </c>
      <c r="F71" s="193">
        <v>551.79999999999995</v>
      </c>
      <c r="G71" s="193">
        <v>616.33000000000004</v>
      </c>
      <c r="H71" s="192">
        <v>1.905176</v>
      </c>
      <c r="I71" s="192">
        <v>1.786195</v>
      </c>
      <c r="J71" s="192">
        <v>2.0320830000000001</v>
      </c>
      <c r="K71" s="193">
        <v>277.5</v>
      </c>
      <c r="L71" s="193">
        <v>243.66050000000001</v>
      </c>
      <c r="M71" s="198">
        <v>311.33940000000001</v>
      </c>
    </row>
    <row r="72" spans="1:13" ht="15" customHeight="1">
      <c r="A72" s="137" t="s">
        <v>17</v>
      </c>
      <c r="B72" s="129" t="s">
        <v>157</v>
      </c>
      <c r="C72" s="129" t="s">
        <v>33</v>
      </c>
      <c r="D72" s="193">
        <v>310.18</v>
      </c>
      <c r="E72" s="193">
        <v>306.57</v>
      </c>
      <c r="F72" s="193">
        <v>296.38</v>
      </c>
      <c r="G72" s="193">
        <v>316.77</v>
      </c>
      <c r="H72" s="192">
        <v>1.905176</v>
      </c>
      <c r="I72" s="192">
        <v>1.786195</v>
      </c>
      <c r="J72" s="192">
        <v>2.0320830000000001</v>
      </c>
      <c r="K72" s="193">
        <v>277.5</v>
      </c>
      <c r="L72" s="193">
        <v>243.66050000000001</v>
      </c>
      <c r="M72" s="198">
        <v>311.33940000000001</v>
      </c>
    </row>
    <row r="73" spans="1:13" ht="15" customHeight="1">
      <c r="A73" s="137" t="s">
        <v>17</v>
      </c>
      <c r="B73" s="129" t="s">
        <v>158</v>
      </c>
      <c r="C73" s="129" t="s">
        <v>89</v>
      </c>
      <c r="D73" s="193">
        <v>584.46</v>
      </c>
      <c r="E73" s="193">
        <v>611.98</v>
      </c>
      <c r="F73" s="193">
        <v>566.29999999999995</v>
      </c>
      <c r="G73" s="193">
        <v>657.66</v>
      </c>
      <c r="H73" s="192">
        <v>1.6854769999999999</v>
      </c>
      <c r="I73" s="192">
        <v>1.5466869999999999</v>
      </c>
      <c r="J73" s="192">
        <v>1.8367199999999999</v>
      </c>
      <c r="K73" s="193">
        <v>248.89</v>
      </c>
      <c r="L73" s="193">
        <v>200.6651</v>
      </c>
      <c r="M73" s="198">
        <v>297.1148</v>
      </c>
    </row>
    <row r="74" spans="1:13" ht="15" customHeight="1">
      <c r="A74" s="137" t="s">
        <v>17</v>
      </c>
      <c r="B74" s="129" t="s">
        <v>158</v>
      </c>
      <c r="C74" s="129" t="s">
        <v>33</v>
      </c>
      <c r="D74" s="193">
        <v>370.26</v>
      </c>
      <c r="E74" s="193">
        <v>363.09</v>
      </c>
      <c r="F74" s="193">
        <v>347.63</v>
      </c>
      <c r="G74" s="193">
        <v>378.55</v>
      </c>
      <c r="H74" s="192">
        <v>1.6854769999999999</v>
      </c>
      <c r="I74" s="192">
        <v>1.5466869999999999</v>
      </c>
      <c r="J74" s="192">
        <v>1.8367199999999999</v>
      </c>
      <c r="K74" s="193">
        <v>248.89</v>
      </c>
      <c r="L74" s="193">
        <v>200.6651</v>
      </c>
      <c r="M74" s="198">
        <v>297.1148</v>
      </c>
    </row>
    <row r="75" spans="1:13" ht="15" customHeight="1">
      <c r="A75" s="137" t="s">
        <v>17</v>
      </c>
      <c r="B75" s="129" t="s">
        <v>159</v>
      </c>
      <c r="C75" s="129" t="s">
        <v>89</v>
      </c>
      <c r="D75" s="193">
        <v>524.91999999999996</v>
      </c>
      <c r="E75" s="193">
        <v>552.04999999999995</v>
      </c>
      <c r="F75" s="193">
        <v>506.69</v>
      </c>
      <c r="G75" s="193">
        <v>597.41</v>
      </c>
      <c r="H75" s="192">
        <v>2.2349290000000002</v>
      </c>
      <c r="I75" s="192">
        <v>2.0264340000000001</v>
      </c>
      <c r="J75" s="192">
        <v>2.464877</v>
      </c>
      <c r="K75" s="193">
        <v>305.04000000000002</v>
      </c>
      <c r="L75" s="193">
        <v>257.80900000000003</v>
      </c>
      <c r="M75" s="198">
        <v>352.27089999999998</v>
      </c>
    </row>
    <row r="76" spans="1:13" ht="15" customHeight="1">
      <c r="A76" s="137" t="s">
        <v>17</v>
      </c>
      <c r="B76" s="129" t="s">
        <v>159</v>
      </c>
      <c r="C76" s="129" t="s">
        <v>33</v>
      </c>
      <c r="D76" s="193">
        <v>247.41</v>
      </c>
      <c r="E76" s="193">
        <v>247.01</v>
      </c>
      <c r="F76" s="193">
        <v>233.85</v>
      </c>
      <c r="G76" s="193">
        <v>260.17</v>
      </c>
      <c r="H76" s="192">
        <v>2.2349290000000002</v>
      </c>
      <c r="I76" s="192">
        <v>2.0264340000000001</v>
      </c>
      <c r="J76" s="192">
        <v>2.464877</v>
      </c>
      <c r="K76" s="193">
        <v>305.04000000000002</v>
      </c>
      <c r="L76" s="193">
        <v>257.80900000000003</v>
      </c>
      <c r="M76" s="198">
        <v>352.27089999999998</v>
      </c>
    </row>
    <row r="77" spans="1:13" ht="15" customHeight="1">
      <c r="A77" s="137" t="s">
        <v>18</v>
      </c>
      <c r="B77" s="129" t="s">
        <v>157</v>
      </c>
      <c r="C77" s="129" t="s">
        <v>89</v>
      </c>
      <c r="D77" s="193">
        <v>798.87</v>
      </c>
      <c r="E77" s="193">
        <v>855.61</v>
      </c>
      <c r="F77" s="193">
        <v>786.96</v>
      </c>
      <c r="G77" s="193">
        <v>924.26</v>
      </c>
      <c r="H77" s="192">
        <v>1.4929239999999999</v>
      </c>
      <c r="I77" s="192">
        <v>1.342584</v>
      </c>
      <c r="J77" s="192">
        <v>1.660099</v>
      </c>
      <c r="K77" s="193">
        <v>282.5</v>
      </c>
      <c r="L77" s="193">
        <v>203.1352</v>
      </c>
      <c r="M77" s="198">
        <v>361.86470000000003</v>
      </c>
    </row>
    <row r="78" spans="1:13" ht="15" customHeight="1">
      <c r="A78" s="137" t="s">
        <v>18</v>
      </c>
      <c r="B78" s="129" t="s">
        <v>157</v>
      </c>
      <c r="C78" s="129" t="s">
        <v>33</v>
      </c>
      <c r="D78" s="193">
        <v>564.77</v>
      </c>
      <c r="E78" s="193">
        <v>573.11</v>
      </c>
      <c r="F78" s="193">
        <v>533.28</v>
      </c>
      <c r="G78" s="193">
        <v>612.92999999999995</v>
      </c>
      <c r="H78" s="192">
        <v>1.4929239999999999</v>
      </c>
      <c r="I78" s="192">
        <v>1.342584</v>
      </c>
      <c r="J78" s="192">
        <v>1.660099</v>
      </c>
      <c r="K78" s="193">
        <v>282.5</v>
      </c>
      <c r="L78" s="193">
        <v>203.1352</v>
      </c>
      <c r="M78" s="198">
        <v>361.86470000000003</v>
      </c>
    </row>
    <row r="79" spans="1:13" ht="15" customHeight="1">
      <c r="A79" s="137" t="s">
        <v>18</v>
      </c>
      <c r="B79" s="129" t="s">
        <v>158</v>
      </c>
      <c r="C79" s="129" t="s">
        <v>89</v>
      </c>
      <c r="D79" s="193">
        <v>656.83</v>
      </c>
      <c r="E79" s="193">
        <v>705.87</v>
      </c>
      <c r="F79" s="193">
        <v>619.76</v>
      </c>
      <c r="G79" s="193">
        <v>791.99</v>
      </c>
      <c r="H79" s="192">
        <v>1.3782209999999999</v>
      </c>
      <c r="I79" s="192">
        <v>1.1757219999999999</v>
      </c>
      <c r="J79" s="192">
        <v>1.6155980000000001</v>
      </c>
      <c r="K79" s="193">
        <v>193.71</v>
      </c>
      <c r="L79" s="193">
        <v>93.034000000000006</v>
      </c>
      <c r="M79" s="198">
        <v>294.38589999999999</v>
      </c>
    </row>
    <row r="80" spans="1:13" ht="15" customHeight="1">
      <c r="A80" s="137" t="s">
        <v>18</v>
      </c>
      <c r="B80" s="129" t="s">
        <v>158</v>
      </c>
      <c r="C80" s="129" t="s">
        <v>33</v>
      </c>
      <c r="D80" s="193">
        <v>511.42</v>
      </c>
      <c r="E80" s="193">
        <v>512.16</v>
      </c>
      <c r="F80" s="193">
        <v>460</v>
      </c>
      <c r="G80" s="193">
        <v>564.30999999999995</v>
      </c>
      <c r="H80" s="192">
        <v>1.3782209999999999</v>
      </c>
      <c r="I80" s="192">
        <v>1.1757219999999999</v>
      </c>
      <c r="J80" s="192">
        <v>1.6155980000000001</v>
      </c>
      <c r="K80" s="193">
        <v>193.71</v>
      </c>
      <c r="L80" s="193">
        <v>93.034000000000006</v>
      </c>
      <c r="M80" s="198">
        <v>294.38589999999999</v>
      </c>
    </row>
    <row r="81" spans="1:13" ht="15" customHeight="1">
      <c r="A81" s="137" t="s">
        <v>18</v>
      </c>
      <c r="B81" s="129" t="s">
        <v>159</v>
      </c>
      <c r="C81" s="129" t="s">
        <v>89</v>
      </c>
      <c r="D81" s="193">
        <v>953.7</v>
      </c>
      <c r="E81" s="193">
        <v>1018.74</v>
      </c>
      <c r="F81" s="193">
        <v>909.92</v>
      </c>
      <c r="G81" s="193">
        <v>1127.55</v>
      </c>
      <c r="H81" s="192">
        <v>1.5983989999999999</v>
      </c>
      <c r="I81" s="192">
        <v>1.385453</v>
      </c>
      <c r="J81" s="192">
        <v>1.8440749999999999</v>
      </c>
      <c r="K81" s="193">
        <v>381.39</v>
      </c>
      <c r="L81" s="193">
        <v>256.8519</v>
      </c>
      <c r="M81" s="198">
        <v>505.928</v>
      </c>
    </row>
    <row r="82" spans="1:13" ht="15" customHeight="1">
      <c r="A82" s="137" t="s">
        <v>18</v>
      </c>
      <c r="B82" s="129" t="s">
        <v>159</v>
      </c>
      <c r="C82" s="129" t="s">
        <v>33</v>
      </c>
      <c r="D82" s="193">
        <v>621.32000000000005</v>
      </c>
      <c r="E82" s="193">
        <v>637.35</v>
      </c>
      <c r="F82" s="193">
        <v>576.77</v>
      </c>
      <c r="G82" s="193">
        <v>697.93</v>
      </c>
      <c r="H82" s="192">
        <v>1.5983989999999999</v>
      </c>
      <c r="I82" s="192">
        <v>1.385453</v>
      </c>
      <c r="J82" s="192">
        <v>1.8440749999999999</v>
      </c>
      <c r="K82" s="193">
        <v>381.39</v>
      </c>
      <c r="L82" s="193">
        <v>256.8519</v>
      </c>
      <c r="M82" s="198">
        <v>505.928</v>
      </c>
    </row>
    <row r="83" spans="1:13" ht="15" customHeight="1">
      <c r="A83" s="137" t="s">
        <v>19</v>
      </c>
      <c r="B83" s="129" t="s">
        <v>157</v>
      </c>
      <c r="C83" s="129" t="s">
        <v>89</v>
      </c>
      <c r="D83" s="193">
        <v>598.79999999999995</v>
      </c>
      <c r="E83" s="193">
        <v>607.41999999999996</v>
      </c>
      <c r="F83" s="193">
        <v>158.71</v>
      </c>
      <c r="G83" s="193">
        <v>1056.1300000000001</v>
      </c>
      <c r="H83" s="192">
        <v>1.41021</v>
      </c>
      <c r="I83" s="192">
        <v>0.60389000000000004</v>
      </c>
      <c r="J83" s="192">
        <v>3.2931370000000002</v>
      </c>
      <c r="K83" s="193">
        <v>176.69</v>
      </c>
      <c r="L83" s="193">
        <v>-306.57400000000001</v>
      </c>
      <c r="M83" s="198">
        <v>659.95450000000005</v>
      </c>
    </row>
    <row r="84" spans="1:13" ht="15" customHeight="1">
      <c r="A84" s="137" t="s">
        <v>19</v>
      </c>
      <c r="B84" s="129" t="s">
        <v>157</v>
      </c>
      <c r="C84" s="129" t="s">
        <v>33</v>
      </c>
      <c r="D84" s="193">
        <v>415.72</v>
      </c>
      <c r="E84" s="193">
        <v>430.73</v>
      </c>
      <c r="F84" s="193">
        <v>251.27</v>
      </c>
      <c r="G84" s="193">
        <v>610.17999999999995</v>
      </c>
      <c r="H84" s="192">
        <v>1.41021</v>
      </c>
      <c r="I84" s="192">
        <v>0.60389000000000004</v>
      </c>
      <c r="J84" s="192">
        <v>3.2931370000000002</v>
      </c>
      <c r="K84" s="193">
        <v>176.69</v>
      </c>
      <c r="L84" s="193">
        <v>-306.57400000000001</v>
      </c>
      <c r="M84" s="198">
        <v>659.95450000000005</v>
      </c>
    </row>
    <row r="85" spans="1:13" ht="15" customHeight="1">
      <c r="A85" s="137" t="s">
        <v>19</v>
      </c>
      <c r="B85" s="129" t="s">
        <v>158</v>
      </c>
      <c r="C85" s="129" t="s">
        <v>89</v>
      </c>
      <c r="D85" s="193" t="s">
        <v>68</v>
      </c>
      <c r="E85" s="193" t="s">
        <v>68</v>
      </c>
      <c r="F85" s="193" t="s">
        <v>68</v>
      </c>
      <c r="G85" s="193" t="s">
        <v>68</v>
      </c>
      <c r="H85" s="192" t="s">
        <v>68</v>
      </c>
      <c r="I85" s="192" t="s">
        <v>68</v>
      </c>
      <c r="J85" s="192" t="s">
        <v>68</v>
      </c>
      <c r="K85" s="193" t="s">
        <v>68</v>
      </c>
      <c r="L85" s="193" t="s">
        <v>68</v>
      </c>
      <c r="M85" s="198" t="s">
        <v>68</v>
      </c>
    </row>
    <row r="86" spans="1:13" ht="15" customHeight="1">
      <c r="A86" s="137" t="s">
        <v>19</v>
      </c>
      <c r="B86" s="129" t="s">
        <v>158</v>
      </c>
      <c r="C86" s="129" t="s">
        <v>33</v>
      </c>
      <c r="D86" s="193">
        <v>326.68</v>
      </c>
      <c r="E86" s="193">
        <v>329.37</v>
      </c>
      <c r="F86" s="193">
        <v>115.16</v>
      </c>
      <c r="G86" s="193">
        <v>543.57000000000005</v>
      </c>
      <c r="H86" s="192">
        <v>1.977957</v>
      </c>
      <c r="I86" s="192">
        <v>0.614645</v>
      </c>
      <c r="J86" s="192">
        <v>6.3651619999999998</v>
      </c>
      <c r="K86" s="193">
        <v>322.11</v>
      </c>
      <c r="L86" s="193">
        <v>-345.83800000000002</v>
      </c>
      <c r="M86" s="198">
        <v>990.05830000000003</v>
      </c>
    </row>
    <row r="87" spans="1:13" ht="15" customHeight="1">
      <c r="A87" s="137" t="s">
        <v>19</v>
      </c>
      <c r="B87" s="129" t="s">
        <v>159</v>
      </c>
      <c r="C87" s="129" t="s">
        <v>89</v>
      </c>
      <c r="D87" s="193" t="s">
        <v>68</v>
      </c>
      <c r="E87" s="193" t="s">
        <v>68</v>
      </c>
      <c r="F87" s="193" t="s">
        <v>68</v>
      </c>
      <c r="G87" s="193" t="s">
        <v>68</v>
      </c>
      <c r="H87" s="192" t="s">
        <v>68</v>
      </c>
      <c r="I87" s="192" t="s">
        <v>68</v>
      </c>
      <c r="J87" s="192" t="s">
        <v>68</v>
      </c>
      <c r="K87" s="193" t="s">
        <v>68</v>
      </c>
      <c r="L87" s="193" t="s">
        <v>68</v>
      </c>
      <c r="M87" s="198" t="s">
        <v>68</v>
      </c>
    </row>
    <row r="88" spans="1:13" ht="15" customHeight="1">
      <c r="A88" s="137" t="s">
        <v>19</v>
      </c>
      <c r="B88" s="129" t="s">
        <v>159</v>
      </c>
      <c r="C88" s="129" t="s">
        <v>33</v>
      </c>
      <c r="D88" s="193">
        <v>512.41999999999996</v>
      </c>
      <c r="E88" s="193">
        <v>528.12</v>
      </c>
      <c r="F88" s="193">
        <v>241.59</v>
      </c>
      <c r="G88" s="193">
        <v>814.66</v>
      </c>
      <c r="H88" s="192">
        <v>1.0693779999999999</v>
      </c>
      <c r="I88" s="192">
        <v>0.30266700000000002</v>
      </c>
      <c r="J88" s="192">
        <v>3.7783000000000002</v>
      </c>
      <c r="K88" s="193">
        <v>36.64</v>
      </c>
      <c r="L88" s="193">
        <v>-667.88099999999997</v>
      </c>
      <c r="M88" s="198">
        <v>741.16150000000005</v>
      </c>
    </row>
    <row r="89" spans="1:13" ht="17.25" customHeight="1">
      <c r="A89" s="29" t="s">
        <v>43</v>
      </c>
    </row>
    <row r="90" spans="1:13" s="186" customFormat="1" ht="12" customHeight="1">
      <c r="A90" s="33" t="s">
        <v>185</v>
      </c>
      <c r="H90" s="196"/>
      <c r="K90" s="196"/>
    </row>
    <row r="91" spans="1:13" s="186" customFormat="1" ht="24" customHeight="1">
      <c r="A91" s="215" t="s">
        <v>192</v>
      </c>
      <c r="B91" s="216"/>
      <c r="C91" s="216"/>
      <c r="D91" s="216"/>
      <c r="E91" s="216"/>
      <c r="F91" s="216"/>
      <c r="G91" s="216"/>
      <c r="H91" s="216"/>
      <c r="I91" s="216"/>
      <c r="J91" s="181"/>
      <c r="K91" s="197"/>
      <c r="L91" s="181"/>
      <c r="M91" s="181"/>
    </row>
    <row r="92" spans="1:13" s="186" customFormat="1" ht="12" customHeight="1">
      <c r="A92" s="33" t="s">
        <v>193</v>
      </c>
      <c r="H92" s="196"/>
      <c r="K92" s="196"/>
    </row>
    <row r="93" spans="1:13" s="186" customFormat="1" ht="12" customHeight="1">
      <c r="A93" s="33" t="s">
        <v>186</v>
      </c>
      <c r="H93" s="196"/>
      <c r="K93" s="196"/>
    </row>
    <row r="94" spans="1:13" s="186" customFormat="1" ht="12" customHeight="1">
      <c r="A94" s="33" t="s">
        <v>90</v>
      </c>
      <c r="H94" s="196"/>
      <c r="K94" s="196"/>
    </row>
    <row r="95" spans="1:13" s="186" customFormat="1" ht="12" customHeight="1">
      <c r="A95" s="33" t="s">
        <v>194</v>
      </c>
      <c r="H95" s="196"/>
      <c r="K95" s="196"/>
    </row>
    <row r="96" spans="1:13" s="186" customFormat="1" ht="12" customHeight="1">
      <c r="A96" s="29" t="s">
        <v>50</v>
      </c>
      <c r="H96" s="196"/>
      <c r="K96" s="196"/>
    </row>
    <row r="97" spans="1:11" s="186" customFormat="1" ht="12" customHeight="1">
      <c r="A97" s="33" t="s">
        <v>189</v>
      </c>
      <c r="H97" s="196"/>
      <c r="K97" s="196"/>
    </row>
    <row r="98" spans="1:11" s="186" customFormat="1" ht="12" customHeight="1">
      <c r="A98" s="33" t="s">
        <v>49</v>
      </c>
      <c r="H98" s="196"/>
      <c r="K98" s="196"/>
    </row>
  </sheetData>
  <sheetProtection algorithmName="SHA-512" hashValue="SRg8y5Al4Fj7ftAp4QERhP9v/xAY7uV9npNvvKSci6qTbvlqAhMzKmvv41X1Hu5q1o2774QCer8N/73jmg4KSw==" saltValue="jkJfN9NkL5lzpvc3Ql37cQ==" spinCount="100000" sheet="1" objects="1" scenarios="1" autoFilter="0"/>
  <mergeCells count="2">
    <mergeCell ref="A2:B2"/>
    <mergeCell ref="A91:I91"/>
  </mergeCells>
  <hyperlinks>
    <hyperlink ref="A2" location="'Table of Contents'!A1" display="Back to the Table of Contents" xr:uid="{00000000-0004-0000-0E00-000000000000}"/>
  </hyperlinks>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zoomScaleNormal="100" workbookViewId="0"/>
  </sheetViews>
  <sheetFormatPr baseColWidth="10" defaultColWidth="8.83203125" defaultRowHeight="15"/>
  <cols>
    <col min="1" max="1" width="40.5" customWidth="1"/>
    <col min="2" max="2" width="30.5" customWidth="1"/>
    <col min="3" max="3" width="26.5" bestFit="1" customWidth="1"/>
    <col min="6" max="6" width="26.5" bestFit="1" customWidth="1"/>
  </cols>
  <sheetData>
    <row r="1" spans="1:5" s="68" customFormat="1" ht="60" customHeight="1">
      <c r="A1" s="158" t="s">
        <v>35</v>
      </c>
    </row>
    <row r="2" spans="1:5" s="160" customFormat="1" ht="21.75" customHeight="1">
      <c r="A2" s="159" t="s">
        <v>156</v>
      </c>
      <c r="B2" s="159" t="s">
        <v>71</v>
      </c>
      <c r="E2" s="160" t="s">
        <v>41</v>
      </c>
    </row>
    <row r="3" spans="1:5" s="161" customFormat="1" ht="15" customHeight="1">
      <c r="A3" s="161" t="s">
        <v>9</v>
      </c>
      <c r="B3" s="161" t="s">
        <v>9</v>
      </c>
    </row>
    <row r="4" spans="1:5" s="161" customFormat="1" ht="15" customHeight="1">
      <c r="A4" s="161" t="s">
        <v>7</v>
      </c>
      <c r="B4" s="161" t="s">
        <v>7</v>
      </c>
    </row>
    <row r="5" spans="1:5" s="161" customFormat="1" ht="15" customHeight="1">
      <c r="A5" s="161" t="s">
        <v>8</v>
      </c>
      <c r="B5" s="161" t="s">
        <v>8</v>
      </c>
    </row>
    <row r="6" spans="1:5" s="161" customFormat="1" ht="15" customHeight="1">
      <c r="A6" s="161" t="s">
        <v>10</v>
      </c>
      <c r="B6" s="161" t="s">
        <v>10</v>
      </c>
    </row>
    <row r="7" spans="1:5" s="161" customFormat="1" ht="15" customHeight="1">
      <c r="A7" s="161" t="s">
        <v>11</v>
      </c>
      <c r="B7" s="161" t="s">
        <v>11</v>
      </c>
    </row>
    <row r="8" spans="1:5" s="161" customFormat="1" ht="15" customHeight="1">
      <c r="A8" s="161" t="s">
        <v>36</v>
      </c>
      <c r="B8" s="161" t="s">
        <v>36</v>
      </c>
    </row>
    <row r="9" spans="1:5" s="161" customFormat="1" ht="15" customHeight="1">
      <c r="A9" s="161" t="s">
        <v>12</v>
      </c>
      <c r="B9" s="161" t="s">
        <v>13</v>
      </c>
    </row>
    <row r="10" spans="1:5" s="161" customFormat="1" ht="15" customHeight="1">
      <c r="A10" s="161" t="s">
        <v>13</v>
      </c>
      <c r="B10" s="161" t="s">
        <v>15</v>
      </c>
    </row>
    <row r="11" spans="1:5" s="161" customFormat="1" ht="15" customHeight="1">
      <c r="A11" s="161" t="s">
        <v>14</v>
      </c>
      <c r="B11" s="161" t="s">
        <v>16</v>
      </c>
    </row>
    <row r="12" spans="1:5" s="161" customFormat="1" ht="15" customHeight="1">
      <c r="A12" s="161" t="s">
        <v>15</v>
      </c>
      <c r="B12" s="161" t="s">
        <v>17</v>
      </c>
    </row>
    <row r="13" spans="1:5" s="161" customFormat="1" ht="15" customHeight="1">
      <c r="A13" s="161" t="s">
        <v>16</v>
      </c>
      <c r="B13" s="161" t="s">
        <v>18</v>
      </c>
    </row>
    <row r="14" spans="1:5" s="161" customFormat="1" ht="15" customHeight="1">
      <c r="A14" s="161" t="s">
        <v>17</v>
      </c>
    </row>
    <row r="15" spans="1:5" s="161" customFormat="1" ht="15" customHeight="1">
      <c r="A15" s="161" t="s">
        <v>18</v>
      </c>
    </row>
    <row r="16" spans="1:5" s="161" customFormat="1" ht="15" customHeight="1">
      <c r="A16" s="161" t="s">
        <v>19</v>
      </c>
    </row>
  </sheetData>
  <sheetProtection algorithmName="SHA-512" hashValue="ilLlpdExR2010XJs9otjlAwv3CiM8QbyZuS+BAyfLKG+9XNDzLsRUSZXRZJgSJubcSiiv6yiZKDPokKu0XsUsg==" saltValue="XZpq9AlenMMWtC5KujTr6w==" spinCount="100000" sheet="1" objects="1" scenarios="1"/>
  <pageMargins left="0.70866141732283472" right="0.70866141732283472" top="0.74803149606299213" bottom="0.74803149606299213" header="0.31496062992125984" footer="0.31496062992125984"/>
  <pageSetup orientation="portrait" r:id="rId1"/>
  <headerFooter>
    <oddFooter xml:space="preserve">&amp;L&amp;"Arial,Regular"&amp;9© 2019 CIHI&amp;R&amp;"Arial,Regular"&amp;9&amp;P&amp;"-,Regular"&amp;11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24</vt:i4>
      </vt:variant>
    </vt:vector>
  </HeadingPairs>
  <TitlesOfParts>
    <vt:vector size="40" baseType="lpstr">
      <vt:lpstr>Hosp. Substance Use Data Tables</vt:lpstr>
      <vt:lpstr>Notes to readers</vt:lpstr>
      <vt:lpstr>Table of contents</vt:lpstr>
      <vt:lpstr>Table 1</vt:lpstr>
      <vt:lpstr>Table 2a</vt:lpstr>
      <vt:lpstr>Table 2b</vt:lpstr>
      <vt:lpstr>Table 2c</vt:lpstr>
      <vt:lpstr>Table 3</vt:lpstr>
      <vt:lpstr>Table 4</vt:lpstr>
      <vt:lpstr>Table 5</vt:lpstr>
      <vt:lpstr>Data — Table 1</vt:lpstr>
      <vt:lpstr>Data — Table 2</vt:lpstr>
      <vt:lpstr>Data — Table 3</vt:lpstr>
      <vt:lpstr>Data — Table 4</vt:lpstr>
      <vt:lpstr>Data — Table 5</vt:lpstr>
      <vt:lpstr>Filters</vt:lpstr>
      <vt:lpstr>'Hosp. Substance Use Data Tables'!Print_Area</vt:lpstr>
      <vt:lpstr>'Table of contents'!Print_Area</vt:lpstr>
      <vt:lpstr>Tab_4</vt:lpstr>
      <vt:lpstr>Tab_5_and_6</vt:lpstr>
      <vt:lpstr>Tab_7</vt:lpstr>
      <vt:lpstr>Tab_8</vt:lpstr>
      <vt:lpstr>tab4age</vt:lpstr>
      <vt:lpstr>tab4asr</vt:lpstr>
      <vt:lpstr>tab4jurisdiction</vt:lpstr>
      <vt:lpstr>tab4lcl</vt:lpstr>
      <vt:lpstr>tab4sex</vt:lpstr>
      <vt:lpstr>tab4ucl</vt:lpstr>
      <vt:lpstr>Title..D14.3</vt:lpstr>
      <vt:lpstr>Title..D340.3</vt:lpstr>
      <vt:lpstr>Title..E8.2</vt:lpstr>
      <vt:lpstr>Title..G172.1</vt:lpstr>
      <vt:lpstr>Title..I1348.2</vt:lpstr>
      <vt:lpstr>Title..J10.1</vt:lpstr>
      <vt:lpstr>Title..J14.2</vt:lpstr>
      <vt:lpstr>Title..M10.5</vt:lpstr>
      <vt:lpstr>Title..M13.4</vt:lpstr>
      <vt:lpstr>Title..M14.2</vt:lpstr>
      <vt:lpstr>Title..M169.4</vt:lpstr>
      <vt:lpstr>Title..M88.5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Stays for Harm Caused by Substance Use Among Youth Age 10 to 24 — Data Tables</dc:title>
  <dc:creator/>
  <cp:keywords>youth, adolescent, substance use, dependence, withdrawal, cannabis, alcohol, stimulants, opioids, cocaine, depressants, mental health, hospitalization, health inequality, income, geography, rural</cp:keywords>
  <cp:lastModifiedBy/>
  <dcterms:created xsi:type="dcterms:W3CDTF">2019-08-30T12:21:44Z</dcterms:created>
  <dcterms:modified xsi:type="dcterms:W3CDTF">2024-12-07T18:33:27Z</dcterms:modified>
</cp:coreProperties>
</file>