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cir\Downloads\"/>
    </mc:Choice>
  </mc:AlternateContent>
  <bookViews>
    <workbookView xWindow="0" yWindow="0" windowWidth="28800" windowHeight="12330"/>
  </bookViews>
  <sheets>
    <sheet name="Lapas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25" i="1"/>
  <c r="X33" i="1" l="1"/>
  <c r="X28" i="1"/>
  <c r="X23" i="1"/>
  <c r="X36" i="1" s="1"/>
  <c r="L7" i="1" l="1"/>
  <c r="W15" i="1"/>
  <c r="U15" i="1" s="1"/>
  <c r="W14" i="1"/>
  <c r="Y13" i="1"/>
  <c r="Y12" i="1"/>
  <c r="Y11" i="1"/>
  <c r="Y10" i="1"/>
  <c r="Y9" i="1"/>
  <c r="T9" i="1"/>
  <c r="W13" i="1" s="1"/>
  <c r="U13" i="1" s="1"/>
  <c r="O15" i="1"/>
  <c r="M15" i="1" s="1"/>
  <c r="O14" i="1"/>
  <c r="M14" i="1" s="1"/>
  <c r="U14" i="1" l="1"/>
  <c r="U8" i="1"/>
  <c r="T7" i="1"/>
  <c r="C9" i="1"/>
  <c r="C7" i="1" s="1"/>
  <c r="H13" i="1"/>
  <c r="H12" i="1"/>
  <c r="H11" i="1"/>
  <c r="H10" i="1"/>
  <c r="H9" i="1"/>
  <c r="F15" i="1"/>
  <c r="D15" i="1" s="1"/>
  <c r="F14" i="1"/>
  <c r="D14" i="1" s="1"/>
  <c r="X39" i="1" l="1"/>
  <c r="F13" i="1"/>
  <c r="F26" i="1" s="1"/>
  <c r="D8" i="1"/>
  <c r="K24" i="1" s="1"/>
  <c r="D13" i="1" l="1"/>
  <c r="O24" i="1"/>
  <c r="X40" i="1" s="1"/>
  <c r="X38" i="1" s="1"/>
  <c r="M24" i="1" l="1"/>
  <c r="D26" i="1"/>
</calcChain>
</file>

<file path=xl/sharedStrings.xml><?xml version="1.0" encoding="utf-8"?>
<sst xmlns="http://schemas.openxmlformats.org/spreadsheetml/2006/main" count="107" uniqueCount="55">
  <si>
    <t>Forel EM</t>
  </si>
  <si>
    <t>Forel EG</t>
  </si>
  <si>
    <t>VE 500</t>
  </si>
  <si>
    <t>VT1250</t>
  </si>
  <si>
    <t>Grūdinimas</t>
  </si>
  <si>
    <t>Stiklo paketų gamybos linijos</t>
  </si>
  <si>
    <t>lapų</t>
  </si>
  <si>
    <t>Bukinimas</t>
  </si>
  <si>
    <t>Grubus šlifavimas</t>
  </si>
  <si>
    <t>Švelnus šlifavimas</t>
  </si>
  <si>
    <t>Poliravimas</t>
  </si>
  <si>
    <t>b.m</t>
  </si>
  <si>
    <t>m2</t>
  </si>
  <si>
    <t>Tikslas:</t>
  </si>
  <si>
    <t>1m2</t>
  </si>
  <si>
    <t>=</t>
  </si>
  <si>
    <t>b.m.</t>
  </si>
  <si>
    <t>Grūdinimui</t>
  </si>
  <si>
    <t>Linijoms</t>
  </si>
  <si>
    <t>Krašinių apdirbimui, be grūdinimo</t>
  </si>
  <si>
    <t>Suraižymo k.</t>
  </si>
  <si>
    <t>4 mm</t>
  </si>
  <si>
    <t>6 mm</t>
  </si>
  <si>
    <t>8 mm</t>
  </si>
  <si>
    <t>10 mm</t>
  </si>
  <si>
    <t>12 mm</t>
  </si>
  <si>
    <t>tonų</t>
  </si>
  <si>
    <t>Tikslas 1 lapas</t>
  </si>
  <si>
    <t>tonos</t>
  </si>
  <si>
    <t>1 valandos gamybinis srautas</t>
  </si>
  <si>
    <t>Išraižyta ir paruošta stiklų grūdinimui</t>
  </si>
  <si>
    <t>Poreikis viengubo stiklo, m2</t>
  </si>
  <si>
    <t>15 m2-1 kameros</t>
  </si>
  <si>
    <t>22,5 m2-2 k.</t>
  </si>
  <si>
    <t>Tiklas:</t>
  </si>
  <si>
    <t>1 tona</t>
  </si>
  <si>
    <t>Tikslas 37,5 m2</t>
  </si>
  <si>
    <t>Tikslas 31,25 m2</t>
  </si>
  <si>
    <t>1 linija (mažoji) 300 m2 per 8 val.(1 kameros 40 pr. 2 kamerų 60 pr.)</t>
  </si>
  <si>
    <t>2 linija (didžioji) 250 m2 per 8 val.(1 kameros 40 pr. 2 kamerų 60 pr.)</t>
  </si>
  <si>
    <t>12,5 m2-1 kameros</t>
  </si>
  <si>
    <t>18,75 m2-2 k.</t>
  </si>
  <si>
    <t>3 linija (mega) 250 m2 per 8 val.(1 kameros 20 pr. 2 kamerų 80 pr.)</t>
  </si>
  <si>
    <t>6,25 m2-1 kameros</t>
  </si>
  <si>
    <t>25 m2-2 k.</t>
  </si>
  <si>
    <t>Bendras stiklo paketų viengubo stiklo poreikis, m2</t>
  </si>
  <si>
    <t>Užgrūdinta stiklų, stiklo paketų gamybai</t>
  </si>
  <si>
    <t>Išraižyta stiklų, stiklo paketų gamybai</t>
  </si>
  <si>
    <t>Bendrai paruošiama stiklo linijoms</t>
  </si>
  <si>
    <t>Tikslas  12 lapų</t>
  </si>
  <si>
    <t>Tikslas 2 lapai</t>
  </si>
  <si>
    <t>Paruošta stiklų bukinimui</t>
  </si>
  <si>
    <t>Stiklo raizymo linija Hegla Galactik</t>
  </si>
  <si>
    <t>Stiklo raizymo stakles Bottero</t>
  </si>
  <si>
    <t>Stiklo raizymo linija Hegla ProLam360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</si>
</sst>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sz val="16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4" xfId="0" applyFill="1" applyBorder="1"/>
    <xf numFmtId="0" fontId="4" fillId="3" borderId="13" xfId="0" applyFont="1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/>
    <xf numFmtId="0" fontId="0" fillId="0" borderId="21" xfId="0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2" borderId="1" xfId="0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15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  <xf numFmtId="2" fontId="1" fillId="3" borderId="25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zoomScaleNormal="100" workbookViewId="0">
      <selection activeCell="R3" sqref="R3:X6"/>
    </sheetView>
  </sheetViews>
  <sheetFormatPr defaultRowHeight="15" x14ac:dyDescent="0.25"/>
  <cols>
    <col min="1" max="1" width="18.85546875" customWidth="1"/>
    <col min="2" max="2" width="9.85546875" customWidth="1"/>
    <col min="3" max="3" width="5.42578125" customWidth="1"/>
    <col min="5" max="5" width="5.7109375" customWidth="1"/>
    <col min="6" max="6" width="7" customWidth="1"/>
    <col min="7" max="7" width="5.42578125" customWidth="1"/>
    <col min="8" max="8" width="9.140625" style="4" hidden="1" customWidth="1"/>
    <col min="9" max="9" width="1" customWidth="1"/>
    <col min="10" max="10" width="19" customWidth="1"/>
    <col min="11" max="11" width="6.7109375" customWidth="1"/>
    <col min="12" max="12" width="6.42578125" customWidth="1"/>
    <col min="13" max="13" width="6" customWidth="1"/>
    <col min="14" max="14" width="5.85546875" customWidth="1"/>
    <col min="16" max="16" width="3.28515625" customWidth="1"/>
    <col min="17" max="17" width="0.7109375" customWidth="1"/>
    <col min="18" max="18" width="18.85546875" customWidth="1"/>
    <col min="21" max="21" width="7.28515625" customWidth="1"/>
    <col min="22" max="22" width="5.42578125" customWidth="1"/>
    <col min="23" max="23" width="6.5703125" customWidth="1"/>
    <col min="24" max="24" width="9.7109375" customWidth="1"/>
    <col min="25" max="25" width="9.140625" hidden="1" customWidth="1"/>
  </cols>
  <sheetData>
    <row r="1" spans="1:25" ht="18.75" x14ac:dyDescent="0.3">
      <c r="A1" s="72" t="s">
        <v>29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3" spans="1:25" x14ac:dyDescent="0.25">
      <c r="A3" s="49" t="s">
        <v>52</v>
      </c>
      <c r="B3" s="50"/>
      <c r="C3" s="50"/>
      <c r="D3" s="50"/>
      <c r="E3" s="50"/>
      <c r="F3" s="50"/>
      <c r="G3" s="80"/>
      <c r="H3" s="5"/>
      <c r="I3" s="1"/>
      <c r="J3" s="49" t="s">
        <v>53</v>
      </c>
      <c r="K3" s="50"/>
      <c r="L3" s="50"/>
      <c r="M3" s="50"/>
      <c r="N3" s="50"/>
      <c r="O3" s="50"/>
      <c r="P3" s="80"/>
      <c r="Q3" s="1"/>
      <c r="R3" s="49" t="s">
        <v>54</v>
      </c>
      <c r="S3" s="50"/>
      <c r="T3" s="50"/>
      <c r="U3" s="50"/>
      <c r="V3" s="50"/>
      <c r="W3" s="50"/>
      <c r="X3" s="80"/>
    </row>
    <row r="4" spans="1:25" x14ac:dyDescent="0.25">
      <c r="A4" s="81"/>
      <c r="B4" s="82"/>
      <c r="C4" s="82"/>
      <c r="D4" s="82"/>
      <c r="E4" s="82"/>
      <c r="F4" s="82"/>
      <c r="G4" s="83"/>
      <c r="H4" s="5"/>
      <c r="I4" s="1"/>
      <c r="J4" s="81"/>
      <c r="K4" s="82"/>
      <c r="L4" s="82"/>
      <c r="M4" s="82"/>
      <c r="N4" s="82"/>
      <c r="O4" s="82"/>
      <c r="P4" s="83"/>
      <c r="Q4" s="1"/>
      <c r="R4" s="81"/>
      <c r="S4" s="82"/>
      <c r="T4" s="82"/>
      <c r="U4" s="82"/>
      <c r="V4" s="82"/>
      <c r="W4" s="82"/>
      <c r="X4" s="83"/>
    </row>
    <row r="5" spans="1:25" x14ac:dyDescent="0.25">
      <c r="A5" s="81"/>
      <c r="B5" s="82"/>
      <c r="C5" s="82"/>
      <c r="D5" s="82"/>
      <c r="E5" s="82"/>
      <c r="F5" s="82"/>
      <c r="G5" s="83"/>
      <c r="H5" s="5"/>
      <c r="I5" s="1"/>
      <c r="J5" s="81"/>
      <c r="K5" s="82"/>
      <c r="L5" s="82"/>
      <c r="M5" s="82"/>
      <c r="N5" s="82"/>
      <c r="O5" s="82"/>
      <c r="P5" s="83"/>
      <c r="Q5" s="1"/>
      <c r="R5" s="81"/>
      <c r="S5" s="82"/>
      <c r="T5" s="82"/>
      <c r="U5" s="82"/>
      <c r="V5" s="82"/>
      <c r="W5" s="82"/>
      <c r="X5" s="83"/>
    </row>
    <row r="6" spans="1:25" ht="15.75" thickBot="1" x14ac:dyDescent="0.3">
      <c r="A6" s="51"/>
      <c r="B6" s="52"/>
      <c r="C6" s="82"/>
      <c r="D6" s="52"/>
      <c r="E6" s="52"/>
      <c r="F6" s="52"/>
      <c r="G6" s="84"/>
      <c r="H6" s="5"/>
      <c r="I6" s="1"/>
      <c r="J6" s="51"/>
      <c r="K6" s="52"/>
      <c r="L6" s="82"/>
      <c r="M6" s="52"/>
      <c r="N6" s="52"/>
      <c r="O6" s="52"/>
      <c r="P6" s="84"/>
      <c r="Q6" s="1"/>
      <c r="R6" s="51"/>
      <c r="S6" s="52"/>
      <c r="T6" s="82"/>
      <c r="U6" s="52"/>
      <c r="V6" s="52"/>
      <c r="W6" s="52"/>
      <c r="X6" s="84"/>
    </row>
    <row r="7" spans="1:25" ht="51.75" customHeight="1" thickBot="1" x14ac:dyDescent="0.3">
      <c r="A7" s="12" t="s">
        <v>49</v>
      </c>
      <c r="B7" s="30"/>
      <c r="C7" s="31">
        <f>C9+C14+C15</f>
        <v>12</v>
      </c>
      <c r="D7" s="9" t="s">
        <v>6</v>
      </c>
      <c r="E7" s="33" t="s">
        <v>20</v>
      </c>
      <c r="F7" s="15">
        <v>1.1499999999999999</v>
      </c>
      <c r="G7" s="16"/>
      <c r="H7" s="5"/>
      <c r="I7" s="1"/>
      <c r="J7" s="12" t="s">
        <v>27</v>
      </c>
      <c r="K7" s="22"/>
      <c r="L7" s="31">
        <f>L9+L14+L15</f>
        <v>1</v>
      </c>
      <c r="M7" s="23" t="s">
        <v>6</v>
      </c>
      <c r="N7" s="14" t="s">
        <v>20</v>
      </c>
      <c r="O7" s="15">
        <v>1.2</v>
      </c>
      <c r="P7" s="13"/>
      <c r="Q7" s="1"/>
      <c r="R7" s="12" t="s">
        <v>50</v>
      </c>
      <c r="S7" s="22"/>
      <c r="T7" s="31">
        <f>T9+T14+T15</f>
        <v>2</v>
      </c>
      <c r="U7" s="35" t="s">
        <v>6</v>
      </c>
      <c r="V7" s="33" t="s">
        <v>20</v>
      </c>
      <c r="W7" s="15">
        <v>1.2</v>
      </c>
      <c r="X7" s="17"/>
    </row>
    <row r="8" spans="1:25" x14ac:dyDescent="0.25">
      <c r="A8" s="12" t="s">
        <v>17</v>
      </c>
      <c r="B8" s="20"/>
      <c r="C8" s="32"/>
      <c r="D8" s="57">
        <f>SUM(H9:H13)</f>
        <v>0.50243478260869567</v>
      </c>
      <c r="E8" s="58"/>
      <c r="F8" s="79" t="s">
        <v>26</v>
      </c>
      <c r="G8" s="67"/>
      <c r="J8" s="16" t="s">
        <v>17</v>
      </c>
      <c r="K8" s="85"/>
      <c r="L8" s="52"/>
      <c r="M8" s="69"/>
      <c r="N8" s="69"/>
      <c r="O8" s="69"/>
      <c r="P8" s="66"/>
      <c r="Q8" s="1"/>
      <c r="R8" s="12" t="s">
        <v>17</v>
      </c>
      <c r="S8" s="13"/>
      <c r="T8" s="32"/>
      <c r="U8" s="57">
        <f>SUM(Y9:Y13)</f>
        <v>0.48149999999999998</v>
      </c>
      <c r="V8" s="58"/>
      <c r="W8" s="79" t="s">
        <v>26</v>
      </c>
      <c r="X8" s="67"/>
      <c r="Y8" s="4"/>
    </row>
    <row r="9" spans="1:25" x14ac:dyDescent="0.25">
      <c r="A9" s="17" t="s">
        <v>21</v>
      </c>
      <c r="B9" s="18">
        <v>3</v>
      </c>
      <c r="C9" s="70">
        <f>B9+B10+B11+B12+B13</f>
        <v>3</v>
      </c>
      <c r="D9" s="59"/>
      <c r="E9" s="60"/>
      <c r="F9" s="79"/>
      <c r="G9" s="67"/>
      <c r="H9" s="6">
        <f>(B9*((3.21*6)/F7)*10)/1000</f>
        <v>0.50243478260869567</v>
      </c>
      <c r="I9" s="1"/>
      <c r="J9" s="71"/>
      <c r="K9" s="71"/>
      <c r="L9" s="71"/>
      <c r="M9" s="71"/>
      <c r="N9" s="71"/>
      <c r="O9" s="71"/>
      <c r="P9" s="71"/>
      <c r="Q9" s="1"/>
      <c r="R9" s="17" t="s">
        <v>21</v>
      </c>
      <c r="S9" s="18"/>
      <c r="T9" s="70">
        <f>S9+S10+S11+S12+S13</f>
        <v>2</v>
      </c>
      <c r="U9" s="59"/>
      <c r="V9" s="60"/>
      <c r="W9" s="79"/>
      <c r="X9" s="67"/>
      <c r="Y9" s="6">
        <f>(S9*((3.21*6)/W7)*10)/1000</f>
        <v>0</v>
      </c>
    </row>
    <row r="10" spans="1:25" x14ac:dyDescent="0.25">
      <c r="A10" s="16" t="s">
        <v>22</v>
      </c>
      <c r="B10" s="15"/>
      <c r="C10" s="70"/>
      <c r="D10" s="59"/>
      <c r="E10" s="60"/>
      <c r="F10" s="79"/>
      <c r="G10" s="67"/>
      <c r="H10" s="6">
        <f>(B10*((3.21*6)/F7)*15)/1000</f>
        <v>0</v>
      </c>
      <c r="I10" s="1"/>
      <c r="J10" s="71"/>
      <c r="K10" s="71"/>
      <c r="L10" s="71"/>
      <c r="M10" s="71"/>
      <c r="N10" s="71"/>
      <c r="O10" s="71"/>
      <c r="P10" s="71"/>
      <c r="Q10" s="1"/>
      <c r="R10" s="16" t="s">
        <v>22</v>
      </c>
      <c r="S10" s="15">
        <v>2</v>
      </c>
      <c r="T10" s="70"/>
      <c r="U10" s="59"/>
      <c r="V10" s="60"/>
      <c r="W10" s="79"/>
      <c r="X10" s="67"/>
      <c r="Y10" s="6">
        <f>(S10*((3.21*6)/W7)*15)/1000</f>
        <v>0.48149999999999998</v>
      </c>
    </row>
    <row r="11" spans="1:25" x14ac:dyDescent="0.25">
      <c r="A11" s="16" t="s">
        <v>23</v>
      </c>
      <c r="B11" s="15"/>
      <c r="C11" s="70"/>
      <c r="D11" s="59"/>
      <c r="E11" s="60"/>
      <c r="F11" s="79"/>
      <c r="G11" s="67"/>
      <c r="H11" s="6">
        <f>(B11*((3.21*6)/F7)*20)/1000</f>
        <v>0</v>
      </c>
      <c r="I11" s="1"/>
      <c r="J11" s="71"/>
      <c r="K11" s="71"/>
      <c r="L11" s="71"/>
      <c r="M11" s="71"/>
      <c r="N11" s="71"/>
      <c r="O11" s="71"/>
      <c r="P11" s="71"/>
      <c r="Q11" s="1"/>
      <c r="R11" s="16" t="s">
        <v>23</v>
      </c>
      <c r="S11" s="15"/>
      <c r="T11" s="70"/>
      <c r="U11" s="59"/>
      <c r="V11" s="60"/>
      <c r="W11" s="79"/>
      <c r="X11" s="67"/>
      <c r="Y11" s="6">
        <f>(S11*((3.21*6)/W7)*20)/1000</f>
        <v>0</v>
      </c>
    </row>
    <row r="12" spans="1:25" ht="15.75" thickBot="1" x14ac:dyDescent="0.3">
      <c r="A12" s="16" t="s">
        <v>24</v>
      </c>
      <c r="B12" s="15"/>
      <c r="C12" s="70"/>
      <c r="D12" s="61"/>
      <c r="E12" s="62"/>
      <c r="F12" s="79"/>
      <c r="G12" s="67"/>
      <c r="H12" s="6">
        <f>(B12*((3.21*6)/F7)*25)/1000</f>
        <v>0</v>
      </c>
      <c r="I12" s="1"/>
      <c r="J12" s="71"/>
      <c r="K12" s="71"/>
      <c r="L12" s="71"/>
      <c r="M12" s="71"/>
      <c r="N12" s="71"/>
      <c r="O12" s="71"/>
      <c r="P12" s="71"/>
      <c r="Q12" s="1"/>
      <c r="R12" s="16" t="s">
        <v>24</v>
      </c>
      <c r="S12" s="15"/>
      <c r="T12" s="70"/>
      <c r="U12" s="61"/>
      <c r="V12" s="62"/>
      <c r="W12" s="79"/>
      <c r="X12" s="67"/>
      <c r="Y12" s="6">
        <f>(S12*((3.21*6)/W7)*25)/1000</f>
        <v>0</v>
      </c>
    </row>
    <row r="13" spans="1:25" x14ac:dyDescent="0.25">
      <c r="A13" s="16" t="s">
        <v>25</v>
      </c>
      <c r="B13" s="15"/>
      <c r="C13" s="71"/>
      <c r="D13" s="34">
        <f>F13*F24</f>
        <v>251.21739130434781</v>
      </c>
      <c r="E13" s="34" t="s">
        <v>11</v>
      </c>
      <c r="F13" s="13">
        <f>((3.21*6)*C9)/F7</f>
        <v>50.243478260869566</v>
      </c>
      <c r="G13" s="13" t="s">
        <v>12</v>
      </c>
      <c r="H13" s="6">
        <f>(B13*((3.21*6)/F7)*30)/1000</f>
        <v>0</v>
      </c>
      <c r="I13" s="1"/>
      <c r="J13" s="71"/>
      <c r="K13" s="71"/>
      <c r="L13" s="71"/>
      <c r="M13" s="71"/>
      <c r="N13" s="71"/>
      <c r="O13" s="71"/>
      <c r="P13" s="71"/>
      <c r="Q13" s="1"/>
      <c r="R13" s="16" t="s">
        <v>25</v>
      </c>
      <c r="S13" s="15"/>
      <c r="T13" s="71"/>
      <c r="U13" s="34">
        <f>W13*F24</f>
        <v>160.5</v>
      </c>
      <c r="V13" s="34" t="s">
        <v>11</v>
      </c>
      <c r="W13" s="13">
        <f>((3.21*6)*T9)/W7</f>
        <v>32.1</v>
      </c>
      <c r="X13" s="13" t="s">
        <v>12</v>
      </c>
      <c r="Y13" s="6">
        <f>(S13*((3.21*6)/W7)*30)/1000</f>
        <v>0</v>
      </c>
    </row>
    <row r="14" spans="1:25" x14ac:dyDescent="0.25">
      <c r="A14" s="12" t="s">
        <v>18</v>
      </c>
      <c r="B14" s="12"/>
      <c r="C14" s="15">
        <v>7</v>
      </c>
      <c r="D14" s="13">
        <f>F14*F24</f>
        <v>586.17391304347825</v>
      </c>
      <c r="E14" s="13" t="s">
        <v>11</v>
      </c>
      <c r="F14" s="13">
        <f>((3.21*6)*C14)/F7</f>
        <v>117.23478260869565</v>
      </c>
      <c r="G14" s="13" t="s">
        <v>12</v>
      </c>
      <c r="H14" s="5"/>
      <c r="I14" s="1"/>
      <c r="J14" s="12" t="s">
        <v>18</v>
      </c>
      <c r="K14" s="12"/>
      <c r="L14" s="15">
        <v>1</v>
      </c>
      <c r="M14" s="13">
        <f>O14*F24</f>
        <v>80.25</v>
      </c>
      <c r="N14" s="13" t="s">
        <v>11</v>
      </c>
      <c r="O14" s="13">
        <f>((3.21*6)*L14)/O7</f>
        <v>16.05</v>
      </c>
      <c r="P14" s="13" t="s">
        <v>12</v>
      </c>
      <c r="Q14" s="1"/>
      <c r="R14" s="12" t="s">
        <v>18</v>
      </c>
      <c r="S14" s="12"/>
      <c r="T14" s="15"/>
      <c r="U14" s="13">
        <f>W14*F24</f>
        <v>0</v>
      </c>
      <c r="V14" s="13" t="s">
        <v>11</v>
      </c>
      <c r="W14" s="13">
        <f>((3.21*6)*T14)/W7</f>
        <v>0</v>
      </c>
      <c r="X14" s="13" t="s">
        <v>12</v>
      </c>
      <c r="Y14" s="5"/>
    </row>
    <row r="15" spans="1:25" ht="41.25" customHeight="1" x14ac:dyDescent="0.25">
      <c r="A15" s="19" t="s">
        <v>19</v>
      </c>
      <c r="B15" s="19"/>
      <c r="C15" s="15">
        <v>2</v>
      </c>
      <c r="D15" s="13">
        <f>F15*F24</f>
        <v>167.47826086956522</v>
      </c>
      <c r="E15" s="13" t="s">
        <v>11</v>
      </c>
      <c r="F15" s="13">
        <f>((3.21*6)*C15)/F7</f>
        <v>33.495652173913044</v>
      </c>
      <c r="G15" s="13" t="s">
        <v>12</v>
      </c>
      <c r="H15" s="5"/>
      <c r="I15" s="1"/>
      <c r="J15" s="19" t="s">
        <v>19</v>
      </c>
      <c r="K15" s="19"/>
      <c r="L15" s="15"/>
      <c r="M15" s="13">
        <f>O15*F24</f>
        <v>0</v>
      </c>
      <c r="N15" s="13" t="s">
        <v>11</v>
      </c>
      <c r="O15" s="13">
        <f>((3.21*6)*L15)/O7</f>
        <v>0</v>
      </c>
      <c r="P15" s="13" t="s">
        <v>12</v>
      </c>
      <c r="Q15" s="1"/>
      <c r="R15" s="19" t="s">
        <v>19</v>
      </c>
      <c r="S15" s="19"/>
      <c r="T15" s="15"/>
      <c r="U15" s="13">
        <f>W15*F24</f>
        <v>0</v>
      </c>
      <c r="V15" s="13" t="s">
        <v>11</v>
      </c>
      <c r="W15" s="13">
        <f>((3.21*6)*T15)/W7</f>
        <v>0</v>
      </c>
      <c r="X15" s="13" t="s">
        <v>12</v>
      </c>
      <c r="Y15" s="5"/>
    </row>
    <row r="16" spans="1:25" ht="20.25" customHeight="1" x14ac:dyDescent="0.25">
      <c r="A16" s="3"/>
      <c r="B16" s="3"/>
      <c r="C16" s="1"/>
      <c r="D16" s="1"/>
      <c r="E16" s="1"/>
      <c r="F16" s="1"/>
      <c r="G16" s="1"/>
      <c r="H16" s="5"/>
      <c r="I16" s="1"/>
      <c r="J16" s="3"/>
      <c r="K16" s="1"/>
      <c r="L16" s="1"/>
      <c r="M16" s="1"/>
      <c r="N16" s="1"/>
      <c r="O16" s="1"/>
      <c r="P16" s="1"/>
      <c r="Q16" s="1"/>
      <c r="R16" s="3"/>
      <c r="S16" s="1"/>
    </row>
    <row r="17" spans="1:24" ht="21" customHeight="1" x14ac:dyDescent="0.25">
      <c r="A17" s="3"/>
      <c r="B17" s="3"/>
      <c r="C17" s="1"/>
      <c r="D17" s="1"/>
      <c r="E17" s="1"/>
      <c r="F17" s="1"/>
      <c r="G17" s="1"/>
      <c r="H17" s="5"/>
      <c r="I17" s="1"/>
      <c r="J17" s="3"/>
      <c r="K17" s="1"/>
      <c r="L17" s="1"/>
      <c r="M17" s="1"/>
      <c r="N17" s="1"/>
      <c r="O17" s="1"/>
      <c r="P17" s="1"/>
      <c r="Q17" s="1"/>
      <c r="R17" s="3"/>
      <c r="S17" s="1"/>
    </row>
    <row r="18" spans="1:24" x14ac:dyDescent="0.25">
      <c r="A18" s="1"/>
      <c r="B18" s="1"/>
      <c r="C18" s="1"/>
      <c r="D18" s="1"/>
      <c r="E18" s="1"/>
      <c r="F18" s="1"/>
      <c r="G18" s="1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4" ht="15" customHeight="1" x14ac:dyDescent="0.25">
      <c r="A19" s="45" t="s">
        <v>1</v>
      </c>
      <c r="B19" s="45"/>
      <c r="C19" s="45"/>
      <c r="D19" s="45"/>
      <c r="E19" s="45"/>
      <c r="F19" s="45"/>
      <c r="G19" s="45"/>
      <c r="H19" s="5"/>
      <c r="I19" s="1"/>
      <c r="J19" s="45" t="s">
        <v>4</v>
      </c>
      <c r="K19" s="45"/>
      <c r="L19" s="45"/>
      <c r="M19" s="45"/>
      <c r="N19" s="45"/>
      <c r="O19" s="45"/>
      <c r="P19" s="45"/>
      <c r="Q19" s="1"/>
      <c r="R19" s="73" t="s">
        <v>5</v>
      </c>
      <c r="S19" s="74"/>
      <c r="T19" s="74"/>
      <c r="U19" s="74"/>
      <c r="V19" s="74"/>
      <c r="W19" s="74"/>
      <c r="X19" s="75"/>
    </row>
    <row r="20" spans="1:24" x14ac:dyDescent="0.25">
      <c r="A20" s="45"/>
      <c r="B20" s="45"/>
      <c r="C20" s="45"/>
      <c r="D20" s="45"/>
      <c r="E20" s="45"/>
      <c r="F20" s="45"/>
      <c r="G20" s="45"/>
      <c r="H20" s="5"/>
      <c r="I20" s="1"/>
      <c r="J20" s="45"/>
      <c r="K20" s="45"/>
      <c r="L20" s="45"/>
      <c r="M20" s="45"/>
      <c r="N20" s="45"/>
      <c r="O20" s="45"/>
      <c r="P20" s="45"/>
      <c r="Q20" s="1"/>
      <c r="R20" s="76"/>
      <c r="S20" s="77"/>
      <c r="T20" s="77"/>
      <c r="U20" s="77"/>
      <c r="V20" s="77"/>
      <c r="W20" s="77"/>
      <c r="X20" s="78"/>
    </row>
    <row r="21" spans="1:24" x14ac:dyDescent="0.25">
      <c r="A21" s="45"/>
      <c r="B21" s="45"/>
      <c r="C21" s="45"/>
      <c r="D21" s="45"/>
      <c r="E21" s="45"/>
      <c r="F21" s="45"/>
      <c r="G21" s="45"/>
      <c r="H21" s="5"/>
      <c r="I21" s="1"/>
      <c r="J21" s="45"/>
      <c r="K21" s="45"/>
      <c r="L21" s="45"/>
      <c r="M21" s="45"/>
      <c r="N21" s="45"/>
      <c r="O21" s="45"/>
      <c r="P21" s="45"/>
      <c r="Q21" s="1"/>
      <c r="R21" s="76"/>
      <c r="S21" s="77"/>
      <c r="T21" s="77"/>
      <c r="U21" s="77"/>
      <c r="V21" s="77"/>
      <c r="W21" s="77"/>
      <c r="X21" s="78"/>
    </row>
    <row r="22" spans="1:24" x14ac:dyDescent="0.25">
      <c r="A22" s="45"/>
      <c r="B22" s="45"/>
      <c r="C22" s="45"/>
      <c r="D22" s="45"/>
      <c r="E22" s="45"/>
      <c r="F22" s="45"/>
      <c r="G22" s="45"/>
      <c r="H22" s="5"/>
      <c r="I22" s="1"/>
      <c r="J22" s="45"/>
      <c r="K22" s="45"/>
      <c r="L22" s="45"/>
      <c r="M22" s="45"/>
      <c r="N22" s="45"/>
      <c r="O22" s="45"/>
      <c r="P22" s="45"/>
      <c r="Q22" s="1"/>
      <c r="R22" s="76"/>
      <c r="S22" s="77"/>
      <c r="T22" s="77"/>
      <c r="U22" s="77"/>
      <c r="V22" s="77"/>
      <c r="W22" s="77"/>
      <c r="X22" s="78"/>
    </row>
    <row r="23" spans="1:24" ht="33.75" customHeight="1" thickBot="1" x14ac:dyDescent="0.3">
      <c r="A23" s="45"/>
      <c r="B23" s="45"/>
      <c r="C23" s="45"/>
      <c r="D23" s="45"/>
      <c r="E23" s="45"/>
      <c r="F23" s="45"/>
      <c r="G23" s="45"/>
      <c r="H23" s="5"/>
      <c r="I23" s="1"/>
      <c r="J23" s="16" t="s">
        <v>34</v>
      </c>
      <c r="K23" s="49" t="s">
        <v>35</v>
      </c>
      <c r="L23" s="69"/>
      <c r="M23" s="69"/>
      <c r="N23" s="69"/>
      <c r="O23" s="69"/>
      <c r="P23" s="66"/>
      <c r="Q23" s="1"/>
      <c r="R23" s="56" t="s">
        <v>38</v>
      </c>
      <c r="S23" s="19" t="s">
        <v>36</v>
      </c>
      <c r="T23" s="14" t="s">
        <v>32</v>
      </c>
      <c r="U23" s="14" t="s">
        <v>33</v>
      </c>
      <c r="V23" s="55" t="s">
        <v>31</v>
      </c>
      <c r="W23" s="55"/>
      <c r="X23" s="25">
        <f>15*2+22.5*3</f>
        <v>97.5</v>
      </c>
    </row>
    <row r="24" spans="1:24" ht="26.25" customHeight="1" x14ac:dyDescent="0.25">
      <c r="A24" s="45" t="s">
        <v>13</v>
      </c>
      <c r="B24" s="45"/>
      <c r="C24" s="45"/>
      <c r="D24" s="20" t="s">
        <v>14</v>
      </c>
      <c r="E24" s="20" t="s">
        <v>15</v>
      </c>
      <c r="F24" s="40">
        <v>5</v>
      </c>
      <c r="G24" s="16" t="s">
        <v>16</v>
      </c>
      <c r="H24" s="5"/>
      <c r="I24" s="1"/>
      <c r="J24" s="63" t="s">
        <v>30</v>
      </c>
      <c r="K24" s="64">
        <f>D8+U8</f>
        <v>0.98393478260869571</v>
      </c>
      <c r="L24" s="66" t="s">
        <v>28</v>
      </c>
      <c r="M24" s="67">
        <f>D13+U13</f>
        <v>411.71739130434781</v>
      </c>
      <c r="N24" s="45" t="s">
        <v>16</v>
      </c>
      <c r="O24" s="68">
        <f>F13+W13</f>
        <v>82.343478260869574</v>
      </c>
      <c r="P24" s="45" t="s">
        <v>12</v>
      </c>
      <c r="Q24" s="1"/>
      <c r="R24" s="56"/>
      <c r="S24" s="19"/>
      <c r="T24" s="17"/>
      <c r="U24" s="17"/>
      <c r="V24" s="17"/>
      <c r="W24" s="17"/>
      <c r="X24" s="17"/>
    </row>
    <row r="25" spans="1:24" ht="15.75" thickBot="1" x14ac:dyDescent="0.3">
      <c r="A25" s="45" t="s">
        <v>7</v>
      </c>
      <c r="B25" s="45"/>
      <c r="C25" s="45"/>
      <c r="D25" s="16">
        <v>340</v>
      </c>
      <c r="E25" s="16" t="s">
        <v>11</v>
      </c>
      <c r="F25" s="16">
        <f>D25/F24</f>
        <v>68</v>
      </c>
      <c r="G25" s="16" t="s">
        <v>12</v>
      </c>
      <c r="H25" s="5"/>
      <c r="I25" s="1"/>
      <c r="J25" s="63"/>
      <c r="K25" s="65"/>
      <c r="L25" s="66"/>
      <c r="M25" s="67"/>
      <c r="N25" s="45"/>
      <c r="O25" s="68"/>
      <c r="P25" s="45"/>
      <c r="Q25" s="1"/>
      <c r="R25" s="36"/>
      <c r="S25" s="24"/>
      <c r="T25" s="26"/>
      <c r="U25" s="26"/>
      <c r="V25" s="26"/>
      <c r="W25" s="26"/>
      <c r="X25" s="37"/>
    </row>
    <row r="26" spans="1:24" x14ac:dyDescent="0.25">
      <c r="A26" s="46" t="s">
        <v>51</v>
      </c>
      <c r="B26" s="46"/>
      <c r="C26" s="46"/>
      <c r="D26" s="41">
        <f>D13+U13</f>
        <v>411.71739130434781</v>
      </c>
      <c r="E26" s="16" t="s">
        <v>16</v>
      </c>
      <c r="F26" s="42">
        <f>F13+W13</f>
        <v>82.343478260869574</v>
      </c>
      <c r="G26" s="16" t="s">
        <v>12</v>
      </c>
      <c r="H26" s="5"/>
      <c r="I26" s="1"/>
      <c r="J26" s="1"/>
      <c r="K26" s="1"/>
      <c r="L26" s="1"/>
      <c r="M26" s="1"/>
      <c r="N26" s="1"/>
      <c r="O26" s="1"/>
      <c r="P26" s="1"/>
      <c r="Q26" s="1"/>
      <c r="R26" s="38"/>
      <c r="S26" s="24"/>
      <c r="T26" s="26"/>
      <c r="U26" s="26"/>
      <c r="V26" s="26"/>
      <c r="W26" s="26"/>
      <c r="X26" s="37"/>
    </row>
    <row r="27" spans="1:24" x14ac:dyDescent="0.25">
      <c r="A27" s="1"/>
      <c r="B27" s="1"/>
      <c r="C27" s="1"/>
      <c r="D27" s="1"/>
      <c r="E27" s="1"/>
      <c r="F27" s="1"/>
      <c r="G27" s="1"/>
      <c r="H27" s="5"/>
      <c r="I27" s="1"/>
      <c r="J27" s="1"/>
      <c r="K27" s="1"/>
      <c r="L27" s="1"/>
      <c r="M27" s="1"/>
      <c r="N27" s="1"/>
      <c r="O27" s="1"/>
      <c r="P27" s="1"/>
      <c r="Q27" s="1"/>
      <c r="R27" s="38"/>
      <c r="S27" s="24"/>
      <c r="T27" s="26"/>
      <c r="U27" s="26"/>
      <c r="V27" s="26"/>
      <c r="W27" s="26"/>
      <c r="X27" s="37"/>
    </row>
    <row r="28" spans="1:24" ht="43.5" customHeight="1" x14ac:dyDescent="0.25">
      <c r="A28" s="1"/>
      <c r="B28" s="1"/>
      <c r="C28" s="1"/>
      <c r="D28" s="1"/>
      <c r="E28" s="1"/>
      <c r="F28" s="1"/>
      <c r="G28" s="1"/>
      <c r="H28" s="5"/>
      <c r="I28" s="1"/>
      <c r="J28" s="1"/>
      <c r="K28" s="1"/>
      <c r="L28" s="1"/>
      <c r="M28" s="1"/>
      <c r="N28" s="1"/>
      <c r="O28" s="1"/>
      <c r="P28" s="1"/>
      <c r="Q28" s="1"/>
      <c r="R28" s="56" t="s">
        <v>39</v>
      </c>
      <c r="S28" s="21" t="s">
        <v>37</v>
      </c>
      <c r="T28" s="21" t="s">
        <v>40</v>
      </c>
      <c r="U28" s="21" t="s">
        <v>41</v>
      </c>
      <c r="V28" s="55" t="s">
        <v>31</v>
      </c>
      <c r="W28" s="55"/>
      <c r="X28" s="25">
        <f>12.5*2+18.75*3</f>
        <v>81.25</v>
      </c>
    </row>
    <row r="29" spans="1:24" ht="27.75" customHeight="1" x14ac:dyDescent="0.25">
      <c r="A29" s="44" t="s">
        <v>0</v>
      </c>
      <c r="B29" s="44"/>
      <c r="C29" s="44"/>
      <c r="D29" s="44"/>
      <c r="E29" s="44"/>
      <c r="F29" s="44"/>
      <c r="G29" s="44"/>
      <c r="H29" s="5"/>
      <c r="I29" s="1"/>
      <c r="J29" s="1"/>
      <c r="K29" s="1"/>
      <c r="L29" s="1"/>
      <c r="M29" s="1"/>
      <c r="N29" s="1"/>
      <c r="O29" s="1"/>
      <c r="P29" s="1"/>
      <c r="Q29" s="1"/>
      <c r="R29" s="56"/>
      <c r="S29" s="21"/>
      <c r="T29" s="20"/>
      <c r="U29" s="20"/>
      <c r="V29" s="20"/>
      <c r="W29" s="20"/>
      <c r="X29" s="20"/>
    </row>
    <row r="30" spans="1:24" x14ac:dyDescent="0.25">
      <c r="A30" s="44"/>
      <c r="B30" s="44"/>
      <c r="C30" s="44"/>
      <c r="D30" s="44"/>
      <c r="E30" s="44"/>
      <c r="F30" s="44"/>
      <c r="G30" s="44"/>
      <c r="H30" s="5"/>
      <c r="I30" s="1"/>
      <c r="J30" s="1"/>
      <c r="K30" s="1"/>
      <c r="L30" s="1"/>
      <c r="M30" s="1"/>
      <c r="N30" s="1"/>
      <c r="O30" s="1"/>
      <c r="P30" s="1"/>
      <c r="Q30" s="1"/>
      <c r="R30" s="10"/>
      <c r="S30" s="8"/>
      <c r="T30" s="8"/>
      <c r="U30" s="8"/>
      <c r="V30" s="8"/>
      <c r="W30" s="8"/>
      <c r="X30" s="11"/>
    </row>
    <row r="31" spans="1:24" x14ac:dyDescent="0.25">
      <c r="A31" s="44"/>
      <c r="B31" s="44"/>
      <c r="C31" s="44"/>
      <c r="D31" s="44"/>
      <c r="E31" s="44"/>
      <c r="F31" s="44"/>
      <c r="G31" s="44"/>
      <c r="H31" s="5"/>
      <c r="I31" s="1"/>
      <c r="J31" s="1"/>
      <c r="K31" s="1"/>
      <c r="L31" s="1"/>
      <c r="M31" s="1"/>
      <c r="N31" s="1"/>
      <c r="O31" s="1"/>
      <c r="P31" s="1"/>
      <c r="Q31" s="1"/>
      <c r="R31" s="10"/>
      <c r="S31" s="8"/>
      <c r="T31" s="8"/>
      <c r="U31" s="8"/>
      <c r="V31" s="8"/>
      <c r="W31" s="8"/>
      <c r="X31" s="11"/>
    </row>
    <row r="32" spans="1:24" x14ac:dyDescent="0.25">
      <c r="A32" s="44"/>
      <c r="B32" s="44"/>
      <c r="C32" s="44"/>
      <c r="D32" s="44"/>
      <c r="E32" s="44"/>
      <c r="F32" s="44"/>
      <c r="G32" s="44"/>
      <c r="H32" s="5"/>
      <c r="I32" s="1"/>
      <c r="J32" s="1"/>
      <c r="K32" s="1"/>
      <c r="L32" s="1"/>
      <c r="M32" s="1"/>
      <c r="N32" s="1"/>
      <c r="O32" s="1"/>
      <c r="P32" s="1"/>
      <c r="Q32" s="1"/>
      <c r="R32" s="10"/>
      <c r="S32" s="8"/>
      <c r="T32" s="8"/>
      <c r="U32" s="8"/>
      <c r="V32" s="8"/>
      <c r="W32" s="8"/>
      <c r="X32" s="11"/>
    </row>
    <row r="33" spans="1:24" ht="36.75" customHeight="1" x14ac:dyDescent="0.25">
      <c r="A33" s="1" t="s">
        <v>13</v>
      </c>
      <c r="B33" s="1"/>
      <c r="C33" s="1"/>
      <c r="H33" s="5"/>
      <c r="I33" s="1"/>
      <c r="J33" s="1"/>
      <c r="K33" s="1"/>
      <c r="L33" s="1"/>
      <c r="M33" s="1"/>
      <c r="N33" s="1"/>
      <c r="O33" s="1"/>
      <c r="P33" s="1"/>
      <c r="Q33" s="1"/>
      <c r="R33" s="56" t="s">
        <v>42</v>
      </c>
      <c r="S33" s="21" t="s">
        <v>37</v>
      </c>
      <c r="T33" s="21" t="s">
        <v>43</v>
      </c>
      <c r="U33" s="21" t="s">
        <v>44</v>
      </c>
      <c r="V33" s="55" t="s">
        <v>31</v>
      </c>
      <c r="W33" s="55"/>
      <c r="X33" s="25">
        <f>6.25*2+25*3</f>
        <v>87.5</v>
      </c>
    </row>
    <row r="34" spans="1:24" ht="20.25" customHeight="1" x14ac:dyDescent="0.25">
      <c r="A34" s="1"/>
      <c r="B34" s="1"/>
      <c r="C34" s="1"/>
      <c r="D34" s="7" t="s">
        <v>14</v>
      </c>
      <c r="E34" s="7" t="s">
        <v>15</v>
      </c>
      <c r="F34" s="2">
        <v>5</v>
      </c>
      <c r="G34" s="1" t="s">
        <v>16</v>
      </c>
      <c r="H34" s="5"/>
      <c r="I34" s="1"/>
      <c r="J34" s="1"/>
      <c r="K34" s="1"/>
      <c r="L34" s="1"/>
      <c r="M34" s="1"/>
      <c r="N34" s="1"/>
      <c r="O34" s="1"/>
      <c r="P34" s="1"/>
      <c r="Q34" s="1"/>
      <c r="R34" s="56"/>
      <c r="S34" s="16"/>
      <c r="T34" s="17"/>
      <c r="U34" s="17"/>
      <c r="V34" s="17"/>
      <c r="W34" s="17"/>
      <c r="X34" s="17"/>
    </row>
    <row r="35" spans="1:24" ht="15.75" thickBot="1" x14ac:dyDescent="0.3">
      <c r="A35" s="1" t="s">
        <v>7</v>
      </c>
      <c r="B35" s="1"/>
      <c r="C35" s="1"/>
      <c r="D35" s="1">
        <v>227</v>
      </c>
      <c r="E35" s="1" t="s">
        <v>11</v>
      </c>
      <c r="F35" s="1">
        <f>D35/F34</f>
        <v>45.4</v>
      </c>
      <c r="G35" s="1" t="s">
        <v>12</v>
      </c>
      <c r="H35" s="5"/>
      <c r="I35" s="1"/>
      <c r="J35" s="1"/>
      <c r="K35" s="1"/>
      <c r="L35" s="1"/>
      <c r="M35" s="1"/>
      <c r="N35" s="1"/>
      <c r="O35" s="1"/>
      <c r="P35" s="1"/>
      <c r="Q35" s="1"/>
      <c r="R35" s="39"/>
      <c r="S35" s="27"/>
      <c r="T35" s="26"/>
      <c r="U35" s="26"/>
      <c r="V35" s="26"/>
      <c r="W35" s="26"/>
      <c r="X35" s="37"/>
    </row>
    <row r="36" spans="1:24" x14ac:dyDescent="0.25">
      <c r="A36" s="1" t="s">
        <v>8</v>
      </c>
      <c r="B36" s="1"/>
      <c r="C36" s="1"/>
      <c r="D36" s="1">
        <v>94.5</v>
      </c>
      <c r="E36" s="1" t="s">
        <v>11</v>
      </c>
      <c r="F36" s="1">
        <f>D36/F34</f>
        <v>18.899999999999999</v>
      </c>
      <c r="G36" s="1" t="s">
        <v>12</v>
      </c>
      <c r="H36" s="5"/>
      <c r="I36" s="1"/>
      <c r="J36" s="1"/>
      <c r="K36" s="1"/>
      <c r="L36" s="1"/>
      <c r="M36" s="1"/>
      <c r="N36" s="1"/>
      <c r="O36" s="1"/>
      <c r="P36" s="1"/>
      <c r="Q36" s="1"/>
      <c r="R36" s="49" t="s">
        <v>45</v>
      </c>
      <c r="S36" s="50"/>
      <c r="T36" s="50"/>
      <c r="U36" s="50"/>
      <c r="V36" s="50"/>
      <c r="W36" s="50"/>
      <c r="X36" s="47">
        <f>X23+X28+X33</f>
        <v>266.25</v>
      </c>
    </row>
    <row r="37" spans="1:24" ht="15.75" thickBot="1" x14ac:dyDescent="0.3">
      <c r="A37" s="1" t="s">
        <v>9</v>
      </c>
      <c r="B37" s="1"/>
      <c r="C37" s="1"/>
      <c r="D37" s="1">
        <v>39.5</v>
      </c>
      <c r="E37" s="1" t="s">
        <v>11</v>
      </c>
      <c r="F37" s="1">
        <f>D37/F34</f>
        <v>7.9</v>
      </c>
      <c r="G37" s="1" t="s">
        <v>12</v>
      </c>
      <c r="H37" s="5"/>
      <c r="I37" s="1"/>
      <c r="J37" s="1"/>
      <c r="K37" s="1"/>
      <c r="L37" s="1"/>
      <c r="M37" s="1"/>
      <c r="N37" s="1"/>
      <c r="O37" s="1"/>
      <c r="P37" s="1"/>
      <c r="Q37" s="1"/>
      <c r="R37" s="51"/>
      <c r="S37" s="52"/>
      <c r="T37" s="52"/>
      <c r="U37" s="52"/>
      <c r="V37" s="52"/>
      <c r="W37" s="52"/>
      <c r="X37" s="48"/>
    </row>
    <row r="38" spans="1:24" ht="21.75" thickBot="1" x14ac:dyDescent="0.4">
      <c r="A38" s="1" t="s">
        <v>10</v>
      </c>
      <c r="B38" s="1"/>
      <c r="C38" s="1"/>
      <c r="D38" s="1">
        <v>23.2</v>
      </c>
      <c r="E38" s="1" t="s">
        <v>11</v>
      </c>
      <c r="F38" s="1">
        <f>D38/F34</f>
        <v>4.6399999999999997</v>
      </c>
      <c r="G38" s="1" t="s">
        <v>12</v>
      </c>
      <c r="H38" s="5"/>
      <c r="I38" s="1"/>
      <c r="J38" s="1"/>
      <c r="K38" s="1"/>
      <c r="L38" s="1"/>
      <c r="M38" s="1"/>
      <c r="N38" s="1"/>
      <c r="O38" s="1"/>
      <c r="P38" s="1"/>
      <c r="Q38" s="1"/>
      <c r="R38" s="53" t="s">
        <v>48</v>
      </c>
      <c r="S38" s="53"/>
      <c r="T38" s="53"/>
      <c r="U38" s="53"/>
      <c r="V38" s="53"/>
      <c r="W38" s="54"/>
      <c r="X38" s="29">
        <f>X40+X39</f>
        <v>249.1239130434783</v>
      </c>
    </row>
    <row r="39" spans="1:24" x14ac:dyDescent="0.25">
      <c r="A39" s="1"/>
      <c r="B39" s="1"/>
      <c r="C39" s="1"/>
      <c r="D39" s="1"/>
      <c r="E39" s="1"/>
      <c r="F39" s="1"/>
      <c r="G39" s="1"/>
      <c r="H39" s="5"/>
      <c r="I39" s="1"/>
      <c r="J39" s="1"/>
      <c r="K39" s="1"/>
      <c r="L39" s="1"/>
      <c r="M39" s="1"/>
      <c r="N39" s="1"/>
      <c r="O39" s="1"/>
      <c r="P39" s="1"/>
      <c r="Q39" s="1"/>
      <c r="R39" s="53" t="s">
        <v>47</v>
      </c>
      <c r="S39" s="53"/>
      <c r="T39" s="53"/>
      <c r="U39" s="53"/>
      <c r="V39" s="53"/>
      <c r="W39" s="53"/>
      <c r="X39" s="28">
        <f>F14+F15+O14+O15+W14+W15</f>
        <v>166.78043478260872</v>
      </c>
    </row>
    <row r="40" spans="1:24" x14ac:dyDescent="0.25">
      <c r="A40" s="1"/>
      <c r="B40" s="1"/>
      <c r="C40" s="1"/>
      <c r="D40" s="1"/>
      <c r="E40" s="1"/>
      <c r="F40" s="1"/>
      <c r="G40" s="1"/>
      <c r="H40" s="5"/>
      <c r="I40" s="1"/>
      <c r="J40" s="1"/>
      <c r="K40" s="1"/>
      <c r="L40" s="1"/>
      <c r="M40" s="1"/>
      <c r="N40" s="1"/>
      <c r="O40" s="1"/>
      <c r="P40" s="1"/>
      <c r="Q40" s="1"/>
      <c r="R40" s="46" t="s">
        <v>46</v>
      </c>
      <c r="S40" s="46"/>
      <c r="T40" s="46"/>
      <c r="U40" s="46"/>
      <c r="V40" s="46"/>
      <c r="W40" s="46"/>
      <c r="X40" s="17">
        <f>O24</f>
        <v>82.343478260869574</v>
      </c>
    </row>
    <row r="41" spans="1:24" x14ac:dyDescent="0.25">
      <c r="A41" s="44" t="s">
        <v>2</v>
      </c>
      <c r="B41" s="44"/>
      <c r="C41" s="44"/>
      <c r="D41" s="44"/>
      <c r="E41" s="44"/>
      <c r="F41" s="44"/>
      <c r="G41" s="44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4" x14ac:dyDescent="0.25">
      <c r="A42" s="44"/>
      <c r="B42" s="44"/>
      <c r="C42" s="44"/>
      <c r="D42" s="44"/>
      <c r="E42" s="44"/>
      <c r="F42" s="44"/>
      <c r="G42" s="44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4" x14ac:dyDescent="0.25">
      <c r="A43" s="44"/>
      <c r="B43" s="44"/>
      <c r="C43" s="44"/>
      <c r="D43" s="44"/>
      <c r="E43" s="44"/>
      <c r="F43" s="44"/>
      <c r="G43" s="44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4" x14ac:dyDescent="0.25">
      <c r="A44" s="44"/>
      <c r="B44" s="44"/>
      <c r="C44" s="44"/>
      <c r="D44" s="44"/>
      <c r="E44" s="44"/>
      <c r="F44" s="44"/>
      <c r="G44" s="44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24" x14ac:dyDescent="0.25">
      <c r="A45" s="1"/>
      <c r="B45" s="1"/>
      <c r="C45" s="1"/>
      <c r="D45" s="1"/>
      <c r="E45" s="1"/>
      <c r="F45" s="1"/>
      <c r="G45" s="1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4" x14ac:dyDescent="0.25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4" x14ac:dyDescent="0.25">
      <c r="A47" s="44" t="s">
        <v>3</v>
      </c>
      <c r="B47" s="44"/>
      <c r="C47" s="44"/>
      <c r="D47" s="44"/>
      <c r="E47" s="44"/>
      <c r="F47" s="44"/>
      <c r="G47" s="44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4" x14ac:dyDescent="0.25">
      <c r="A48" s="44"/>
      <c r="B48" s="44"/>
      <c r="C48" s="44"/>
      <c r="D48" s="44"/>
      <c r="E48" s="44"/>
      <c r="F48" s="44"/>
      <c r="G48" s="44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7" x14ac:dyDescent="0.25">
      <c r="A49" s="44"/>
      <c r="B49" s="44"/>
      <c r="C49" s="44"/>
      <c r="D49" s="44"/>
      <c r="E49" s="44"/>
      <c r="F49" s="44"/>
      <c r="G49" s="44"/>
    </row>
    <row r="50" spans="1:7" x14ac:dyDescent="0.25">
      <c r="A50" s="44"/>
      <c r="B50" s="44"/>
      <c r="C50" s="44"/>
      <c r="D50" s="44"/>
      <c r="E50" s="44"/>
      <c r="F50" s="44"/>
      <c r="G50" s="44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</row>
    <row r="56" spans="1:7" x14ac:dyDescent="0.25">
      <c r="A56" s="1"/>
      <c r="B56" s="1"/>
      <c r="C56" s="1"/>
      <c r="D56" s="7"/>
      <c r="E56" s="7"/>
      <c r="F56" s="43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</sheetData>
  <mergeCells count="41">
    <mergeCell ref="A1:X1"/>
    <mergeCell ref="R19:X22"/>
    <mergeCell ref="R23:R24"/>
    <mergeCell ref="W8:X12"/>
    <mergeCell ref="T9:T13"/>
    <mergeCell ref="A3:G6"/>
    <mergeCell ref="R3:X6"/>
    <mergeCell ref="J3:P6"/>
    <mergeCell ref="J9:P13"/>
    <mergeCell ref="F8:G12"/>
    <mergeCell ref="K8:P8"/>
    <mergeCell ref="V23:W23"/>
    <mergeCell ref="O24:O25"/>
    <mergeCell ref="P24:P25"/>
    <mergeCell ref="J19:P22"/>
    <mergeCell ref="K23:P23"/>
    <mergeCell ref="C9:C13"/>
    <mergeCell ref="D8:E12"/>
    <mergeCell ref="J24:J25"/>
    <mergeCell ref="K24:K25"/>
    <mergeCell ref="L24:L25"/>
    <mergeCell ref="M24:M25"/>
    <mergeCell ref="N24:N25"/>
    <mergeCell ref="V28:W28"/>
    <mergeCell ref="R28:R29"/>
    <mergeCell ref="R33:R34"/>
    <mergeCell ref="V33:W33"/>
    <mergeCell ref="U8:V12"/>
    <mergeCell ref="X36:X37"/>
    <mergeCell ref="R36:W37"/>
    <mergeCell ref="R39:W39"/>
    <mergeCell ref="R40:W40"/>
    <mergeCell ref="R38:W38"/>
    <mergeCell ref="A41:G44"/>
    <mergeCell ref="A47:G50"/>
    <mergeCell ref="A19:G22"/>
    <mergeCell ref="A25:C25"/>
    <mergeCell ref="A26:C26"/>
    <mergeCell ref="A24:C24"/>
    <mergeCell ref="A23:G23"/>
    <mergeCell ref="A29:G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Deimantas Puluikis</dc:creator>
  <cp:lastModifiedBy>Accir</cp:lastModifiedBy>
  <dcterms:created xsi:type="dcterms:W3CDTF">2020-02-20T09:50:07Z</dcterms:created>
  <dcterms:modified xsi:type="dcterms:W3CDTF">2020-03-03T18:49:54Z</dcterms:modified>
</cp:coreProperties>
</file>