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15" windowHeight="8355"/>
  </bookViews>
  <sheets>
    <sheet name="import" sheetId="2" r:id="rId1"/>
    <sheet name="月度规模测算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2" l="1"/>
  <c r="B34" i="2"/>
  <c r="C40" i="2"/>
  <c r="B51" i="2"/>
  <c r="C55" i="2"/>
  <c r="C56" i="2"/>
  <c r="C75" i="2"/>
  <c r="B83" i="2"/>
  <c r="B90" i="2"/>
  <c r="B104" i="2"/>
  <c r="C104" i="2"/>
  <c r="C111" i="2"/>
  <c r="C117" i="2"/>
  <c r="B123" i="2"/>
  <c r="B128" i="2"/>
  <c r="C128" i="2"/>
  <c r="B139" i="2"/>
  <c r="C160" i="2"/>
  <c r="C167" i="2"/>
  <c r="B168" i="2"/>
  <c r="B175" i="2"/>
  <c r="B179" i="2"/>
  <c r="C3" i="1"/>
  <c r="B2" i="2"/>
  <c r="F3" i="1"/>
  <c r="G3" i="1"/>
  <c r="C2" i="2"/>
  <c r="J3" i="1"/>
  <c r="L3" i="1"/>
  <c r="N3" i="1"/>
  <c r="O3" i="1"/>
  <c r="M3" i="1"/>
  <c r="P3" i="1"/>
  <c r="Q3" i="1"/>
  <c r="D2" i="2"/>
  <c r="C4" i="1"/>
  <c r="B3" i="2"/>
  <c r="F4" i="1"/>
  <c r="G4" i="1"/>
  <c r="C3" i="2"/>
  <c r="J4" i="1"/>
  <c r="L4" i="1"/>
  <c r="M4" i="1"/>
  <c r="N4" i="1"/>
  <c r="O4" i="1"/>
  <c r="C5" i="1"/>
  <c r="B4" i="2"/>
  <c r="F5" i="1"/>
  <c r="G5" i="1"/>
  <c r="C4" i="2"/>
  <c r="J5" i="1"/>
  <c r="M5" i="1"/>
  <c r="L5" i="1"/>
  <c r="N5" i="1"/>
  <c r="O5" i="1"/>
  <c r="C6" i="1"/>
  <c r="B5" i="2"/>
  <c r="F6" i="1"/>
  <c r="G6" i="1"/>
  <c r="C5" i="2"/>
  <c r="J6" i="1"/>
  <c r="L6" i="1"/>
  <c r="M6" i="1"/>
  <c r="C7" i="1"/>
  <c r="B6" i="2"/>
  <c r="F7" i="1"/>
  <c r="G7" i="1"/>
  <c r="C6" i="2"/>
  <c r="J7" i="1"/>
  <c r="L7" i="1"/>
  <c r="M7" i="1"/>
  <c r="C8" i="1"/>
  <c r="B7" i="2"/>
  <c r="F8" i="1"/>
  <c r="G8" i="1"/>
  <c r="C7" i="2"/>
  <c r="J8" i="1"/>
  <c r="L8" i="1"/>
  <c r="M8" i="1"/>
  <c r="N8" i="1"/>
  <c r="O8" i="1"/>
  <c r="C9" i="1"/>
  <c r="B8" i="2"/>
  <c r="F9" i="1"/>
  <c r="G9" i="1"/>
  <c r="C8" i="2"/>
  <c r="J9" i="1"/>
  <c r="L9" i="1"/>
  <c r="C10" i="1"/>
  <c r="B9" i="2"/>
  <c r="F10" i="1"/>
  <c r="G10" i="1"/>
  <c r="C9" i="2"/>
  <c r="J10" i="1"/>
  <c r="N10" i="1"/>
  <c r="O10" i="1"/>
  <c r="L10" i="1"/>
  <c r="C11" i="1"/>
  <c r="B10" i="2"/>
  <c r="F11" i="1"/>
  <c r="G11" i="1"/>
  <c r="C10" i="2"/>
  <c r="J11" i="1"/>
  <c r="L11" i="1"/>
  <c r="M11" i="1"/>
  <c r="C12" i="1"/>
  <c r="B11" i="2"/>
  <c r="G12" i="1"/>
  <c r="C11" i="2"/>
  <c r="M12" i="1"/>
  <c r="N12" i="1"/>
  <c r="O12" i="1"/>
  <c r="P12" i="1"/>
  <c r="Q12" i="1"/>
  <c r="D11" i="2"/>
  <c r="C13" i="1"/>
  <c r="B12" i="2"/>
  <c r="F13" i="1"/>
  <c r="G13" i="1"/>
  <c r="C12" i="2"/>
  <c r="J13" i="1"/>
  <c r="L13" i="1"/>
  <c r="M13" i="1"/>
  <c r="P13" i="1"/>
  <c r="Q13" i="1"/>
  <c r="D12" i="2"/>
  <c r="N13" i="1"/>
  <c r="O13" i="1"/>
  <c r="C14" i="1"/>
  <c r="B13" i="2"/>
  <c r="F14" i="1"/>
  <c r="G14" i="1"/>
  <c r="C13" i="2"/>
  <c r="J14" i="1"/>
  <c r="M14" i="1"/>
  <c r="L14" i="1"/>
  <c r="N14" i="1"/>
  <c r="O14" i="1"/>
  <c r="C15" i="1"/>
  <c r="B14" i="2"/>
  <c r="F15" i="1"/>
  <c r="G15" i="1"/>
  <c r="C14" i="2"/>
  <c r="J15" i="1"/>
  <c r="L15" i="1"/>
  <c r="M15" i="1"/>
  <c r="C16" i="1"/>
  <c r="B15" i="2"/>
  <c r="F16" i="1"/>
  <c r="G16" i="1"/>
  <c r="C15" i="2"/>
  <c r="J16" i="1"/>
  <c r="N16" i="1"/>
  <c r="O16" i="1"/>
  <c r="P16" i="1"/>
  <c r="Q16" i="1"/>
  <c r="D15" i="2"/>
  <c r="L16" i="1"/>
  <c r="M16" i="1"/>
  <c r="C17" i="1"/>
  <c r="B16" i="2"/>
  <c r="F17" i="1"/>
  <c r="G17" i="1"/>
  <c r="C16" i="2"/>
  <c r="J17" i="1"/>
  <c r="L17" i="1"/>
  <c r="M17" i="1"/>
  <c r="N17" i="1"/>
  <c r="O17" i="1"/>
  <c r="C18" i="1"/>
  <c r="B17" i="2"/>
  <c r="F18" i="1"/>
  <c r="G18" i="1"/>
  <c r="C17" i="2"/>
  <c r="J18" i="1"/>
  <c r="M18" i="1"/>
  <c r="L18" i="1"/>
  <c r="N18" i="1"/>
  <c r="O18" i="1"/>
  <c r="C19" i="1"/>
  <c r="B18" i="2"/>
  <c r="F19" i="1"/>
  <c r="G19" i="1"/>
  <c r="C18" i="2"/>
  <c r="J19" i="1"/>
  <c r="L19" i="1"/>
  <c r="M19" i="1"/>
  <c r="C20" i="1"/>
  <c r="B19" i="2"/>
  <c r="F20" i="1"/>
  <c r="G20" i="1"/>
  <c r="C19" i="2"/>
  <c r="J20" i="1"/>
  <c r="L20" i="1"/>
  <c r="M20" i="1"/>
  <c r="C21" i="1"/>
  <c r="B20" i="2"/>
  <c r="F21" i="1"/>
  <c r="G21" i="1"/>
  <c r="C20" i="2"/>
  <c r="J21" i="1"/>
  <c r="L21" i="1"/>
  <c r="M21" i="1"/>
  <c r="N21" i="1"/>
  <c r="O21" i="1"/>
  <c r="C22" i="1"/>
  <c r="B21" i="2"/>
  <c r="F22" i="1"/>
  <c r="G22" i="1"/>
  <c r="C21" i="2"/>
  <c r="J22" i="1"/>
  <c r="L22" i="1"/>
  <c r="C23" i="1"/>
  <c r="B22" i="2"/>
  <c r="F23" i="1"/>
  <c r="G23" i="1"/>
  <c r="C22" i="2"/>
  <c r="J23" i="1"/>
  <c r="N23" i="1"/>
  <c r="O23" i="1"/>
  <c r="L23" i="1"/>
  <c r="C24" i="1"/>
  <c r="B23" i="2"/>
  <c r="G24" i="1"/>
  <c r="M24" i="1"/>
  <c r="N24" i="1"/>
  <c r="O24" i="1"/>
  <c r="P24" i="1"/>
  <c r="Q24" i="1"/>
  <c r="D23" i="2"/>
  <c r="C25" i="1"/>
  <c r="B24" i="2"/>
  <c r="F25" i="1"/>
  <c r="G25" i="1"/>
  <c r="C24" i="2"/>
  <c r="J25" i="1"/>
  <c r="N25" i="1"/>
  <c r="O25" i="1"/>
  <c r="L25" i="1"/>
  <c r="M25" i="1"/>
  <c r="P25" i="1"/>
  <c r="Q25" i="1"/>
  <c r="D24" i="2"/>
  <c r="C26" i="1"/>
  <c r="B25" i="2"/>
  <c r="F26" i="1"/>
  <c r="G26" i="1"/>
  <c r="C25" i="2"/>
  <c r="J26" i="1"/>
  <c r="L26" i="1"/>
  <c r="M26" i="1"/>
  <c r="N26" i="1"/>
  <c r="O26" i="1"/>
  <c r="C27" i="1"/>
  <c r="B26" i="2"/>
  <c r="F27" i="1"/>
  <c r="G27" i="1"/>
  <c r="C26" i="2"/>
  <c r="J27" i="1"/>
  <c r="M27" i="1"/>
  <c r="L27" i="1"/>
  <c r="N27" i="1"/>
  <c r="O27" i="1"/>
  <c r="C28" i="1"/>
  <c r="B27" i="2"/>
  <c r="F28" i="1"/>
  <c r="G28" i="1"/>
  <c r="C27" i="2"/>
  <c r="J28" i="1"/>
  <c r="L28" i="1"/>
  <c r="M28" i="1"/>
  <c r="C29" i="1"/>
  <c r="B28" i="2"/>
  <c r="F29" i="1"/>
  <c r="G29" i="1"/>
  <c r="C28" i="2"/>
  <c r="J29" i="1"/>
  <c r="L29" i="1"/>
  <c r="M29" i="1"/>
  <c r="C30" i="1"/>
  <c r="B29" i="2"/>
  <c r="F30" i="1"/>
  <c r="G30" i="1"/>
  <c r="C29" i="2"/>
  <c r="J30" i="1"/>
  <c r="L30" i="1"/>
  <c r="M30" i="1"/>
  <c r="N30" i="1"/>
  <c r="O30" i="1"/>
  <c r="C31" i="1"/>
  <c r="B30" i="2"/>
  <c r="F31" i="1"/>
  <c r="G31" i="1"/>
  <c r="C30" i="2"/>
  <c r="J31" i="1"/>
  <c r="L31" i="1"/>
  <c r="C32" i="1"/>
  <c r="B31" i="2"/>
  <c r="F32" i="1"/>
  <c r="G32" i="1"/>
  <c r="C31" i="2"/>
  <c r="J32" i="1"/>
  <c r="N32" i="1"/>
  <c r="O32" i="1"/>
  <c r="L32" i="1"/>
  <c r="C33" i="1"/>
  <c r="B32" i="2"/>
  <c r="F33" i="1"/>
  <c r="G33" i="1"/>
  <c r="C32" i="2"/>
  <c r="J33" i="1"/>
  <c r="L33" i="1"/>
  <c r="M33" i="1"/>
  <c r="C34" i="1"/>
  <c r="B33" i="2"/>
  <c r="F34" i="1"/>
  <c r="G34" i="1"/>
  <c r="C33" i="2"/>
  <c r="J34" i="1"/>
  <c r="L34" i="1"/>
  <c r="M34" i="1"/>
  <c r="P34" i="1"/>
  <c r="Q34" i="1"/>
  <c r="D33" i="2"/>
  <c r="N34" i="1"/>
  <c r="O34" i="1"/>
  <c r="C35" i="1"/>
  <c r="F35" i="1"/>
  <c r="G35" i="1"/>
  <c r="C34" i="2"/>
  <c r="J35" i="1"/>
  <c r="L35" i="1"/>
  <c r="C36" i="1"/>
  <c r="B35" i="2"/>
  <c r="G36" i="1"/>
  <c r="C35" i="2"/>
  <c r="M36" i="1"/>
  <c r="N36" i="1"/>
  <c r="O36" i="1"/>
  <c r="C37" i="1"/>
  <c r="B36" i="2"/>
  <c r="F37" i="1"/>
  <c r="G37" i="1"/>
  <c r="C36" i="2"/>
  <c r="J37" i="1"/>
  <c r="L37" i="1"/>
  <c r="M37" i="1"/>
  <c r="C38" i="1"/>
  <c r="B37" i="2"/>
  <c r="F38" i="1"/>
  <c r="G38" i="1"/>
  <c r="C37" i="2"/>
  <c r="J38" i="1"/>
  <c r="L38" i="1"/>
  <c r="M38" i="1"/>
  <c r="C39" i="1"/>
  <c r="B38" i="2"/>
  <c r="F39" i="1"/>
  <c r="G39" i="1"/>
  <c r="C38" i="2"/>
  <c r="J39" i="1"/>
  <c r="L39" i="1"/>
  <c r="M39" i="1"/>
  <c r="N39" i="1"/>
  <c r="O39" i="1"/>
  <c r="C40" i="1"/>
  <c r="B39" i="2"/>
  <c r="F40" i="1"/>
  <c r="G40" i="1"/>
  <c r="C39" i="2"/>
  <c r="J40" i="1"/>
  <c r="L40" i="1"/>
  <c r="C41" i="1"/>
  <c r="B40" i="2"/>
  <c r="F41" i="1"/>
  <c r="G41" i="1"/>
  <c r="J41" i="1"/>
  <c r="N41" i="1"/>
  <c r="O41" i="1"/>
  <c r="L41" i="1"/>
  <c r="C42" i="1"/>
  <c r="B41" i="2"/>
  <c r="F42" i="1"/>
  <c r="G42" i="1"/>
  <c r="C41" i="2"/>
  <c r="J42" i="1"/>
  <c r="L42" i="1"/>
  <c r="M42" i="1"/>
  <c r="C43" i="1"/>
  <c r="B42" i="2"/>
  <c r="F43" i="1"/>
  <c r="G43" i="1"/>
  <c r="C42" i="2"/>
  <c r="J43" i="1"/>
  <c r="L43" i="1"/>
  <c r="M43" i="1"/>
  <c r="P43" i="1"/>
  <c r="Q43" i="1"/>
  <c r="D42" i="2"/>
  <c r="N43" i="1"/>
  <c r="O43" i="1"/>
  <c r="C44" i="1"/>
  <c r="B43" i="2"/>
  <c r="F44" i="1"/>
  <c r="G44" i="1"/>
  <c r="C43" i="2"/>
  <c r="J44" i="1"/>
  <c r="L44" i="1"/>
  <c r="C45" i="1"/>
  <c r="B44" i="2"/>
  <c r="F45" i="1"/>
  <c r="G45" i="1"/>
  <c r="C44" i="2"/>
  <c r="J45" i="1"/>
  <c r="L45" i="1"/>
  <c r="M45" i="1"/>
  <c r="C46" i="1"/>
  <c r="B45" i="2"/>
  <c r="F46" i="1"/>
  <c r="G46" i="1"/>
  <c r="C45" i="2"/>
  <c r="J46" i="1"/>
  <c r="L46" i="1"/>
  <c r="M46" i="1"/>
  <c r="C47" i="1"/>
  <c r="B46" i="2"/>
  <c r="F47" i="1"/>
  <c r="G47" i="1"/>
  <c r="C46" i="2"/>
  <c r="J47" i="1"/>
  <c r="L47" i="1"/>
  <c r="M47" i="1"/>
  <c r="N47" i="1"/>
  <c r="O47" i="1"/>
  <c r="C48" i="1"/>
  <c r="B47" i="2"/>
  <c r="G48" i="1"/>
  <c r="C47" i="2"/>
  <c r="M48" i="1"/>
  <c r="N48" i="1"/>
  <c r="O48" i="1"/>
  <c r="C49" i="1"/>
  <c r="B48" i="2"/>
  <c r="F49" i="1"/>
  <c r="G49" i="1"/>
  <c r="C48" i="2"/>
  <c r="J49" i="1"/>
  <c r="L49" i="1"/>
  <c r="C50" i="1"/>
  <c r="B49" i="2"/>
  <c r="F50" i="1"/>
  <c r="G50" i="1"/>
  <c r="C49" i="2"/>
  <c r="J50" i="1"/>
  <c r="N50" i="1"/>
  <c r="O50" i="1"/>
  <c r="L50" i="1"/>
  <c r="C51" i="1"/>
  <c r="B50" i="2"/>
  <c r="F51" i="1"/>
  <c r="G51" i="1"/>
  <c r="C50" i="2"/>
  <c r="J51" i="1"/>
  <c r="L51" i="1"/>
  <c r="M51" i="1"/>
  <c r="C52" i="1"/>
  <c r="F52" i="1"/>
  <c r="G52" i="1"/>
  <c r="C51" i="2"/>
  <c r="J52" i="1"/>
  <c r="L52" i="1"/>
  <c r="M52" i="1"/>
  <c r="P52" i="1"/>
  <c r="Q52" i="1"/>
  <c r="D51" i="2"/>
  <c r="N52" i="1"/>
  <c r="O52" i="1"/>
  <c r="C53" i="1"/>
  <c r="B52" i="2"/>
  <c r="F53" i="1"/>
  <c r="G53" i="1"/>
  <c r="C52" i="2"/>
  <c r="J53" i="1"/>
  <c r="L53" i="1"/>
  <c r="C54" i="1"/>
  <c r="B53" i="2"/>
  <c r="F54" i="1"/>
  <c r="G54" i="1"/>
  <c r="C53" i="2"/>
  <c r="J54" i="1"/>
  <c r="N54" i="1"/>
  <c r="O54" i="1"/>
  <c r="L54" i="1"/>
  <c r="C55" i="1"/>
  <c r="B54" i="2"/>
  <c r="F55" i="1"/>
  <c r="G55" i="1"/>
  <c r="C54" i="2"/>
  <c r="J55" i="1"/>
  <c r="L55" i="1"/>
  <c r="M55" i="1"/>
  <c r="C56" i="1"/>
  <c r="B55" i="2"/>
  <c r="F56" i="1"/>
  <c r="G56" i="1"/>
  <c r="J56" i="1"/>
  <c r="L56" i="1"/>
  <c r="M56" i="1"/>
  <c r="N56" i="1"/>
  <c r="O56" i="1"/>
  <c r="C57" i="1"/>
  <c r="B56" i="2"/>
  <c r="F57" i="1"/>
  <c r="G57" i="1"/>
  <c r="J57" i="1"/>
  <c r="M57" i="1"/>
  <c r="L57" i="1"/>
  <c r="N57" i="1"/>
  <c r="O57" i="1"/>
  <c r="C58" i="1"/>
  <c r="B57" i="2"/>
  <c r="F58" i="1"/>
  <c r="G58" i="1"/>
  <c r="C57" i="2"/>
  <c r="J58" i="1"/>
  <c r="L58" i="1"/>
  <c r="M58" i="1"/>
  <c r="C59" i="1"/>
  <c r="B58" i="2"/>
  <c r="F59" i="1"/>
  <c r="G59" i="1"/>
  <c r="C58" i="2"/>
  <c r="J59" i="1"/>
  <c r="N59" i="1"/>
  <c r="O59" i="1"/>
  <c r="L59" i="1"/>
  <c r="M59" i="1"/>
  <c r="P59" i="1"/>
  <c r="Q59" i="1"/>
  <c r="D58" i="2"/>
  <c r="C60" i="1"/>
  <c r="B59" i="2"/>
  <c r="G60" i="1"/>
  <c r="C59" i="2"/>
  <c r="M60" i="1"/>
  <c r="P60" i="1"/>
  <c r="Q60" i="1"/>
  <c r="D59" i="2"/>
  <c r="N60" i="1"/>
  <c r="O60" i="1"/>
  <c r="C61" i="1"/>
  <c r="B60" i="2"/>
  <c r="F61" i="1"/>
  <c r="G61" i="1"/>
  <c r="C60" i="2"/>
  <c r="J61" i="1"/>
  <c r="L61" i="1"/>
  <c r="M61" i="1"/>
  <c r="N61" i="1"/>
  <c r="O61" i="1"/>
  <c r="C62" i="1"/>
  <c r="B61" i="2"/>
  <c r="F62" i="1"/>
  <c r="G62" i="1"/>
  <c r="C61" i="2"/>
  <c r="J62" i="1"/>
  <c r="L62" i="1"/>
  <c r="C63" i="1"/>
  <c r="B62" i="2"/>
  <c r="F63" i="1"/>
  <c r="G63" i="1"/>
  <c r="C62" i="2"/>
  <c r="J63" i="1"/>
  <c r="N63" i="1"/>
  <c r="O63" i="1"/>
  <c r="L63" i="1"/>
  <c r="C64" i="1"/>
  <c r="B63" i="2"/>
  <c r="F64" i="1"/>
  <c r="G64" i="1"/>
  <c r="C63" i="2"/>
  <c r="J64" i="1"/>
  <c r="L64" i="1"/>
  <c r="M64" i="1"/>
  <c r="C65" i="1"/>
  <c r="B64" i="2"/>
  <c r="F65" i="1"/>
  <c r="G65" i="1"/>
  <c r="C64" i="2"/>
  <c r="J65" i="1"/>
  <c r="L65" i="1"/>
  <c r="N65" i="1"/>
  <c r="O65" i="1"/>
  <c r="M65" i="1"/>
  <c r="P65" i="1"/>
  <c r="Q65" i="1"/>
  <c r="D64" i="2"/>
  <c r="C66" i="1"/>
  <c r="B65" i="2"/>
  <c r="F66" i="1"/>
  <c r="G66" i="1"/>
  <c r="C65" i="2"/>
  <c r="J66" i="1"/>
  <c r="M66" i="1"/>
  <c r="L66" i="1"/>
  <c r="N66" i="1"/>
  <c r="O66" i="1"/>
  <c r="C67" i="1"/>
  <c r="B66" i="2"/>
  <c r="F67" i="1"/>
  <c r="G67" i="1"/>
  <c r="C66" i="2"/>
  <c r="J67" i="1"/>
  <c r="L67" i="1"/>
  <c r="M67" i="1"/>
  <c r="N67" i="1"/>
  <c r="O67" i="1"/>
  <c r="C68" i="1"/>
  <c r="B67" i="2"/>
  <c r="F68" i="1"/>
  <c r="G68" i="1"/>
  <c r="C67" i="2"/>
  <c r="J68" i="1"/>
  <c r="L68" i="1"/>
  <c r="M68" i="1"/>
  <c r="C69" i="1"/>
  <c r="B68" i="2"/>
  <c r="F69" i="1"/>
  <c r="G69" i="1"/>
  <c r="C68" i="2"/>
  <c r="J69" i="1"/>
  <c r="L69" i="1"/>
  <c r="C70" i="1"/>
  <c r="B69" i="2"/>
  <c r="F70" i="1"/>
  <c r="G70" i="1"/>
  <c r="C69" i="2"/>
  <c r="J70" i="1"/>
  <c r="L70" i="1"/>
  <c r="M70" i="1"/>
  <c r="N70" i="1"/>
  <c r="O70" i="1"/>
  <c r="C71" i="1"/>
  <c r="B70" i="2"/>
  <c r="F71" i="1"/>
  <c r="G71" i="1"/>
  <c r="C70" i="2"/>
  <c r="J71" i="1"/>
  <c r="N71" i="1"/>
  <c r="O71" i="1"/>
  <c r="L71" i="1"/>
  <c r="C72" i="1"/>
  <c r="B71" i="2"/>
  <c r="G72" i="1"/>
  <c r="C71" i="2"/>
  <c r="M72" i="1"/>
  <c r="N72" i="1"/>
  <c r="O72" i="1"/>
  <c r="P72" i="1"/>
  <c r="Q72" i="1"/>
  <c r="D71" i="2"/>
  <c r="C73" i="1"/>
  <c r="B72" i="2"/>
  <c r="F73" i="1"/>
  <c r="G73" i="1"/>
  <c r="C72" i="2"/>
  <c r="J73" i="1"/>
  <c r="N73" i="1"/>
  <c r="O73" i="1"/>
  <c r="L73" i="1"/>
  <c r="C74" i="1"/>
  <c r="B73" i="2"/>
  <c r="F74" i="1"/>
  <c r="G74" i="1"/>
  <c r="C73" i="2"/>
  <c r="J74" i="1"/>
  <c r="L74" i="1"/>
  <c r="M74" i="1"/>
  <c r="C75" i="1"/>
  <c r="B74" i="2"/>
  <c r="F75" i="1"/>
  <c r="G75" i="1"/>
  <c r="C74" i="2"/>
  <c r="J75" i="1"/>
  <c r="L75" i="1"/>
  <c r="M75" i="1"/>
  <c r="P75" i="1"/>
  <c r="Q75" i="1"/>
  <c r="D74" i="2"/>
  <c r="N75" i="1"/>
  <c r="O75" i="1"/>
  <c r="C76" i="1"/>
  <c r="B75" i="2"/>
  <c r="F76" i="1"/>
  <c r="G76" i="1"/>
  <c r="J76" i="1"/>
  <c r="M76" i="1"/>
  <c r="L76" i="1"/>
  <c r="C77" i="1"/>
  <c r="B76" i="2"/>
  <c r="F77" i="1"/>
  <c r="G77" i="1"/>
  <c r="C76" i="2"/>
  <c r="J77" i="1"/>
  <c r="L77" i="1"/>
  <c r="M77" i="1"/>
  <c r="C78" i="1"/>
  <c r="B77" i="2"/>
  <c r="F78" i="1"/>
  <c r="G78" i="1"/>
  <c r="C77" i="2"/>
  <c r="J78" i="1"/>
  <c r="L78" i="1"/>
  <c r="M78" i="1"/>
  <c r="C79" i="1"/>
  <c r="B78" i="2"/>
  <c r="F79" i="1"/>
  <c r="G79" i="1"/>
  <c r="C78" i="2"/>
  <c r="J79" i="1"/>
  <c r="L79" i="1"/>
  <c r="M79" i="1"/>
  <c r="N79" i="1"/>
  <c r="O79" i="1"/>
  <c r="C80" i="1"/>
  <c r="B79" i="2"/>
  <c r="F80" i="1"/>
  <c r="G80" i="1"/>
  <c r="C79" i="2"/>
  <c r="J80" i="1"/>
  <c r="M80" i="1"/>
  <c r="L80" i="1"/>
  <c r="N80" i="1"/>
  <c r="O80" i="1"/>
  <c r="C81" i="1"/>
  <c r="B80" i="2"/>
  <c r="F81" i="1"/>
  <c r="G81" i="1"/>
  <c r="C80" i="2"/>
  <c r="J81" i="1"/>
  <c r="L81" i="1"/>
  <c r="M81" i="1"/>
  <c r="C82" i="1"/>
  <c r="B81" i="2"/>
  <c r="F82" i="1"/>
  <c r="G82" i="1"/>
  <c r="C81" i="2"/>
  <c r="J82" i="1"/>
  <c r="N82" i="1"/>
  <c r="O82" i="1"/>
  <c r="P82" i="1"/>
  <c r="Q82" i="1"/>
  <c r="D81" i="2"/>
  <c r="L82" i="1"/>
  <c r="M82" i="1"/>
  <c r="C83" i="1"/>
  <c r="B82" i="2"/>
  <c r="F83" i="1"/>
  <c r="G83" i="1"/>
  <c r="C82" i="2"/>
  <c r="J83" i="1"/>
  <c r="L83" i="1"/>
  <c r="M83" i="1"/>
  <c r="N83" i="1"/>
  <c r="O83" i="1"/>
  <c r="C84" i="1"/>
  <c r="G84" i="1"/>
  <c r="C83" i="2"/>
  <c r="M84" i="1"/>
  <c r="P84" i="1"/>
  <c r="Q84" i="1"/>
  <c r="D83" i="2"/>
  <c r="N84" i="1"/>
  <c r="O84" i="1"/>
  <c r="C85" i="1"/>
  <c r="B84" i="2"/>
  <c r="F85" i="1"/>
  <c r="G85" i="1"/>
  <c r="C84" i="2"/>
  <c r="J85" i="1"/>
  <c r="M85" i="1"/>
  <c r="L85" i="1"/>
  <c r="C86" i="1"/>
  <c r="B85" i="2"/>
  <c r="F86" i="1"/>
  <c r="G86" i="1"/>
  <c r="C85" i="2"/>
  <c r="J86" i="1"/>
  <c r="L86" i="1"/>
  <c r="M86" i="1"/>
  <c r="C87" i="1"/>
  <c r="B86" i="2"/>
  <c r="F87" i="1"/>
  <c r="G87" i="1"/>
  <c r="C86" i="2"/>
  <c r="J87" i="1"/>
  <c r="L87" i="1"/>
  <c r="M87" i="1"/>
  <c r="C88" i="1"/>
  <c r="B87" i="2"/>
  <c r="F88" i="1"/>
  <c r="G88" i="1"/>
  <c r="C87" i="2"/>
  <c r="J88" i="1"/>
  <c r="L88" i="1"/>
  <c r="M88" i="1"/>
  <c r="N88" i="1"/>
  <c r="O88" i="1"/>
  <c r="C89" i="1"/>
  <c r="B88" i="2"/>
  <c r="F89" i="1"/>
  <c r="G89" i="1"/>
  <c r="C88" i="2"/>
  <c r="J89" i="1"/>
  <c r="M89" i="1"/>
  <c r="L89" i="1"/>
  <c r="N89" i="1"/>
  <c r="O89" i="1"/>
  <c r="C90" i="1"/>
  <c r="B89" i="2"/>
  <c r="F90" i="1"/>
  <c r="G90" i="1"/>
  <c r="C89" i="2"/>
  <c r="J90" i="1"/>
  <c r="L90" i="1"/>
  <c r="M90" i="1"/>
  <c r="C91" i="1"/>
  <c r="F91" i="1"/>
  <c r="G91" i="1"/>
  <c r="C90" i="2"/>
  <c r="J91" i="1"/>
  <c r="N91" i="1"/>
  <c r="O91" i="1"/>
  <c r="P91" i="1"/>
  <c r="Q91" i="1"/>
  <c r="D90" i="2"/>
  <c r="L91" i="1"/>
  <c r="M91" i="1"/>
  <c r="C92" i="1"/>
  <c r="B91" i="2"/>
  <c r="F92" i="1"/>
  <c r="G92" i="1"/>
  <c r="C91" i="2"/>
  <c r="J92" i="1"/>
  <c r="L92" i="1"/>
  <c r="M92" i="1"/>
  <c r="N92" i="1"/>
  <c r="O92" i="1"/>
  <c r="C93" i="1"/>
  <c r="B92" i="2"/>
  <c r="F93" i="1"/>
  <c r="G93" i="1"/>
  <c r="C92" i="2"/>
  <c r="J93" i="1"/>
  <c r="M93" i="1"/>
  <c r="L93" i="1"/>
  <c r="N93" i="1"/>
  <c r="O93" i="1"/>
  <c r="C94" i="1"/>
  <c r="B93" i="2"/>
  <c r="F94" i="1"/>
  <c r="G94" i="1"/>
  <c r="C93" i="2"/>
  <c r="J94" i="1"/>
  <c r="L94" i="1"/>
  <c r="M94" i="1"/>
  <c r="C95" i="1"/>
  <c r="B94" i="2"/>
  <c r="F95" i="1"/>
  <c r="G95" i="1"/>
  <c r="C94" i="2"/>
  <c r="J95" i="1"/>
  <c r="L95" i="1"/>
  <c r="M95" i="1"/>
  <c r="C96" i="1"/>
  <c r="B95" i="2"/>
  <c r="G96" i="1"/>
  <c r="C95" i="2"/>
  <c r="M96" i="1"/>
  <c r="P96" i="1"/>
  <c r="Q96" i="1"/>
  <c r="D95" i="2"/>
  <c r="N96" i="1"/>
  <c r="O96" i="1"/>
  <c r="C97" i="1"/>
  <c r="B96" i="2"/>
  <c r="F97" i="1"/>
  <c r="G97" i="1"/>
  <c r="C96" i="2"/>
  <c r="J97" i="1"/>
  <c r="L97" i="1"/>
  <c r="M97" i="1"/>
  <c r="P97" i="1"/>
  <c r="Q97" i="1"/>
  <c r="D96" i="2"/>
  <c r="N97" i="1"/>
  <c r="O97" i="1"/>
  <c r="C98" i="1"/>
  <c r="B97" i="2"/>
  <c r="F98" i="1"/>
  <c r="G98" i="1"/>
  <c r="C97" i="2"/>
  <c r="J98" i="1"/>
  <c r="M98" i="1"/>
  <c r="L98" i="1"/>
  <c r="C99" i="1"/>
  <c r="B98" i="2"/>
  <c r="F99" i="1"/>
  <c r="G99" i="1"/>
  <c r="C98" i="2"/>
  <c r="J99" i="1"/>
  <c r="L99" i="1"/>
  <c r="M99" i="1"/>
  <c r="C100" i="1"/>
  <c r="B99" i="2"/>
  <c r="F100" i="1"/>
  <c r="G100" i="1"/>
  <c r="C99" i="2"/>
  <c r="J100" i="1"/>
  <c r="L100" i="1"/>
  <c r="M100" i="1"/>
  <c r="C101" i="1"/>
  <c r="B100" i="2"/>
  <c r="F101" i="1"/>
  <c r="G101" i="1"/>
  <c r="C100" i="2"/>
  <c r="J101" i="1"/>
  <c r="L101" i="1"/>
  <c r="M101" i="1"/>
  <c r="N101" i="1"/>
  <c r="O101" i="1"/>
  <c r="C102" i="1"/>
  <c r="B101" i="2"/>
  <c r="F102" i="1"/>
  <c r="G102" i="1"/>
  <c r="C101" i="2"/>
  <c r="J102" i="1"/>
  <c r="M102" i="1"/>
  <c r="L102" i="1"/>
  <c r="N102" i="1"/>
  <c r="O102" i="1"/>
  <c r="C103" i="1"/>
  <c r="B102" i="2"/>
  <c r="F103" i="1"/>
  <c r="G103" i="1"/>
  <c r="C102" i="2"/>
  <c r="J103" i="1"/>
  <c r="L103" i="1"/>
  <c r="M103" i="1"/>
  <c r="C104" i="1"/>
  <c r="B103" i="2"/>
  <c r="F104" i="1"/>
  <c r="G104" i="1"/>
  <c r="C103" i="2"/>
  <c r="J104" i="1"/>
  <c r="N104" i="1"/>
  <c r="O104" i="1"/>
  <c r="P104" i="1"/>
  <c r="Q104" i="1"/>
  <c r="D103" i="2"/>
  <c r="L104" i="1"/>
  <c r="M104" i="1"/>
  <c r="C105" i="1"/>
  <c r="F105" i="1"/>
  <c r="G105" i="1"/>
  <c r="J105" i="1"/>
  <c r="L105" i="1"/>
  <c r="M105" i="1"/>
  <c r="N105" i="1"/>
  <c r="O105" i="1"/>
  <c r="C106" i="1"/>
  <c r="B105" i="2"/>
  <c r="F106" i="1"/>
  <c r="G106" i="1"/>
  <c r="C105" i="2"/>
  <c r="J106" i="1"/>
  <c r="M106" i="1"/>
  <c r="L106" i="1"/>
  <c r="N106" i="1"/>
  <c r="O106" i="1"/>
  <c r="C107" i="1"/>
  <c r="B106" i="2"/>
  <c r="F107" i="1"/>
  <c r="G107" i="1"/>
  <c r="C106" i="2"/>
  <c r="J107" i="1"/>
  <c r="L107" i="1"/>
  <c r="M107" i="1"/>
  <c r="C108" i="1"/>
  <c r="B107" i="2"/>
  <c r="G108" i="1"/>
  <c r="C107" i="2"/>
  <c r="M108" i="1"/>
  <c r="N108" i="1"/>
  <c r="O108" i="1"/>
  <c r="P108" i="1"/>
  <c r="Q108" i="1"/>
  <c r="D107" i="2"/>
  <c r="C109" i="1"/>
  <c r="B108" i="2"/>
  <c r="F109" i="1"/>
  <c r="G109" i="1"/>
  <c r="C108" i="2"/>
  <c r="J109" i="1"/>
  <c r="L109" i="1"/>
  <c r="M109" i="1"/>
  <c r="C110" i="1"/>
  <c r="B109" i="2"/>
  <c r="F110" i="1"/>
  <c r="G110" i="1"/>
  <c r="C109" i="2"/>
  <c r="J110" i="1"/>
  <c r="L110" i="1"/>
  <c r="M110" i="1"/>
  <c r="N110" i="1"/>
  <c r="O110" i="1"/>
  <c r="C111" i="1"/>
  <c r="B110" i="2"/>
  <c r="F111" i="1"/>
  <c r="G111" i="1"/>
  <c r="C110" i="2"/>
  <c r="J111" i="1"/>
  <c r="M111" i="1"/>
  <c r="L111" i="1"/>
  <c r="N111" i="1"/>
  <c r="O111" i="1"/>
  <c r="C112" i="1"/>
  <c r="B111" i="2"/>
  <c r="F112" i="1"/>
  <c r="G112" i="1"/>
  <c r="J112" i="1"/>
  <c r="L112" i="1"/>
  <c r="M112" i="1"/>
  <c r="C113" i="1"/>
  <c r="B112" i="2"/>
  <c r="F113" i="1"/>
  <c r="G113" i="1"/>
  <c r="C112" i="2"/>
  <c r="J113" i="1"/>
  <c r="N113" i="1"/>
  <c r="O113" i="1"/>
  <c r="P113" i="1"/>
  <c r="Q113" i="1"/>
  <c r="D112" i="2"/>
  <c r="L113" i="1"/>
  <c r="M113" i="1"/>
  <c r="C114" i="1"/>
  <c r="B113" i="2"/>
  <c r="F114" i="1"/>
  <c r="G114" i="1"/>
  <c r="C113" i="2"/>
  <c r="J114" i="1"/>
  <c r="L114" i="1"/>
  <c r="M114" i="1"/>
  <c r="N114" i="1"/>
  <c r="O114" i="1"/>
  <c r="C115" i="1"/>
  <c r="B114" i="2"/>
  <c r="F115" i="1"/>
  <c r="G115" i="1"/>
  <c r="C114" i="2"/>
  <c r="J115" i="1"/>
  <c r="M115" i="1"/>
  <c r="L115" i="1"/>
  <c r="N115" i="1"/>
  <c r="O115" i="1"/>
  <c r="C116" i="1"/>
  <c r="B115" i="2"/>
  <c r="F116" i="1"/>
  <c r="G116" i="1"/>
  <c r="C115" i="2"/>
  <c r="J116" i="1"/>
  <c r="L116" i="1"/>
  <c r="M116" i="1"/>
  <c r="C117" i="1"/>
  <c r="B116" i="2"/>
  <c r="F117" i="1"/>
  <c r="G117" i="1"/>
  <c r="C116" i="2"/>
  <c r="J117" i="1"/>
  <c r="L117" i="1"/>
  <c r="M117" i="1"/>
  <c r="C118" i="1"/>
  <c r="B117" i="2"/>
  <c r="F118" i="1"/>
  <c r="G118" i="1"/>
  <c r="J118" i="1"/>
  <c r="L118" i="1"/>
  <c r="M118" i="1"/>
  <c r="N118" i="1"/>
  <c r="O118" i="1"/>
  <c r="C119" i="1"/>
  <c r="B118" i="2"/>
  <c r="F119" i="1"/>
  <c r="G119" i="1"/>
  <c r="C118" i="2"/>
  <c r="J119" i="1"/>
  <c r="M119" i="1"/>
  <c r="L119" i="1"/>
  <c r="C120" i="1"/>
  <c r="B119" i="2"/>
  <c r="G120" i="1"/>
  <c r="C119" i="2"/>
  <c r="M120" i="1"/>
  <c r="N120" i="1"/>
  <c r="O120" i="1"/>
  <c r="C121" i="1"/>
  <c r="B120" i="2"/>
  <c r="F121" i="1"/>
  <c r="G121" i="1"/>
  <c r="C120" i="2"/>
  <c r="J121" i="1"/>
  <c r="L121" i="1"/>
  <c r="M121" i="1"/>
  <c r="C122" i="1"/>
  <c r="B121" i="2"/>
  <c r="F122" i="1"/>
  <c r="G122" i="1"/>
  <c r="C121" i="2"/>
  <c r="J122" i="1"/>
  <c r="N122" i="1"/>
  <c r="O122" i="1"/>
  <c r="P122" i="1"/>
  <c r="Q122" i="1"/>
  <c r="D121" i="2"/>
  <c r="L122" i="1"/>
  <c r="M122" i="1"/>
  <c r="C123" i="1"/>
  <c r="B122" i="2"/>
  <c r="F123" i="1"/>
  <c r="G123" i="1"/>
  <c r="C122" i="2"/>
  <c r="J123" i="1"/>
  <c r="L123" i="1"/>
  <c r="M123" i="1"/>
  <c r="N123" i="1"/>
  <c r="O123" i="1"/>
  <c r="C124" i="1"/>
  <c r="F124" i="1"/>
  <c r="G124" i="1"/>
  <c r="C123" i="2"/>
  <c r="J124" i="1"/>
  <c r="M124" i="1"/>
  <c r="L124" i="1"/>
  <c r="N124" i="1"/>
  <c r="O124" i="1"/>
  <c r="C125" i="1"/>
  <c r="B124" i="2"/>
  <c r="F125" i="1"/>
  <c r="G125" i="1"/>
  <c r="C124" i="2"/>
  <c r="J125" i="1"/>
  <c r="L125" i="1"/>
  <c r="M125" i="1"/>
  <c r="C126" i="1"/>
  <c r="B125" i="2"/>
  <c r="F126" i="1"/>
  <c r="G126" i="1"/>
  <c r="C125" i="2"/>
  <c r="J126" i="1"/>
  <c r="L126" i="1"/>
  <c r="M126" i="1"/>
  <c r="C127" i="1"/>
  <c r="B126" i="2"/>
  <c r="F127" i="1"/>
  <c r="G127" i="1"/>
  <c r="C126" i="2"/>
  <c r="J127" i="1"/>
  <c r="L127" i="1"/>
  <c r="M127" i="1"/>
  <c r="N127" i="1"/>
  <c r="O127" i="1"/>
  <c r="C128" i="1"/>
  <c r="B127" i="2"/>
  <c r="F128" i="1"/>
  <c r="G128" i="1"/>
  <c r="C127" i="2"/>
  <c r="J128" i="1"/>
  <c r="M128" i="1"/>
  <c r="L128" i="1"/>
  <c r="C129" i="1"/>
  <c r="F129" i="1"/>
  <c r="G129" i="1"/>
  <c r="J129" i="1"/>
  <c r="N129" i="1"/>
  <c r="O129" i="1"/>
  <c r="L129" i="1"/>
  <c r="C130" i="1"/>
  <c r="B129" i="2"/>
  <c r="F130" i="1"/>
  <c r="G130" i="1"/>
  <c r="C129" i="2"/>
  <c r="J130" i="1"/>
  <c r="N130" i="1"/>
  <c r="O130" i="1"/>
  <c r="L130" i="1"/>
  <c r="C131" i="1"/>
  <c r="B130" i="2"/>
  <c r="F131" i="1"/>
  <c r="G131" i="1"/>
  <c r="C130" i="2"/>
  <c r="J131" i="1"/>
  <c r="L131" i="1"/>
  <c r="M131" i="1"/>
  <c r="P131" i="1"/>
  <c r="Q131" i="1"/>
  <c r="D130" i="2"/>
  <c r="N131" i="1"/>
  <c r="O131" i="1"/>
  <c r="C132" i="1"/>
  <c r="B131" i="2"/>
  <c r="G132" i="1"/>
  <c r="C131" i="2"/>
  <c r="M132" i="1"/>
  <c r="N132" i="1"/>
  <c r="O132" i="1"/>
  <c r="P132" i="1"/>
  <c r="Q132" i="1"/>
  <c r="D131" i="2"/>
  <c r="C133" i="1"/>
  <c r="B132" i="2"/>
  <c r="F133" i="1"/>
  <c r="G133" i="1"/>
  <c r="C132" i="2"/>
  <c r="J133" i="1"/>
  <c r="N133" i="1"/>
  <c r="O133" i="1"/>
  <c r="L133" i="1"/>
  <c r="M133" i="1"/>
  <c r="C134" i="1"/>
  <c r="B133" i="2"/>
  <c r="F134" i="1"/>
  <c r="G134" i="1"/>
  <c r="C133" i="2"/>
  <c r="J134" i="1"/>
  <c r="N134" i="1"/>
  <c r="O134" i="1"/>
  <c r="L134" i="1"/>
  <c r="C135" i="1"/>
  <c r="B134" i="2"/>
  <c r="F135" i="1"/>
  <c r="G135" i="1"/>
  <c r="C134" i="2"/>
  <c r="J135" i="1"/>
  <c r="N135" i="1"/>
  <c r="O135" i="1"/>
  <c r="L135" i="1"/>
  <c r="C136" i="1"/>
  <c r="B135" i="2"/>
  <c r="F136" i="1"/>
  <c r="G136" i="1"/>
  <c r="C135" i="2"/>
  <c r="J136" i="1"/>
  <c r="L136" i="1"/>
  <c r="M136" i="1"/>
  <c r="P136" i="1"/>
  <c r="Q136" i="1"/>
  <c r="D135" i="2"/>
  <c r="N136" i="1"/>
  <c r="O136" i="1"/>
  <c r="C137" i="1"/>
  <c r="B136" i="2"/>
  <c r="F137" i="1"/>
  <c r="G137" i="1"/>
  <c r="C136" i="2"/>
  <c r="J137" i="1"/>
  <c r="M137" i="1"/>
  <c r="L137" i="1"/>
  <c r="C138" i="1"/>
  <c r="B137" i="2"/>
  <c r="F138" i="1"/>
  <c r="G138" i="1"/>
  <c r="C137" i="2"/>
  <c r="J138" i="1"/>
  <c r="L138" i="1"/>
  <c r="M138" i="1"/>
  <c r="P138" i="1"/>
  <c r="Q138" i="1"/>
  <c r="D137" i="2"/>
  <c r="N138" i="1"/>
  <c r="O138" i="1"/>
  <c r="C139" i="1"/>
  <c r="B138" i="2"/>
  <c r="F139" i="1"/>
  <c r="G139" i="1"/>
  <c r="C138" i="2"/>
  <c r="J139" i="1"/>
  <c r="L139" i="1"/>
  <c r="M139" i="1"/>
  <c r="C140" i="1"/>
  <c r="F140" i="1"/>
  <c r="G140" i="1"/>
  <c r="C139" i="2"/>
  <c r="J140" i="1"/>
  <c r="L140" i="1"/>
  <c r="N140" i="1"/>
  <c r="O140" i="1"/>
  <c r="M140" i="1"/>
  <c r="C141" i="1"/>
  <c r="B140" i="2"/>
  <c r="F141" i="1"/>
  <c r="G141" i="1"/>
  <c r="C140" i="2"/>
  <c r="J141" i="1"/>
  <c r="M141" i="1"/>
  <c r="L141" i="1"/>
  <c r="C142" i="1"/>
  <c r="B141" i="2"/>
  <c r="F142" i="1"/>
  <c r="G142" i="1"/>
  <c r="C141" i="2"/>
  <c r="J142" i="1"/>
  <c r="L142" i="1"/>
  <c r="M142" i="1"/>
  <c r="N142" i="1"/>
  <c r="O142" i="1"/>
  <c r="C143" i="1"/>
  <c r="B142" i="2"/>
  <c r="F143" i="1"/>
  <c r="G143" i="1"/>
  <c r="C142" i="2"/>
  <c r="J143" i="1"/>
  <c r="L143" i="1"/>
  <c r="M143" i="1"/>
  <c r="C144" i="1"/>
  <c r="B143" i="2"/>
  <c r="G144" i="1"/>
  <c r="C143" i="2"/>
  <c r="M144" i="1"/>
  <c r="P144" i="1"/>
  <c r="Q144" i="1"/>
  <c r="D143" i="2"/>
  <c r="N144" i="1"/>
  <c r="O144" i="1"/>
  <c r="C145" i="1"/>
  <c r="B144" i="2"/>
  <c r="Z145" i="1" s="1"/>
  <c r="F145" i="1"/>
  <c r="G145" i="1"/>
  <c r="C144" i="2"/>
  <c r="J145" i="1"/>
  <c r="L145" i="1"/>
  <c r="N145" i="1"/>
  <c r="O145" i="1"/>
  <c r="M145" i="1"/>
  <c r="P145" i="1"/>
  <c r="Q145" i="1"/>
  <c r="D144" i="2"/>
  <c r="C146" i="1"/>
  <c r="B145" i="2"/>
  <c r="F146" i="1"/>
  <c r="G146" i="1"/>
  <c r="C145" i="2"/>
  <c r="J146" i="1"/>
  <c r="N146" i="1"/>
  <c r="O146" i="1"/>
  <c r="L146" i="1"/>
  <c r="C147" i="1"/>
  <c r="B146" i="2"/>
  <c r="F147" i="1"/>
  <c r="G147" i="1"/>
  <c r="C146" i="2"/>
  <c r="J147" i="1"/>
  <c r="L147" i="1"/>
  <c r="M147" i="1"/>
  <c r="N147" i="1"/>
  <c r="O147" i="1"/>
  <c r="C148" i="1"/>
  <c r="B147" i="2"/>
  <c r="F148" i="1"/>
  <c r="G148" i="1"/>
  <c r="C147" i="2"/>
  <c r="J148" i="1"/>
  <c r="L148" i="1"/>
  <c r="M148" i="1"/>
  <c r="C149" i="1"/>
  <c r="B148" i="2"/>
  <c r="F149" i="1"/>
  <c r="G149" i="1"/>
  <c r="C148" i="2"/>
  <c r="J149" i="1"/>
  <c r="L149" i="1"/>
  <c r="M149" i="1"/>
  <c r="C150" i="1"/>
  <c r="B149" i="2"/>
  <c r="F150" i="1"/>
  <c r="G150" i="1"/>
  <c r="C149" i="2"/>
  <c r="J150" i="1"/>
  <c r="L150" i="1"/>
  <c r="M150" i="1"/>
  <c r="N150" i="1"/>
  <c r="O150" i="1"/>
  <c r="C151" i="1"/>
  <c r="B150" i="2"/>
  <c r="F151" i="1"/>
  <c r="G151" i="1"/>
  <c r="C150" i="2"/>
  <c r="J151" i="1"/>
  <c r="M151" i="1"/>
  <c r="L151" i="1"/>
  <c r="C152" i="1"/>
  <c r="B151" i="2"/>
  <c r="F152" i="1"/>
  <c r="G152" i="1"/>
  <c r="C151" i="2"/>
  <c r="J152" i="1"/>
  <c r="N152" i="1"/>
  <c r="O152" i="1"/>
  <c r="L152" i="1"/>
  <c r="M152" i="1"/>
  <c r="C153" i="1"/>
  <c r="B152" i="2"/>
  <c r="F153" i="1"/>
  <c r="G153" i="1"/>
  <c r="C152" i="2"/>
  <c r="J153" i="1"/>
  <c r="N153" i="1"/>
  <c r="O153" i="1"/>
  <c r="L153" i="1"/>
  <c r="M153" i="1"/>
  <c r="C154" i="1"/>
  <c r="B153" i="2"/>
  <c r="F154" i="1"/>
  <c r="G154" i="1"/>
  <c r="C153" i="2"/>
  <c r="J154" i="1"/>
  <c r="L154" i="1"/>
  <c r="M154" i="1"/>
  <c r="P154" i="1"/>
  <c r="Q154" i="1"/>
  <c r="D153" i="2"/>
  <c r="N154" i="1"/>
  <c r="O154" i="1"/>
  <c r="C155" i="1"/>
  <c r="B154" i="2"/>
  <c r="F155" i="1"/>
  <c r="G155" i="1"/>
  <c r="C154" i="2"/>
  <c r="J155" i="1"/>
  <c r="M155" i="1"/>
  <c r="L155" i="1"/>
  <c r="C156" i="1"/>
  <c r="B155" i="2"/>
  <c r="G156" i="1"/>
  <c r="C155" i="2"/>
  <c r="M156" i="1"/>
  <c r="P156" i="1"/>
  <c r="Q156" i="1"/>
  <c r="D155" i="2"/>
  <c r="N156" i="1"/>
  <c r="O156" i="1"/>
  <c r="C157" i="1"/>
  <c r="B156" i="2"/>
  <c r="F157" i="1"/>
  <c r="G157" i="1"/>
  <c r="C156" i="2"/>
  <c r="J157" i="1"/>
  <c r="N157" i="1"/>
  <c r="O157" i="1"/>
  <c r="L157" i="1"/>
  <c r="M157" i="1"/>
  <c r="P157" i="1"/>
  <c r="Q157" i="1"/>
  <c r="D156" i="2"/>
  <c r="C158" i="1"/>
  <c r="B157" i="2"/>
  <c r="F158" i="1"/>
  <c r="G158" i="1"/>
  <c r="C157" i="2"/>
  <c r="J158" i="1"/>
  <c r="N158" i="1"/>
  <c r="O158" i="1"/>
  <c r="L158" i="1"/>
  <c r="M158" i="1"/>
  <c r="C159" i="1"/>
  <c r="B158" i="2"/>
  <c r="F159" i="1"/>
  <c r="G159" i="1"/>
  <c r="C158" i="2"/>
  <c r="J159" i="1"/>
  <c r="L159" i="1"/>
  <c r="M159" i="1"/>
  <c r="N159" i="1"/>
  <c r="O159" i="1"/>
  <c r="C160" i="1"/>
  <c r="B159" i="2"/>
  <c r="F160" i="1"/>
  <c r="G160" i="1"/>
  <c r="C159" i="2"/>
  <c r="J160" i="1"/>
  <c r="M160" i="1"/>
  <c r="L160" i="1"/>
  <c r="C161" i="1"/>
  <c r="B160" i="2"/>
  <c r="F161" i="1"/>
  <c r="G161" i="1"/>
  <c r="J161" i="1"/>
  <c r="N161" i="1"/>
  <c r="O161" i="1"/>
  <c r="L161" i="1"/>
  <c r="M161" i="1"/>
  <c r="P161" i="1"/>
  <c r="Q161" i="1"/>
  <c r="D160" i="2"/>
  <c r="C162" i="1"/>
  <c r="B161" i="2"/>
  <c r="F162" i="1"/>
  <c r="G162" i="1"/>
  <c r="C161" i="2"/>
  <c r="J162" i="1"/>
  <c r="N162" i="1"/>
  <c r="O162" i="1"/>
  <c r="L162" i="1"/>
  <c r="M162" i="1"/>
  <c r="P162" i="1"/>
  <c r="Q162" i="1"/>
  <c r="D161" i="2"/>
  <c r="C163" i="1"/>
  <c r="B162" i="2"/>
  <c r="F163" i="1"/>
  <c r="G163" i="1"/>
  <c r="C162" i="2"/>
  <c r="J163" i="1"/>
  <c r="L163" i="1"/>
  <c r="M163" i="1"/>
  <c r="N163" i="1"/>
  <c r="O163" i="1"/>
  <c r="C164" i="1"/>
  <c r="B163" i="2"/>
  <c r="F164" i="1"/>
  <c r="G164" i="1"/>
  <c r="C163" i="2"/>
  <c r="J164" i="1"/>
  <c r="M164" i="1"/>
  <c r="L164" i="1"/>
  <c r="C165" i="1"/>
  <c r="B164" i="2"/>
  <c r="F165" i="1"/>
  <c r="G165" i="1"/>
  <c r="C164" i="2"/>
  <c r="J165" i="1"/>
  <c r="N165" i="1"/>
  <c r="O165" i="1"/>
  <c r="L165" i="1"/>
  <c r="M165" i="1"/>
  <c r="P165" i="1"/>
  <c r="Q165" i="1"/>
  <c r="D164" i="2"/>
  <c r="C166" i="1"/>
  <c r="B165" i="2"/>
  <c r="F166" i="1"/>
  <c r="G166" i="1"/>
  <c r="C165" i="2"/>
  <c r="J166" i="1"/>
  <c r="N166" i="1"/>
  <c r="O166" i="1"/>
  <c r="L166" i="1"/>
  <c r="M166" i="1"/>
  <c r="C167" i="1"/>
  <c r="B166" i="2"/>
  <c r="F167" i="1"/>
  <c r="G167" i="1"/>
  <c r="C166" i="2"/>
  <c r="J167" i="1"/>
  <c r="L167" i="1"/>
  <c r="M167" i="1"/>
  <c r="N167" i="1"/>
  <c r="O167" i="1"/>
  <c r="C168" i="1"/>
  <c r="B167" i="2"/>
  <c r="G168" i="1"/>
  <c r="M168" i="1"/>
  <c r="N168" i="1"/>
  <c r="O168" i="1"/>
  <c r="C169" i="1"/>
  <c r="F169" i="1"/>
  <c r="G169" i="1"/>
  <c r="C168" i="2"/>
  <c r="J169" i="1"/>
  <c r="M169" i="1"/>
  <c r="L169" i="1"/>
  <c r="C170" i="1"/>
  <c r="B169" i="2"/>
  <c r="F170" i="1"/>
  <c r="G170" i="1"/>
  <c r="C169" i="2"/>
  <c r="J170" i="1"/>
  <c r="N170" i="1"/>
  <c r="O170" i="1"/>
  <c r="L170" i="1"/>
  <c r="M170" i="1"/>
  <c r="P170" i="1"/>
  <c r="Q170" i="1"/>
  <c r="D169" i="2"/>
  <c r="C171" i="1"/>
  <c r="B170" i="2"/>
  <c r="F171" i="1"/>
  <c r="G171" i="1"/>
  <c r="C170" i="2"/>
  <c r="J171" i="1"/>
  <c r="N171" i="1"/>
  <c r="O171" i="1"/>
  <c r="L171" i="1"/>
  <c r="M171" i="1"/>
  <c r="P171" i="1"/>
  <c r="Q171" i="1"/>
  <c r="D170" i="2"/>
  <c r="C172" i="1"/>
  <c r="B171" i="2"/>
  <c r="F172" i="1"/>
  <c r="G172" i="1"/>
  <c r="C171" i="2"/>
  <c r="J172" i="1"/>
  <c r="L172" i="1"/>
  <c r="M172" i="1"/>
  <c r="N172" i="1"/>
  <c r="O172" i="1"/>
  <c r="C173" i="1"/>
  <c r="B172" i="2"/>
  <c r="F173" i="1"/>
  <c r="G173" i="1"/>
  <c r="C172" i="2"/>
  <c r="J173" i="1"/>
  <c r="M173" i="1"/>
  <c r="L173" i="1"/>
  <c r="C174" i="1"/>
  <c r="B173" i="2"/>
  <c r="F174" i="1"/>
  <c r="G174" i="1"/>
  <c r="C173" i="2"/>
  <c r="J174" i="1"/>
  <c r="N174" i="1"/>
  <c r="O174" i="1"/>
  <c r="L174" i="1"/>
  <c r="M174" i="1"/>
  <c r="P174" i="1"/>
  <c r="Q174" i="1"/>
  <c r="D173" i="2"/>
  <c r="C175" i="1"/>
  <c r="B174" i="2"/>
  <c r="F175" i="1"/>
  <c r="G175" i="1"/>
  <c r="C174" i="2"/>
  <c r="J175" i="1"/>
  <c r="N175" i="1"/>
  <c r="O175" i="1"/>
  <c r="L175" i="1"/>
  <c r="M175" i="1"/>
  <c r="C176" i="1"/>
  <c r="F176" i="1"/>
  <c r="G176" i="1"/>
  <c r="C175" i="2"/>
  <c r="J176" i="1"/>
  <c r="L176" i="1"/>
  <c r="M176" i="1"/>
  <c r="N176" i="1"/>
  <c r="O176" i="1"/>
  <c r="C177" i="1"/>
  <c r="B176" i="2"/>
  <c r="F177" i="1"/>
  <c r="G177" i="1"/>
  <c r="C176" i="2"/>
  <c r="J177" i="1"/>
  <c r="N177" i="1"/>
  <c r="O177" i="1"/>
  <c r="L177" i="1"/>
  <c r="C178" i="1"/>
  <c r="B177" i="2"/>
  <c r="F178" i="1"/>
  <c r="G178" i="1"/>
  <c r="C177" i="2"/>
  <c r="J178" i="1"/>
  <c r="N178" i="1"/>
  <c r="O178" i="1"/>
  <c r="L178" i="1"/>
  <c r="M178" i="1"/>
  <c r="P178" i="1"/>
  <c r="Q178" i="1"/>
  <c r="D177" i="2"/>
  <c r="C179" i="1"/>
  <c r="B178" i="2"/>
  <c r="F179" i="1"/>
  <c r="G179" i="1"/>
  <c r="C178" i="2"/>
  <c r="J179" i="1"/>
  <c r="N179" i="1"/>
  <c r="O179" i="1"/>
  <c r="L179" i="1"/>
  <c r="M179" i="1"/>
  <c r="P179" i="1"/>
  <c r="Q179" i="1"/>
  <c r="D178" i="2"/>
  <c r="G180" i="1"/>
  <c r="C179" i="2"/>
  <c r="M180" i="1"/>
  <c r="N180" i="1"/>
  <c r="O180" i="1"/>
  <c r="P149" i="1"/>
  <c r="Q149" i="1"/>
  <c r="D148" i="2"/>
  <c r="P99" i="1"/>
  <c r="Q99" i="1"/>
  <c r="D98" i="2"/>
  <c r="P176" i="1"/>
  <c r="Q176" i="1"/>
  <c r="D175" i="2"/>
  <c r="P168" i="1"/>
  <c r="Q168" i="1"/>
  <c r="D167" i="2"/>
  <c r="P167" i="1"/>
  <c r="Q167" i="1"/>
  <c r="D166" i="2"/>
  <c r="P159" i="1"/>
  <c r="Q159" i="1"/>
  <c r="D158" i="2"/>
  <c r="P142" i="1"/>
  <c r="Q142" i="1"/>
  <c r="D141" i="2"/>
  <c r="P103" i="1"/>
  <c r="Q103" i="1"/>
  <c r="D102" i="2"/>
  <c r="P95" i="1"/>
  <c r="Q95" i="1"/>
  <c r="D94" i="2"/>
  <c r="P164" i="1"/>
  <c r="Q164" i="1"/>
  <c r="D163" i="2"/>
  <c r="P153" i="1"/>
  <c r="Q153" i="1"/>
  <c r="D152" i="2"/>
  <c r="P150" i="1"/>
  <c r="Q150" i="1"/>
  <c r="D149" i="2"/>
  <c r="P81" i="1"/>
  <c r="Q81" i="1"/>
  <c r="D80" i="2"/>
  <c r="P180" i="1"/>
  <c r="Q180" i="1"/>
  <c r="D179" i="2"/>
  <c r="P175" i="1"/>
  <c r="Q175" i="1"/>
  <c r="D174" i="2"/>
  <c r="P172" i="1"/>
  <c r="Q172" i="1"/>
  <c r="D171" i="2"/>
  <c r="P166" i="1"/>
  <c r="Q166" i="1"/>
  <c r="D165" i="2"/>
  <c r="P163" i="1"/>
  <c r="Q163" i="1"/>
  <c r="D162" i="2"/>
  <c r="P158" i="1"/>
  <c r="Q158" i="1"/>
  <c r="D157" i="2"/>
  <c r="P152" i="1"/>
  <c r="Q152" i="1"/>
  <c r="D151" i="2"/>
  <c r="P147" i="1"/>
  <c r="Q147" i="1"/>
  <c r="D146" i="2"/>
  <c r="P143" i="1"/>
  <c r="Q143" i="1"/>
  <c r="D142" i="2"/>
  <c r="P141" i="1"/>
  <c r="Q141" i="1"/>
  <c r="D140" i="2"/>
  <c r="P140" i="1"/>
  <c r="Q140" i="1"/>
  <c r="D139" i="2"/>
  <c r="Z140" i="1" s="1"/>
  <c r="N173" i="1"/>
  <c r="O173" i="1"/>
  <c r="P173" i="1"/>
  <c r="Q173" i="1"/>
  <c r="D172" i="2"/>
  <c r="N169" i="1"/>
  <c r="O169" i="1"/>
  <c r="P169" i="1"/>
  <c r="Q169" i="1"/>
  <c r="D168" i="2"/>
  <c r="N164" i="1"/>
  <c r="O164" i="1"/>
  <c r="N160" i="1"/>
  <c r="O160" i="1"/>
  <c r="P160" i="1"/>
  <c r="Q160" i="1"/>
  <c r="D159" i="2"/>
  <c r="N155" i="1"/>
  <c r="O155" i="1"/>
  <c r="P155" i="1"/>
  <c r="Q155" i="1"/>
  <c r="D154" i="2"/>
  <c r="N151" i="1"/>
  <c r="O151" i="1"/>
  <c r="P151" i="1"/>
  <c r="Q151" i="1"/>
  <c r="D150" i="2"/>
  <c r="N141" i="1"/>
  <c r="O141" i="1"/>
  <c r="N95" i="1"/>
  <c r="O95" i="1"/>
  <c r="P88" i="1"/>
  <c r="Q88" i="1"/>
  <c r="D87" i="2"/>
  <c r="N86" i="1"/>
  <c r="O86" i="1"/>
  <c r="P86" i="1"/>
  <c r="Q86" i="1"/>
  <c r="D85" i="2"/>
  <c r="P79" i="1"/>
  <c r="Q79" i="1"/>
  <c r="D78" i="2"/>
  <c r="N77" i="1"/>
  <c r="O77" i="1"/>
  <c r="P77" i="1"/>
  <c r="Q77" i="1"/>
  <c r="D76" i="2"/>
  <c r="N7" i="1"/>
  <c r="O7" i="1"/>
  <c r="P7" i="1"/>
  <c r="Q7" i="1"/>
  <c r="D6" i="2"/>
  <c r="M177" i="1"/>
  <c r="P177" i="1"/>
  <c r="Q177" i="1"/>
  <c r="D176" i="2"/>
  <c r="N149" i="1"/>
  <c r="O149" i="1"/>
  <c r="N148" i="1"/>
  <c r="O148" i="1"/>
  <c r="P148" i="1"/>
  <c r="Q148" i="1"/>
  <c r="D147" i="2"/>
  <c r="M146" i="1"/>
  <c r="P146" i="1"/>
  <c r="Q146" i="1"/>
  <c r="D145" i="2"/>
  <c r="N143" i="1"/>
  <c r="O143" i="1"/>
  <c r="N137" i="1"/>
  <c r="O137" i="1"/>
  <c r="P137" i="1"/>
  <c r="Q137" i="1"/>
  <c r="D136" i="2"/>
  <c r="M135" i="1"/>
  <c r="P135" i="1"/>
  <c r="Q135" i="1"/>
  <c r="D134" i="2"/>
  <c r="M130" i="1"/>
  <c r="P130" i="1"/>
  <c r="Q130" i="1"/>
  <c r="D129" i="2"/>
  <c r="N128" i="1"/>
  <c r="O128" i="1"/>
  <c r="P128" i="1"/>
  <c r="Q128" i="1"/>
  <c r="D127" i="2"/>
  <c r="P123" i="1"/>
  <c r="Q123" i="1"/>
  <c r="D122" i="2"/>
  <c r="N121" i="1"/>
  <c r="O121" i="1"/>
  <c r="P121" i="1"/>
  <c r="Q121" i="1"/>
  <c r="D120" i="2"/>
  <c r="N119" i="1"/>
  <c r="O119" i="1"/>
  <c r="P119" i="1"/>
  <c r="Q119" i="1"/>
  <c r="D118" i="2"/>
  <c r="P114" i="1"/>
  <c r="Q114" i="1"/>
  <c r="D113" i="2"/>
  <c r="N112" i="1"/>
  <c r="O112" i="1"/>
  <c r="P112" i="1"/>
  <c r="Q112" i="1"/>
  <c r="D111" i="2"/>
  <c r="P111" i="1"/>
  <c r="Q111" i="1"/>
  <c r="D110" i="2"/>
  <c r="P105" i="1"/>
  <c r="Q105" i="1"/>
  <c r="D104" i="2"/>
  <c r="N103" i="1"/>
  <c r="O103" i="1"/>
  <c r="P102" i="1"/>
  <c r="Q102" i="1"/>
  <c r="D101" i="2"/>
  <c r="P92" i="1"/>
  <c r="Q92" i="1"/>
  <c r="D91" i="2"/>
  <c r="N90" i="1"/>
  <c r="O90" i="1"/>
  <c r="P90" i="1"/>
  <c r="Q90" i="1"/>
  <c r="D89" i="2"/>
  <c r="P89" i="1"/>
  <c r="Q89" i="1"/>
  <c r="D88" i="2"/>
  <c r="P83" i="1"/>
  <c r="Q83" i="1"/>
  <c r="D82" i="2"/>
  <c r="N81" i="1"/>
  <c r="O81" i="1"/>
  <c r="P80" i="1"/>
  <c r="Q80" i="1"/>
  <c r="D79" i="2"/>
  <c r="N74" i="1"/>
  <c r="O74" i="1"/>
  <c r="P74" i="1"/>
  <c r="Q74" i="1"/>
  <c r="D73" i="2"/>
  <c r="P70" i="1"/>
  <c r="Q70" i="1"/>
  <c r="D69" i="2"/>
  <c r="M69" i="1"/>
  <c r="N69" i="1"/>
  <c r="O69" i="1"/>
  <c r="P64" i="1"/>
  <c r="Q64" i="1"/>
  <c r="D63" i="2"/>
  <c r="M53" i="1"/>
  <c r="N53" i="1"/>
  <c r="O53" i="1"/>
  <c r="P47" i="1"/>
  <c r="Q47" i="1"/>
  <c r="D46" i="2"/>
  <c r="M40" i="1"/>
  <c r="P40" i="1"/>
  <c r="Q40" i="1"/>
  <c r="D39" i="2"/>
  <c r="N40" i="1"/>
  <c r="O40" i="1"/>
  <c r="M35" i="1"/>
  <c r="N35" i="1"/>
  <c r="O35" i="1"/>
  <c r="N29" i="1"/>
  <c r="O29" i="1"/>
  <c r="P29" i="1"/>
  <c r="Q29" i="1"/>
  <c r="D28" i="2"/>
  <c r="P20" i="1"/>
  <c r="Q20" i="1"/>
  <c r="D19" i="2"/>
  <c r="M9" i="1"/>
  <c r="P9" i="1"/>
  <c r="Q9" i="1"/>
  <c r="D8" i="2"/>
  <c r="N9" i="1"/>
  <c r="O9" i="1"/>
  <c r="P133" i="1"/>
  <c r="Q133" i="1"/>
  <c r="D132" i="2"/>
  <c r="P68" i="1"/>
  <c r="Q68" i="1"/>
  <c r="D67" i="2"/>
  <c r="M62" i="1"/>
  <c r="N62" i="1"/>
  <c r="O62" i="1"/>
  <c r="M22" i="1"/>
  <c r="N22" i="1"/>
  <c r="O22" i="1"/>
  <c r="P15" i="1"/>
  <c r="Q15" i="1"/>
  <c r="D14" i="2"/>
  <c r="N126" i="1"/>
  <c r="O126" i="1"/>
  <c r="P126" i="1"/>
  <c r="Q126" i="1"/>
  <c r="D125" i="2"/>
  <c r="P120" i="1"/>
  <c r="Q120" i="1"/>
  <c r="D119" i="2"/>
  <c r="N117" i="1"/>
  <c r="O117" i="1"/>
  <c r="P117" i="1"/>
  <c r="Q117" i="1"/>
  <c r="D116" i="2"/>
  <c r="P110" i="1"/>
  <c r="Q110" i="1"/>
  <c r="D109" i="2"/>
  <c r="P101" i="1"/>
  <c r="Q101" i="1"/>
  <c r="D100" i="2"/>
  <c r="N99" i="1"/>
  <c r="O99" i="1"/>
  <c r="P76" i="1"/>
  <c r="Q76" i="1"/>
  <c r="D75" i="2"/>
  <c r="P51" i="1"/>
  <c r="Q51" i="1"/>
  <c r="D50" i="2"/>
  <c r="M44" i="1"/>
  <c r="N44" i="1"/>
  <c r="O44" i="1"/>
  <c r="N38" i="1"/>
  <c r="O38" i="1"/>
  <c r="P38" i="1"/>
  <c r="Q38" i="1"/>
  <c r="D37" i="2"/>
  <c r="N139" i="1"/>
  <c r="O139" i="1"/>
  <c r="P139" i="1"/>
  <c r="Q139" i="1"/>
  <c r="D138" i="2"/>
  <c r="M134" i="1"/>
  <c r="P134" i="1"/>
  <c r="Q134" i="1"/>
  <c r="D133" i="2"/>
  <c r="M129" i="1"/>
  <c r="P129" i="1"/>
  <c r="Q129" i="1"/>
  <c r="D128" i="2"/>
  <c r="P127" i="1"/>
  <c r="Q127" i="1"/>
  <c r="D126" i="2"/>
  <c r="N125" i="1"/>
  <c r="O125" i="1"/>
  <c r="P125" i="1"/>
  <c r="Q125" i="1"/>
  <c r="D124" i="2"/>
  <c r="P124" i="1"/>
  <c r="Q124" i="1"/>
  <c r="D123" i="2"/>
  <c r="P118" i="1"/>
  <c r="Q118" i="1"/>
  <c r="D117" i="2"/>
  <c r="N116" i="1"/>
  <c r="O116" i="1"/>
  <c r="P116" i="1"/>
  <c r="Q116" i="1"/>
  <c r="D115" i="2"/>
  <c r="P115" i="1"/>
  <c r="Q115" i="1"/>
  <c r="D114" i="2"/>
  <c r="N109" i="1"/>
  <c r="O109" i="1"/>
  <c r="P109" i="1"/>
  <c r="Q109" i="1"/>
  <c r="D108" i="2"/>
  <c r="N107" i="1"/>
  <c r="O107" i="1"/>
  <c r="P107" i="1"/>
  <c r="Q107" i="1"/>
  <c r="D106" i="2"/>
  <c r="P106" i="1"/>
  <c r="Q106" i="1"/>
  <c r="D105" i="2"/>
  <c r="N100" i="1"/>
  <c r="O100" i="1"/>
  <c r="P100" i="1"/>
  <c r="Q100" i="1"/>
  <c r="D99" i="2"/>
  <c r="N98" i="1"/>
  <c r="O98" i="1"/>
  <c r="P98" i="1"/>
  <c r="Q98" i="1"/>
  <c r="D97" i="2"/>
  <c r="N94" i="1"/>
  <c r="O94" i="1"/>
  <c r="P94" i="1"/>
  <c r="Q94" i="1"/>
  <c r="D93" i="2"/>
  <c r="P93" i="1"/>
  <c r="Q93" i="1"/>
  <c r="D92" i="2"/>
  <c r="N87" i="1"/>
  <c r="O87" i="1"/>
  <c r="P87" i="1"/>
  <c r="Q87" i="1"/>
  <c r="D86" i="2"/>
  <c r="N85" i="1"/>
  <c r="O85" i="1"/>
  <c r="P85" i="1"/>
  <c r="Q85" i="1"/>
  <c r="D84" i="2"/>
  <c r="N78" i="1"/>
  <c r="O78" i="1"/>
  <c r="P78" i="1"/>
  <c r="Q78" i="1"/>
  <c r="D77" i="2"/>
  <c r="N76" i="1"/>
  <c r="O76" i="1"/>
  <c r="M73" i="1"/>
  <c r="P73" i="1"/>
  <c r="Q73" i="1"/>
  <c r="D72" i="2"/>
  <c r="M71" i="1"/>
  <c r="P71" i="1"/>
  <c r="Q71" i="1"/>
  <c r="D70" i="2"/>
  <c r="P67" i="1"/>
  <c r="Q67" i="1"/>
  <c r="D66" i="2"/>
  <c r="P66" i="1"/>
  <c r="Q66" i="1"/>
  <c r="D65" i="2"/>
  <c r="P58" i="1"/>
  <c r="Q58" i="1"/>
  <c r="D57" i="2"/>
  <c r="P56" i="1"/>
  <c r="Q56" i="1"/>
  <c r="D55" i="2"/>
  <c r="M54" i="1"/>
  <c r="P54" i="1"/>
  <c r="Q54" i="1"/>
  <c r="D53" i="2"/>
  <c r="M49" i="1"/>
  <c r="N49" i="1"/>
  <c r="O49" i="1"/>
  <c r="N45" i="1"/>
  <c r="O45" i="1"/>
  <c r="P45" i="1"/>
  <c r="Q45" i="1"/>
  <c r="D44" i="2"/>
  <c r="M31" i="1"/>
  <c r="P31" i="1"/>
  <c r="Q31" i="1"/>
  <c r="D30" i="2"/>
  <c r="N31" i="1"/>
  <c r="O31" i="1"/>
  <c r="N20" i="1"/>
  <c r="O20" i="1"/>
  <c r="N68" i="1"/>
  <c r="O68" i="1"/>
  <c r="N64" i="1"/>
  <c r="O64" i="1"/>
  <c r="N58" i="1"/>
  <c r="O58" i="1"/>
  <c r="P57" i="1"/>
  <c r="Q57" i="1"/>
  <c r="D56" i="2"/>
  <c r="N51" i="1"/>
  <c r="O51" i="1"/>
  <c r="N42" i="1"/>
  <c r="O42" i="1"/>
  <c r="P42" i="1"/>
  <c r="Q42" i="1"/>
  <c r="D41" i="2"/>
  <c r="P36" i="1"/>
  <c r="Q36" i="1"/>
  <c r="D35" i="2"/>
  <c r="N33" i="1"/>
  <c r="O33" i="1"/>
  <c r="P33" i="1"/>
  <c r="Q33" i="1"/>
  <c r="D32" i="2"/>
  <c r="P26" i="1"/>
  <c r="Q26" i="1"/>
  <c r="D25" i="2"/>
  <c r="P17" i="1"/>
  <c r="Q17" i="1"/>
  <c r="D16" i="2"/>
  <c r="N15" i="1"/>
  <c r="O15" i="1"/>
  <c r="P14" i="1"/>
  <c r="Q14" i="1"/>
  <c r="D13" i="2"/>
  <c r="N11" i="1"/>
  <c r="O11" i="1"/>
  <c r="P11" i="1"/>
  <c r="Q11" i="1"/>
  <c r="D10" i="2"/>
  <c r="P4" i="1"/>
  <c r="Q4" i="1"/>
  <c r="D3" i="2"/>
  <c r="M63" i="1"/>
  <c r="P63" i="1"/>
  <c r="Q63" i="1"/>
  <c r="D62" i="2"/>
  <c r="P61" i="1"/>
  <c r="Q61" i="1"/>
  <c r="D60" i="2"/>
  <c r="N55" i="1"/>
  <c r="O55" i="1"/>
  <c r="P55" i="1"/>
  <c r="Q55" i="1"/>
  <c r="D54" i="2"/>
  <c r="M50" i="1"/>
  <c r="P50" i="1"/>
  <c r="Q50" i="1"/>
  <c r="D49" i="2"/>
  <c r="P48" i="1"/>
  <c r="Q48" i="1"/>
  <c r="D47" i="2"/>
  <c r="N46" i="1"/>
  <c r="O46" i="1"/>
  <c r="P46" i="1"/>
  <c r="Q46" i="1"/>
  <c r="D45" i="2"/>
  <c r="M41" i="1"/>
  <c r="P41" i="1"/>
  <c r="Q41" i="1"/>
  <c r="D40" i="2"/>
  <c r="P39" i="1"/>
  <c r="Q39" i="1"/>
  <c r="D38" i="2"/>
  <c r="N37" i="1"/>
  <c r="O37" i="1"/>
  <c r="P37" i="1"/>
  <c r="Q37" i="1"/>
  <c r="D36" i="2"/>
  <c r="M32" i="1"/>
  <c r="P32" i="1"/>
  <c r="Q32" i="1"/>
  <c r="D31" i="2"/>
  <c r="P30" i="1"/>
  <c r="Q30" i="1"/>
  <c r="D29" i="2"/>
  <c r="N28" i="1"/>
  <c r="O28" i="1"/>
  <c r="P28" i="1"/>
  <c r="Q28" i="1"/>
  <c r="D27" i="2"/>
  <c r="P27" i="1"/>
  <c r="Q27" i="1"/>
  <c r="D26" i="2"/>
  <c r="M23" i="1"/>
  <c r="P23" i="1"/>
  <c r="Q23" i="1"/>
  <c r="D22" i="2"/>
  <c r="P21" i="1"/>
  <c r="Q21" i="1"/>
  <c r="D20" i="2"/>
  <c r="N19" i="1"/>
  <c r="O19" i="1"/>
  <c r="P19" i="1"/>
  <c r="Q19" i="1"/>
  <c r="D18" i="2"/>
  <c r="P18" i="1"/>
  <c r="Q18" i="1"/>
  <c r="D17" i="2"/>
  <c r="M10" i="1"/>
  <c r="P10" i="1"/>
  <c r="Q10" i="1"/>
  <c r="D9" i="2"/>
  <c r="P8" i="1"/>
  <c r="Q8" i="1"/>
  <c r="D7" i="2"/>
  <c r="N6" i="1"/>
  <c r="O6" i="1"/>
  <c r="P6" i="1"/>
  <c r="Q6" i="1"/>
  <c r="D5" i="2"/>
  <c r="P5" i="1"/>
  <c r="Q5" i="1"/>
  <c r="D4" i="2"/>
  <c r="P44" i="1"/>
  <c r="Q44" i="1"/>
  <c r="D43" i="2"/>
  <c r="P22" i="1"/>
  <c r="Q22" i="1"/>
  <c r="D21" i="2"/>
  <c r="P35" i="1"/>
  <c r="Q35" i="1"/>
  <c r="D34" i="2"/>
  <c r="P53" i="1"/>
  <c r="Q53" i="1"/>
  <c r="D52" i="2"/>
  <c r="P49" i="1"/>
  <c r="Q49" i="1"/>
  <c r="D48" i="2"/>
  <c r="P62" i="1"/>
  <c r="Q62" i="1"/>
  <c r="D61" i="2"/>
  <c r="P69" i="1"/>
  <c r="Q69" i="1"/>
  <c r="D68" i="2"/>
  <c r="Z158" i="1" l="1"/>
  <c r="Z162" i="1"/>
  <c r="Z155" i="1"/>
  <c r="Z107" i="1"/>
  <c r="Z12" i="1"/>
  <c r="Z46" i="1"/>
  <c r="Z150" i="1"/>
  <c r="Z122" i="1"/>
  <c r="Z16" i="1"/>
  <c r="Z146" i="1"/>
  <c r="Z127" i="1"/>
  <c r="Z121" i="1"/>
  <c r="Z116" i="1"/>
  <c r="Z106" i="1"/>
  <c r="Z83" i="1"/>
  <c r="Z61" i="1"/>
  <c r="Z14" i="1"/>
  <c r="Z89" i="1"/>
  <c r="Z123" i="1"/>
  <c r="Z64" i="1"/>
  <c r="Z147" i="1"/>
  <c r="Z157" i="1"/>
  <c r="Z149" i="1"/>
  <c r="Z112" i="1"/>
  <c r="Z63" i="1"/>
  <c r="Z59" i="1"/>
  <c r="Z39" i="1"/>
  <c r="Z30" i="1"/>
  <c r="Z29" i="1"/>
  <c r="Z19" i="1"/>
  <c r="Z15" i="1"/>
  <c r="Z6" i="1"/>
  <c r="Z32" i="1"/>
  <c r="Z143" i="1"/>
  <c r="Z134" i="1"/>
  <c r="Z11" i="1"/>
  <c r="Z124" i="1"/>
  <c r="Z152" i="1"/>
  <c r="Z129" i="1"/>
  <c r="Z180" i="1"/>
  <c r="Z173" i="1"/>
  <c r="Z168" i="1"/>
  <c r="Z161" i="1"/>
  <c r="Z160" i="1"/>
  <c r="Z151" i="1"/>
  <c r="Z144" i="1"/>
  <c r="Z137" i="1"/>
  <c r="Z115" i="1"/>
  <c r="Z111" i="1"/>
  <c r="Z98" i="1"/>
  <c r="Z93" i="1"/>
  <c r="Z65" i="1"/>
  <c r="Z60" i="1"/>
  <c r="Z50" i="1"/>
  <c r="Z45" i="1"/>
  <c r="Z10" i="1"/>
  <c r="Z9" i="1"/>
  <c r="Z105" i="1"/>
  <c r="Z130" i="1"/>
  <c r="Z57" i="1"/>
  <c r="Z164" i="1"/>
  <c r="Z167" i="1"/>
  <c r="Z153" i="1"/>
  <c r="Z142" i="1"/>
  <c r="Z119" i="1"/>
  <c r="Z38" i="1"/>
  <c r="Z28" i="1"/>
  <c r="Z26" i="1"/>
  <c r="Z21" i="1"/>
  <c r="Z13" i="1"/>
  <c r="Z8" i="1"/>
  <c r="Z4" i="1"/>
  <c r="Z169" i="1"/>
  <c r="Z23" i="1"/>
  <c r="Z174" i="1"/>
  <c r="Z170" i="1"/>
  <c r="Z163" i="1"/>
  <c r="Z156" i="1"/>
  <c r="Z141" i="1"/>
  <c r="Z132" i="1"/>
  <c r="Z126" i="1"/>
  <c r="Z125" i="1"/>
  <c r="Z120" i="1"/>
  <c r="Z117" i="1"/>
  <c r="Z113" i="1"/>
  <c r="Z110" i="1"/>
  <c r="Z103" i="1"/>
  <c r="Z101" i="1"/>
  <c r="Z100" i="1"/>
  <c r="Z95" i="1"/>
  <c r="Z92" i="1"/>
  <c r="Z90" i="1"/>
  <c r="Z88" i="1"/>
  <c r="Z87" i="1"/>
  <c r="Z86" i="1"/>
  <c r="Z85" i="1"/>
  <c r="Z73" i="1"/>
  <c r="Z71" i="1"/>
  <c r="Z69" i="1"/>
  <c r="Z68" i="1"/>
  <c r="Z66" i="1"/>
  <c r="Z51" i="1"/>
  <c r="Z49" i="1"/>
  <c r="Z44" i="1"/>
  <c r="Z33" i="1"/>
  <c r="Z24" i="1"/>
  <c r="Z22" i="1"/>
  <c r="Z18" i="1"/>
  <c r="Z76" i="1"/>
  <c r="Z166" i="1"/>
  <c r="Z128" i="1"/>
  <c r="Z108" i="1"/>
  <c r="Z96" i="1"/>
  <c r="Z62" i="1"/>
  <c r="Z48" i="1"/>
  <c r="Z47" i="1"/>
  <c r="Z118" i="1"/>
  <c r="Z43" i="1"/>
  <c r="Z37" i="1"/>
  <c r="Z154" i="1"/>
  <c r="Z139" i="1"/>
  <c r="Z131" i="1"/>
  <c r="Z104" i="1"/>
  <c r="Z99" i="1"/>
  <c r="Z80" i="1"/>
  <c r="Z55" i="1"/>
  <c r="Z54" i="1"/>
  <c r="Z53" i="1"/>
  <c r="Z34" i="1"/>
  <c r="Z31" i="1"/>
  <c r="Z27" i="1"/>
  <c r="Z25" i="1"/>
  <c r="Z5" i="1"/>
  <c r="Z3" i="1"/>
  <c r="Z138" i="1"/>
  <c r="Z97" i="1"/>
  <c r="Z72" i="1"/>
  <c r="Z70" i="1"/>
  <c r="Z67" i="1"/>
  <c r="Z52" i="1"/>
  <c r="Z42" i="1"/>
  <c r="Z41" i="1"/>
  <c r="Z40" i="1"/>
  <c r="Z36" i="1"/>
  <c r="Z35" i="1"/>
  <c r="Z56" i="1"/>
  <c r="Z177" i="1"/>
  <c r="Z94" i="1"/>
  <c r="Z179" i="1"/>
  <c r="Z178" i="1"/>
  <c r="Z175" i="1"/>
  <c r="Z172" i="1"/>
  <c r="Z171" i="1"/>
  <c r="Z165" i="1"/>
  <c r="Z159" i="1"/>
  <c r="Z148" i="1"/>
  <c r="Z136" i="1"/>
  <c r="Z135" i="1"/>
  <c r="Z133" i="1"/>
  <c r="Z114" i="1"/>
  <c r="Z109" i="1"/>
  <c r="Z102" i="1"/>
  <c r="Z84" i="1"/>
  <c r="Z82" i="1"/>
  <c r="Z81" i="1"/>
  <c r="Z79" i="1"/>
  <c r="Z78" i="1"/>
  <c r="Z77" i="1"/>
  <c r="Z75" i="1"/>
  <c r="Z74" i="1"/>
  <c r="Z58" i="1"/>
  <c r="Z20" i="1"/>
  <c r="Z17" i="1"/>
  <c r="Z7" i="1"/>
  <c r="Z176" i="1"/>
  <c r="Z91" i="1"/>
</calcChain>
</file>

<file path=xl/sharedStrings.xml><?xml version="1.0" encoding="utf-8"?>
<sst xmlns="http://schemas.openxmlformats.org/spreadsheetml/2006/main" count="193" uniqueCount="192">
  <si>
    <t>单位：亿美元</t>
  </si>
  <si>
    <t>外汇占款增量</t>
  </si>
  <si>
    <t>汇率</t>
  </si>
  <si>
    <t>实际利用FDI</t>
  </si>
  <si>
    <t>贸易顺差BT</t>
  </si>
  <si>
    <t>进口额I</t>
  </si>
  <si>
    <t>出口额E</t>
  </si>
  <si>
    <t>净出口额NE</t>
  </si>
  <si>
    <t>进出口总额T</t>
  </si>
  <si>
    <t>贸易账户中短期资本TS</t>
  </si>
  <si>
    <t>SCF2</t>
  </si>
  <si>
    <t>外汇占款增量S（美元）</t>
  </si>
  <si>
    <t>调整后FDI</t>
  </si>
  <si>
    <t>实际贸易顺差FBT</t>
  </si>
  <si>
    <t>2013/10</t>
  </si>
  <si>
    <t>1999/01</t>
  </si>
  <si>
    <t>1999/02</t>
  </si>
  <si>
    <t>1999/03</t>
  </si>
  <si>
    <t>1999/04</t>
  </si>
  <si>
    <t>1999/12</t>
  </si>
  <si>
    <t>1999/11</t>
  </si>
  <si>
    <t>1999/10</t>
  </si>
  <si>
    <t>1999/09</t>
  </si>
  <si>
    <t>1999/08</t>
  </si>
  <si>
    <t>1999/07</t>
  </si>
  <si>
    <t>1999/06</t>
  </si>
  <si>
    <t>1999/05</t>
  </si>
  <si>
    <t>2000/01</t>
  </si>
  <si>
    <t>2000/12</t>
  </si>
  <si>
    <t>2000/11</t>
  </si>
  <si>
    <t>2000/10</t>
  </si>
  <si>
    <t>2000/09</t>
  </si>
  <si>
    <t>2000/08</t>
  </si>
  <si>
    <t>2000/07</t>
  </si>
  <si>
    <t>2000/06</t>
  </si>
  <si>
    <t>2000/05</t>
  </si>
  <si>
    <t>2000/04</t>
  </si>
  <si>
    <t>2000/03</t>
  </si>
  <si>
    <t>2000/02</t>
  </si>
  <si>
    <t>2001/01</t>
  </si>
  <si>
    <t>2001/12</t>
  </si>
  <si>
    <t>2001/11</t>
  </si>
  <si>
    <t>2001/10</t>
  </si>
  <si>
    <t>2001/09</t>
  </si>
  <si>
    <t>2001/08</t>
  </si>
  <si>
    <t>2001/07</t>
  </si>
  <si>
    <t>2001/06</t>
  </si>
  <si>
    <t>2001/05</t>
  </si>
  <si>
    <t>2001/04</t>
  </si>
  <si>
    <t>2001/03</t>
  </si>
  <si>
    <t>2001/02</t>
  </si>
  <si>
    <t>2002/01</t>
  </si>
  <si>
    <t>2002/12</t>
  </si>
  <si>
    <t>2002/11</t>
  </si>
  <si>
    <t>2002/10</t>
  </si>
  <si>
    <t>2002/09</t>
  </si>
  <si>
    <t>2002/08</t>
  </si>
  <si>
    <t>2002/07</t>
  </si>
  <si>
    <t>2002/06</t>
  </si>
  <si>
    <t>2002/05</t>
  </si>
  <si>
    <t>2002/04</t>
  </si>
  <si>
    <t>2002/03</t>
  </si>
  <si>
    <t>2002/02</t>
  </si>
  <si>
    <t>2003/01</t>
  </si>
  <si>
    <t>2003/11</t>
  </si>
  <si>
    <t>2003/10</t>
  </si>
  <si>
    <t>2003/09</t>
  </si>
  <si>
    <t>2003/08</t>
  </si>
  <si>
    <t>2003/07</t>
  </si>
  <si>
    <t>2003/06</t>
  </si>
  <si>
    <t>2003/05</t>
  </si>
  <si>
    <t>2003/04</t>
  </si>
  <si>
    <t>2003/03</t>
  </si>
  <si>
    <t>2003/02</t>
  </si>
  <si>
    <t>2003/12</t>
  </si>
  <si>
    <t>2004/01</t>
  </si>
  <si>
    <t>2004/12</t>
  </si>
  <si>
    <t>2004/11</t>
  </si>
  <si>
    <t>2004/10</t>
  </si>
  <si>
    <t>2004/09</t>
  </si>
  <si>
    <t>2004/08</t>
  </si>
  <si>
    <t>2004/07</t>
  </si>
  <si>
    <t>2004/06</t>
  </si>
  <si>
    <t>2004/05</t>
  </si>
  <si>
    <t>2004/04</t>
  </si>
  <si>
    <t>2004/03</t>
  </si>
  <si>
    <t>2004/02</t>
  </si>
  <si>
    <t>2005/01</t>
  </si>
  <si>
    <t>2005/12</t>
  </si>
  <si>
    <t>2005/11</t>
  </si>
  <si>
    <t>2005/10</t>
  </si>
  <si>
    <t>2005/09</t>
  </si>
  <si>
    <t>2005/08</t>
  </si>
  <si>
    <t>2005/07</t>
  </si>
  <si>
    <t>2005/06</t>
  </si>
  <si>
    <t>2005/05</t>
  </si>
  <si>
    <t>2005/04</t>
  </si>
  <si>
    <t>2005/03</t>
  </si>
  <si>
    <t>2005/02</t>
  </si>
  <si>
    <t>2006/01</t>
  </si>
  <si>
    <t>2006/12</t>
  </si>
  <si>
    <t>2006/11</t>
  </si>
  <si>
    <t>2006/10</t>
  </si>
  <si>
    <t>2006/09</t>
  </si>
  <si>
    <t>2006/08</t>
  </si>
  <si>
    <t>2006/07</t>
  </si>
  <si>
    <t>2006/06</t>
  </si>
  <si>
    <t>2006/05</t>
  </si>
  <si>
    <t>2006/04</t>
  </si>
  <si>
    <t>2006/03</t>
  </si>
  <si>
    <t>2006/02</t>
  </si>
  <si>
    <t>2007/01</t>
  </si>
  <si>
    <t>2007/12</t>
  </si>
  <si>
    <t>2007/11</t>
  </si>
  <si>
    <t>2007/10</t>
  </si>
  <si>
    <t>2007/09</t>
  </si>
  <si>
    <t>2007/08</t>
  </si>
  <si>
    <t>2007/07</t>
  </si>
  <si>
    <t>2007/06</t>
  </si>
  <si>
    <t>2007/05</t>
  </si>
  <si>
    <t>2007/04</t>
  </si>
  <si>
    <t>2007/03</t>
  </si>
  <si>
    <t>2007/02</t>
  </si>
  <si>
    <t>2008/01</t>
  </si>
  <si>
    <t>2008/12</t>
  </si>
  <si>
    <t>2008/11</t>
  </si>
  <si>
    <t>2008/10</t>
  </si>
  <si>
    <t>2008/09</t>
  </si>
  <si>
    <t>2008/08</t>
  </si>
  <si>
    <t>2008/07</t>
  </si>
  <si>
    <t>2008/06</t>
  </si>
  <si>
    <t>2008/05</t>
  </si>
  <si>
    <t>2008/04</t>
  </si>
  <si>
    <t>2008/03</t>
  </si>
  <si>
    <t>2008/02</t>
  </si>
  <si>
    <t>2009/01</t>
  </si>
  <si>
    <t>2009/12</t>
  </si>
  <si>
    <t>2009/11</t>
  </si>
  <si>
    <t>2009/10</t>
  </si>
  <si>
    <t>2009/09</t>
  </si>
  <si>
    <t>2009/08</t>
  </si>
  <si>
    <t>2009/07</t>
  </si>
  <si>
    <t>2009/06</t>
  </si>
  <si>
    <t>2009/05</t>
  </si>
  <si>
    <t>2009/04</t>
  </si>
  <si>
    <t>2009/03</t>
  </si>
  <si>
    <t>2009/02</t>
  </si>
  <si>
    <t>2010/01</t>
  </si>
  <si>
    <t>2010/12</t>
  </si>
  <si>
    <t>2010/11</t>
  </si>
  <si>
    <t>2010/10</t>
  </si>
  <si>
    <t>2010/09</t>
  </si>
  <si>
    <t>2010/08</t>
  </si>
  <si>
    <t>2010/07</t>
  </si>
  <si>
    <t>2010/06</t>
  </si>
  <si>
    <t>2010/05</t>
  </si>
  <si>
    <t>2010/04</t>
  </si>
  <si>
    <t>2010/03</t>
  </si>
  <si>
    <t>2010/02</t>
  </si>
  <si>
    <t>2011/01</t>
  </si>
  <si>
    <t>2011/12</t>
  </si>
  <si>
    <t>2011/11</t>
  </si>
  <si>
    <t>2011/10</t>
  </si>
  <si>
    <t>2011/09</t>
  </si>
  <si>
    <t>2011/08</t>
  </si>
  <si>
    <t>2011/07</t>
  </si>
  <si>
    <t>2011/06</t>
  </si>
  <si>
    <t>2011/05</t>
  </si>
  <si>
    <t>2011/04</t>
  </si>
  <si>
    <t>2011/03</t>
  </si>
  <si>
    <t>2011/02</t>
  </si>
  <si>
    <t>2012/01</t>
  </si>
  <si>
    <t>2012/12</t>
  </si>
  <si>
    <t>2012/11</t>
  </si>
  <si>
    <t>2012/10</t>
  </si>
  <si>
    <t>2012/09</t>
  </si>
  <si>
    <t>2012/08</t>
  </si>
  <si>
    <t>2012/07</t>
  </si>
  <si>
    <t>2012/06</t>
  </si>
  <si>
    <t>2012/05</t>
  </si>
  <si>
    <t>2012/04</t>
  </si>
  <si>
    <t>2012/03</t>
  </si>
  <si>
    <t>2012/02</t>
  </si>
  <si>
    <t>2013/01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</si>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</sst>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/mm;@"/>
    <numFmt numFmtId="165" formatCode="#,##0.00_ "/>
    <numFmt numFmtId="166" formatCode="#,##0.0000_ "/>
    <numFmt numFmtId="167" formatCode="0.00_ "/>
    <numFmt numFmtId="168" formatCode="yyyy/mm"/>
    <numFmt numFmtId="169" formatCode="0.0000"/>
  </numFmts>
  <fonts count="7">
    <font>
      <sz val="12"/>
      <name val="宋体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color indexed="8"/>
      <name val="DejaVu Sans"/>
    </font>
    <font>
      <sz val="11"/>
      <color indexed="8"/>
      <name val="DejaVu Sans"/>
    </font>
    <font>
      <sz val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165" fontId="2" fillId="0" borderId="0" xfId="0" applyNumberFormat="1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6" fontId="3" fillId="0" borderId="0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5" fontId="6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7" fontId="0" fillId="0" borderId="0" xfId="0" applyNumberFormat="1" applyFont="1" applyFill="1" applyBorder="1" applyAlignment="1">
      <alignment vertical="center"/>
    </xf>
    <xf numFmtId="167" fontId="1" fillId="0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169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abSelected="1" topLeftCell="A163" zoomScaleSheetLayoutView="100" workbookViewId="0">
      <selection activeCell="B181" sqref="B181"/>
    </sheetView>
  </sheetViews>
  <sheetFormatPr defaultRowHeight="14.25"/>
  <cols>
    <col min="1" max="1" width="13" bestFit="1" customWidth="1"/>
    <col min="2" max="2" width="13.75" style="1" bestFit="1" customWidth="1"/>
    <col min="3" max="3" width="9" style="1"/>
    <col min="4" max="4" width="13.75" style="1" bestFit="1" customWidth="1"/>
  </cols>
  <sheetData>
    <row r="1" spans="1:4">
      <c r="A1" s="2" t="s">
        <v>0</v>
      </c>
      <c r="B1" s="3" t="s">
        <v>11</v>
      </c>
      <c r="C1" s="3" t="s">
        <v>12</v>
      </c>
      <c r="D1" s="3" t="s">
        <v>13</v>
      </c>
    </row>
    <row r="2" spans="1:4">
      <c r="A2" s="27" t="s">
        <v>14</v>
      </c>
      <c r="B2" s="28">
        <f>月度规模测算!C3/月度规模测算!D3</f>
        <v>718.75287626644047</v>
      </c>
      <c r="C2" s="28">
        <f>月度规模测算!G3*0.7</f>
        <v>58.918999999999997</v>
      </c>
      <c r="D2" s="28">
        <f>月度规模测算!H3-月度规模测算!Q3</f>
        <v>179.76641409999999</v>
      </c>
    </row>
    <row r="3" spans="1:4">
      <c r="A3" s="27" t="s">
        <v>184</v>
      </c>
      <c r="B3" s="28">
        <f>月度规模测算!C4/月度规模测算!D4</f>
        <v>205.17361285866755</v>
      </c>
      <c r="C3" s="28">
        <f>月度规模测算!G4*0.7</f>
        <v>61.872999999999998</v>
      </c>
      <c r="D3" s="28">
        <f>月度规模测算!H4-月度规模测算!Q4</f>
        <v>99.677224799999991</v>
      </c>
    </row>
    <row r="4" spans="1:4">
      <c r="A4" s="27" t="s">
        <v>185</v>
      </c>
      <c r="B4" s="28">
        <f>月度规模测算!C5/月度规模测算!D5</f>
        <v>44.272663091824505</v>
      </c>
      <c r="C4" s="28">
        <f>月度规模测算!G5*0.7</f>
        <v>58.645999999999994</v>
      </c>
      <c r="D4" s="28">
        <f>月度规模测算!H5-月度规模测算!Q5</f>
        <v>194.55050689999999</v>
      </c>
    </row>
    <row r="5" spans="1:4">
      <c r="A5" s="27" t="s">
        <v>186</v>
      </c>
      <c r="B5" s="28">
        <f>月度规模测算!C6/月度规模测算!D6</f>
        <v>-39.650807201622051</v>
      </c>
      <c r="C5" s="28">
        <f>月度规模测算!G6*0.7</f>
        <v>65.855999999999995</v>
      </c>
      <c r="D5" s="28">
        <f>月度规模测算!H6-月度规模测算!Q6</f>
        <v>126.4310722</v>
      </c>
    </row>
    <row r="6" spans="1:4">
      <c r="A6" s="27" t="s">
        <v>187</v>
      </c>
      <c r="B6" s="28">
        <f>月度规模测算!C7/月度规模测算!D7</f>
        <v>-66.763187378559209</v>
      </c>
      <c r="C6" s="28">
        <f>月度规模测算!G7*0.7</f>
        <v>100.72299999999998</v>
      </c>
      <c r="D6" s="28">
        <f>月度规模测算!H7-月度规模测算!Q7</f>
        <v>166.72228670000001</v>
      </c>
    </row>
    <row r="7" spans="1:4">
      <c r="A7" s="27" t="s">
        <v>188</v>
      </c>
      <c r="B7" s="28">
        <f>月度规模测算!C8/月度规模测算!D8</f>
        <v>107.89395623446605</v>
      </c>
      <c r="C7" s="28">
        <f>月度规模测算!G8*0.7</f>
        <v>64.784999999999997</v>
      </c>
      <c r="D7" s="28">
        <f>月度规模测算!H8-月度规模测算!Q8</f>
        <v>138.14897689999998</v>
      </c>
    </row>
    <row r="8" spans="1:4">
      <c r="A8" s="27" t="s">
        <v>189</v>
      </c>
      <c r="B8" s="28">
        <f>月度规模测算!C9/月度规模测算!D9</f>
        <v>471.18587694129798</v>
      </c>
      <c r="C8" s="28">
        <f>月度规模测算!G9*0.7</f>
        <v>59.044999999999995</v>
      </c>
      <c r="D8" s="28">
        <f>月度规模测算!H9-月度规模测算!Q9</f>
        <v>103.00360810000001</v>
      </c>
    </row>
    <row r="9" spans="1:4">
      <c r="A9" s="27" t="s">
        <v>190</v>
      </c>
      <c r="B9" s="28">
        <f>月度规模测算!C10/月度规模测算!D10</f>
        <v>376.61830865323935</v>
      </c>
      <c r="C9" s="28">
        <f>月度规模测算!G10*0.7</f>
        <v>86.946999999999989</v>
      </c>
      <c r="D9" s="28">
        <f>月度规模测算!H10-月度规模测算!Q10</f>
        <v>-96.323436200000017</v>
      </c>
    </row>
    <row r="10" spans="1:4">
      <c r="A10" s="27" t="s">
        <v>191</v>
      </c>
      <c r="B10" s="28">
        <f>月度规模测算!C11/月度规模测算!D11</f>
        <v>470.10981228795839</v>
      </c>
      <c r="C10" s="28">
        <f>月度规模测算!G11*0.7</f>
        <v>57.497999999999998</v>
      </c>
      <c r="D10" s="28">
        <f>月度规模测算!H11-月度规模测算!Q11</f>
        <v>51.336659600000004</v>
      </c>
    </row>
    <row r="11" spans="1:4">
      <c r="A11" s="27" t="s">
        <v>183</v>
      </c>
      <c r="B11" s="28">
        <f>月度规模测算!C12/月度规模测算!D12</f>
        <v>1088.853254624687</v>
      </c>
      <c r="C11" s="28">
        <f>月度规模测算!G12*0.7</f>
        <v>64.89</v>
      </c>
      <c r="D11" s="28">
        <f>月度规模测算!H12-月度规模测算!Q12</f>
        <v>178.62239729999999</v>
      </c>
    </row>
    <row r="12" spans="1:4">
      <c r="A12" s="27" t="s">
        <v>172</v>
      </c>
      <c r="B12" s="28">
        <f>月度规模测算!C13/月度规模测算!D13</f>
        <v>213.96589839395779</v>
      </c>
      <c r="C12" s="28">
        <f>月度规模测算!G13*0.7</f>
        <v>81.85799999999999</v>
      </c>
      <c r="D12" s="28">
        <f>月度规模测算!H13-月度规模测算!Q13</f>
        <v>182.21853830000001</v>
      </c>
    </row>
    <row r="13" spans="1:4">
      <c r="A13" s="27" t="s">
        <v>173</v>
      </c>
      <c r="B13" s="28">
        <f>月度规模测算!C14/月度规模测算!D14</f>
        <v>-116.94928828713715</v>
      </c>
      <c r="C13" s="28">
        <f>月度规模测算!G14*0.7</f>
        <v>58.001999999999995</v>
      </c>
      <c r="D13" s="28">
        <f>月度规模测算!H14-月度规模测算!Q14</f>
        <v>95.162336200000027</v>
      </c>
    </row>
    <row r="14" spans="1:4">
      <c r="A14" s="27" t="s">
        <v>174</v>
      </c>
      <c r="B14" s="28">
        <f>月度规模测算!C15/月度规模测算!D15</f>
        <v>34.246563872894676</v>
      </c>
      <c r="C14" s="28">
        <f>月度规模测算!G15*0.7</f>
        <v>58.190999999999995</v>
      </c>
      <c r="D14" s="28">
        <f>月度规模测算!H15-月度规模测算!Q15</f>
        <v>216.75925190000004</v>
      </c>
    </row>
    <row r="15" spans="1:4">
      <c r="A15" s="27" t="s">
        <v>175</v>
      </c>
      <c r="B15" s="28">
        <f>月度规模测算!C16/月度规模测算!D16</f>
        <v>206.13440912674537</v>
      </c>
      <c r="C15" s="28">
        <f>月度规模测算!G16*0.7</f>
        <v>59.003</v>
      </c>
      <c r="D15" s="28">
        <f>月度规模测算!H16-月度规模测算!Q16</f>
        <v>217.65583319999999</v>
      </c>
    </row>
    <row r="16" spans="1:4">
      <c r="A16" s="27" t="s">
        <v>176</v>
      </c>
      <c r="B16" s="28">
        <f>月度规模测算!C17/月度规模测算!D17</f>
        <v>-27.496053728945437</v>
      </c>
      <c r="C16" s="28">
        <f>月度规模测算!G17*0.7</f>
        <v>58.274999999999999</v>
      </c>
      <c r="D16" s="28">
        <f>月度规模测算!H17-月度规模测算!Q17</f>
        <v>217.84506700000003</v>
      </c>
    </row>
    <row r="17" spans="1:4">
      <c r="A17" s="27" t="s">
        <v>177</v>
      </c>
      <c r="B17" s="28">
        <f>月度规模测算!C18/月度规模测算!D18</f>
        <v>-6.0414640294124524</v>
      </c>
      <c r="C17" s="28">
        <f>月度规模测算!G18*0.7</f>
        <v>53.059999999999995</v>
      </c>
      <c r="D17" s="28">
        <f>月度规模测算!H18-月度规模测算!Q18</f>
        <v>196.0725692</v>
      </c>
    </row>
    <row r="18" spans="1:4">
      <c r="A18" s="27" t="s">
        <v>178</v>
      </c>
      <c r="B18" s="28">
        <f>月度规模测算!C19/月度规模测算!D19</f>
        <v>77.693512644591067</v>
      </c>
      <c r="C18" s="28">
        <f>月度规模测算!G19*0.7</f>
        <v>83.852999999999994</v>
      </c>
      <c r="D18" s="28">
        <f>月度规模测算!H19-月度规模测算!Q19</f>
        <v>202.79704380000001</v>
      </c>
    </row>
    <row r="19" spans="1:4">
      <c r="A19" s="27" t="s">
        <v>179</v>
      </c>
      <c r="B19" s="28">
        <f>月度规模测算!C20/月度规模测算!D20</f>
        <v>37.156268667816931</v>
      </c>
      <c r="C19" s="28">
        <f>月度规模测算!G20*0.7</f>
        <v>64.602999999999994</v>
      </c>
      <c r="D19" s="28">
        <f>月度规模测算!H20-月度规模测算!Q20</f>
        <v>127.93592330000001</v>
      </c>
    </row>
    <row r="20" spans="1:4">
      <c r="A20" s="27" t="s">
        <v>180</v>
      </c>
      <c r="B20" s="28">
        <f>月度规模测算!C21/月度规模测算!D21</f>
        <v>-96.196837027757454</v>
      </c>
      <c r="C20" s="28">
        <f>月度规模测算!G21*0.7</f>
        <v>58.807000000000002</v>
      </c>
      <c r="D20" s="28">
        <f>月度规模测算!H21-月度规模测算!Q21</f>
        <v>78.383724000000001</v>
      </c>
    </row>
    <row r="21" spans="1:4">
      <c r="A21" s="27" t="s">
        <v>181</v>
      </c>
      <c r="B21" s="28">
        <f>月度规模测算!C22/月度规模测算!D22</f>
        <v>197.58120739271777</v>
      </c>
      <c r="C21" s="28">
        <f>月度规模测算!G22*0.7</f>
        <v>82.298999999999992</v>
      </c>
      <c r="D21" s="28">
        <f>月度规模测算!H22-月度规模测算!Q22</f>
        <v>-17.562157100000007</v>
      </c>
    </row>
    <row r="22" spans="1:4">
      <c r="A22" s="27" t="s">
        <v>182</v>
      </c>
      <c r="B22" s="28">
        <f>月度规模测算!C23/月度规模测算!D23</f>
        <v>39.864747676506845</v>
      </c>
      <c r="C22" s="28">
        <f>月度规模测算!G23*0.7</f>
        <v>54.082000000000001</v>
      </c>
      <c r="D22" s="28">
        <f>月度规模测算!H23-月度规模测算!Q23</f>
        <v>-261.1312671</v>
      </c>
    </row>
    <row r="23" spans="1:4">
      <c r="A23" s="27" t="s">
        <v>171</v>
      </c>
      <c r="B23" s="28">
        <f>月度规模测算!C24/月度规模测算!D24</f>
        <v>223.11892225098151</v>
      </c>
      <c r="C23" s="28">
        <f>月度规模测算!G24*0.7</f>
        <v>69.978999999999999</v>
      </c>
      <c r="D23" s="28">
        <f>月度规模测算!H24-月度规模测算!Q24</f>
        <v>124.71956909999997</v>
      </c>
    </row>
    <row r="24" spans="1:4">
      <c r="A24" s="27" t="s">
        <v>160</v>
      </c>
      <c r="B24" s="28">
        <f>月度规模测算!C25/月度规模测算!D25</f>
        <v>-158.54676401985037</v>
      </c>
      <c r="C24" s="28">
        <f>月度规模测算!G25*0.7</f>
        <v>85.694000000000003</v>
      </c>
      <c r="D24" s="28">
        <f>月度规模测算!H25-月度规模测算!Q25</f>
        <v>68.933329499999999</v>
      </c>
    </row>
    <row r="25" spans="1:4">
      <c r="A25" s="27" t="s">
        <v>161</v>
      </c>
      <c r="B25" s="28">
        <f>月度规模测算!C26/月度规模测算!D26</f>
        <v>-44.000187698396168</v>
      </c>
      <c r="C25" s="28">
        <f>月度规模测算!G26*0.7</f>
        <v>61.298999999999992</v>
      </c>
      <c r="D25" s="28">
        <f>月度规模测算!H26-月度规模测算!Q26</f>
        <v>71.090320300000002</v>
      </c>
    </row>
    <row r="26" spans="1:4">
      <c r="A26" s="27" t="s">
        <v>162</v>
      </c>
      <c r="B26" s="28">
        <f>月度规模测算!C27/月度规模测算!D27</f>
        <v>-39.159930761569193</v>
      </c>
      <c r="C26" s="28">
        <f>月度规模测算!G27*0.7</f>
        <v>58.330999999999996</v>
      </c>
      <c r="D26" s="28">
        <f>月度规模测算!H27-月度规模测算!Q27</f>
        <v>71.62029800000002</v>
      </c>
    </row>
    <row r="27" spans="1:4">
      <c r="A27" s="27" t="s">
        <v>163</v>
      </c>
      <c r="B27" s="28">
        <f>月度规模测算!C28/月度规模测算!D28</f>
        <v>387.35923697335284</v>
      </c>
      <c r="C27" s="28">
        <f>月度规模测算!G28*0.7</f>
        <v>63.314999999999998</v>
      </c>
      <c r="D27" s="28">
        <f>月度规模测算!H28-月度规模测算!Q28</f>
        <v>82.419509599999984</v>
      </c>
    </row>
    <row r="28" spans="1:4">
      <c r="A28" s="27" t="s">
        <v>164</v>
      </c>
      <c r="B28" s="28">
        <f>月度规模测算!C29/月度规模测算!D29</f>
        <v>588.14164039678315</v>
      </c>
      <c r="C28" s="28">
        <f>月度规模测算!G29*0.7</f>
        <v>59.128999999999998</v>
      </c>
      <c r="D28" s="28">
        <f>月度规模测算!H29-月度规模测算!Q29</f>
        <v>129.39307479999999</v>
      </c>
    </row>
    <row r="29" spans="1:4">
      <c r="A29" s="27" t="s">
        <v>165</v>
      </c>
      <c r="B29" s="28">
        <f>月度规模测算!C30/月度规模测算!D30</f>
        <v>339.80908660089204</v>
      </c>
      <c r="C29" s="28">
        <f>月度规模测算!G30*0.7</f>
        <v>58.071999999999989</v>
      </c>
      <c r="D29" s="28">
        <f>月度规模测算!H30-月度规模测算!Q30</f>
        <v>203.18100829999997</v>
      </c>
    </row>
    <row r="30" spans="1:4">
      <c r="A30" s="27" t="s">
        <v>166</v>
      </c>
      <c r="B30" s="28">
        <f>月度规模测算!C31/月度规模测算!D31</f>
        <v>428.1208253601518</v>
      </c>
      <c r="C30" s="28">
        <f>月度规模测算!G31*0.7</f>
        <v>90.040999999999997</v>
      </c>
      <c r="D30" s="28">
        <f>月度规模测算!H31-月度规模测算!Q31</f>
        <v>140.86802459999998</v>
      </c>
    </row>
    <row r="31" spans="1:4">
      <c r="A31" s="27" t="s">
        <v>167</v>
      </c>
      <c r="B31" s="28">
        <f>月度规模测算!C32/月度规模测算!D32</f>
        <v>579.20453820674538</v>
      </c>
      <c r="C31" s="28">
        <f>月度规模测算!G32*0.7</f>
        <v>64.575000000000003</v>
      </c>
      <c r="D31" s="28">
        <f>月度规模测算!H32-月度规模测算!Q32</f>
        <v>83.461631899999986</v>
      </c>
    </row>
    <row r="32" spans="1:4">
      <c r="A32" s="27" t="s">
        <v>168</v>
      </c>
      <c r="B32" s="28">
        <f>月度规模测算!C33/月度规模测算!D33</f>
        <v>475.88981935061054</v>
      </c>
      <c r="C32" s="28">
        <f>月度规模测算!G33*0.7</f>
        <v>59.240999999999993</v>
      </c>
      <c r="D32" s="28">
        <f>月度规模测算!H33-月度规模测算!Q33</f>
        <v>59.75379439999999</v>
      </c>
    </row>
    <row r="33" spans="1:4">
      <c r="A33" s="27" t="s">
        <v>169</v>
      </c>
      <c r="B33" s="28">
        <f>月度规模测算!C34/月度规模测算!D34</f>
        <v>621.22868298178798</v>
      </c>
      <c r="C33" s="28">
        <f>月度规模测算!G34*0.7</f>
        <v>87.619</v>
      </c>
      <c r="D33" s="28">
        <f>月度规模测算!H34-月度规模测算!Q34</f>
        <v>-36.124139499999998</v>
      </c>
    </row>
    <row r="34" spans="1:4">
      <c r="A34" s="27" t="s">
        <v>170</v>
      </c>
      <c r="B34" s="28">
        <f>月度规模测算!C35/月度规模测算!D35</f>
        <v>325.86883525815944</v>
      </c>
      <c r="C34" s="28">
        <f>月度规模测算!G35*0.7</f>
        <v>54.564999999999998</v>
      </c>
      <c r="D34" s="28">
        <f>月度规模测算!H35-月度规模测算!Q35</f>
        <v>-91.684089999999998</v>
      </c>
    </row>
    <row r="35" spans="1:4">
      <c r="A35" s="27" t="s">
        <v>159</v>
      </c>
      <c r="B35" s="28">
        <f>月度规模测算!C36/月度规模测算!D36</f>
        <v>759.76194060157206</v>
      </c>
      <c r="C35" s="28">
        <f>月度规模测算!G36*0.7</f>
        <v>70.195999999999998</v>
      </c>
      <c r="D35" s="28">
        <f>月度规模测算!H36-月度规模测算!Q36</f>
        <v>48.609890100000001</v>
      </c>
    </row>
    <row r="36" spans="1:4">
      <c r="A36" s="27" t="s">
        <v>148</v>
      </c>
      <c r="B36" s="28">
        <f>月度规模测算!C37/月度规模测算!D37</f>
        <v>606.35694130031015</v>
      </c>
      <c r="C36" s="28">
        <f>月度规模测算!G37*0.7</f>
        <v>98.195999999999998</v>
      </c>
      <c r="D36" s="28">
        <f>月度规模测算!H37-月度规模测算!Q37</f>
        <v>59.09412420000001</v>
      </c>
    </row>
    <row r="37" spans="1:4">
      <c r="A37" s="27" t="s">
        <v>149</v>
      </c>
      <c r="B37" s="28">
        <f>月度规模测算!C38/月度规模测算!D38</f>
        <v>480.24814199660108</v>
      </c>
      <c r="C37" s="28">
        <f>月度规模测算!G38*0.7</f>
        <v>67.927999999999997</v>
      </c>
      <c r="D37" s="28">
        <f>月度规模测算!H38-月度规模测算!Q38</f>
        <v>119.1246845</v>
      </c>
    </row>
    <row r="38" spans="1:4">
      <c r="A38" s="27" t="s">
        <v>150</v>
      </c>
      <c r="B38" s="28">
        <f>月度规模测算!C39/月度规模测算!D39</f>
        <v>794.49145886966073</v>
      </c>
      <c r="C38" s="28">
        <f>月度规模测算!G39*0.7</f>
        <v>53.640999999999991</v>
      </c>
      <c r="D38" s="28">
        <f>月度规模测算!H39-月度规模测算!Q39</f>
        <v>151.70957539999998</v>
      </c>
    </row>
    <row r="39" spans="1:4">
      <c r="A39" s="27" t="s">
        <v>151</v>
      </c>
      <c r="B39" s="28">
        <f>月度规模测算!C40/月度规模测算!D40</f>
        <v>429.22537351027103</v>
      </c>
      <c r="C39" s="28">
        <f>月度规模测算!G40*0.7</f>
        <v>58.687999999999995</v>
      </c>
      <c r="D39" s="28">
        <f>月度规模测算!H40-月度规模测算!Q40</f>
        <v>93.105387699999994</v>
      </c>
    </row>
    <row r="40" spans="1:4">
      <c r="A40" s="27" t="s">
        <v>152</v>
      </c>
      <c r="B40" s="28">
        <f>月度规模测算!C41/月度规模测算!D41</f>
        <v>357.84080826247242</v>
      </c>
      <c r="C40" s="28">
        <f>月度规模测算!G41*0.7</f>
        <v>53.213999999999992</v>
      </c>
      <c r="D40" s="28">
        <f>月度规模测算!H41-月度规模测算!Q41</f>
        <v>129.82437960000001</v>
      </c>
    </row>
    <row r="41" spans="1:4">
      <c r="A41" s="27" t="s">
        <v>153</v>
      </c>
      <c r="B41" s="28">
        <f>月度规模测算!C42/月度规模测算!D42</f>
        <v>294.72159446063904</v>
      </c>
      <c r="C41" s="28">
        <f>月度规模测算!G42*0.7</f>
        <v>48.467999999999996</v>
      </c>
      <c r="D41" s="28">
        <f>月度规模测算!H42-月度规模测算!Q42</f>
        <v>177.9460938</v>
      </c>
    </row>
    <row r="42" spans="1:4">
      <c r="A42" s="27" t="s">
        <v>154</v>
      </c>
      <c r="B42" s="28">
        <f>月度规模测算!C43/月度规模测算!D43</f>
        <v>171.86167763588313</v>
      </c>
      <c r="C42" s="28">
        <f>月度规模测算!G43*0.7</f>
        <v>87.563000000000002</v>
      </c>
      <c r="D42" s="28">
        <f>月度规模测算!H43-月度规模测算!Q43</f>
        <v>132.82202130000002</v>
      </c>
    </row>
    <row r="43" spans="1:4">
      <c r="A43" s="27" t="s">
        <v>155</v>
      </c>
      <c r="B43" s="28">
        <f>月度规模测算!C44/月度规模测算!D44</f>
        <v>192.69929315098153</v>
      </c>
      <c r="C43" s="28">
        <f>月度规模测算!G44*0.7</f>
        <v>56.923999999999992</v>
      </c>
      <c r="D43" s="28">
        <f>月度规模测算!H44-月度规模测算!Q44</f>
        <v>133.97428590000001</v>
      </c>
    </row>
    <row r="44" spans="1:4">
      <c r="A44" s="27" t="s">
        <v>156</v>
      </c>
      <c r="B44" s="28">
        <f>月度规模测算!C45/月度规模测算!D45</f>
        <v>419.4281748211302</v>
      </c>
      <c r="C44" s="28">
        <f>月度规模测算!G45*0.7</f>
        <v>51.42199999999999</v>
      </c>
      <c r="D44" s="28">
        <f>月度规模测算!H45-月度规模测算!Q45</f>
        <v>7.3131038999999962</v>
      </c>
    </row>
    <row r="45" spans="1:4">
      <c r="A45" s="27" t="s">
        <v>157</v>
      </c>
      <c r="B45" s="28">
        <f>月度规模测算!C46/月度规模测算!D46</f>
        <v>395.74381543990773</v>
      </c>
      <c r="C45" s="28">
        <f>月度规模测算!G46*0.7</f>
        <v>65.932999999999993</v>
      </c>
      <c r="D45" s="28">
        <f>月度规模测算!H46-月度规模测算!Q46</f>
        <v>-60.7498559</v>
      </c>
    </row>
    <row r="46" spans="1:4">
      <c r="A46" s="27" t="s">
        <v>158</v>
      </c>
      <c r="B46" s="28">
        <f>月度规模测算!C47/月度规模测算!D47</f>
        <v>262.92066255046399</v>
      </c>
      <c r="C46" s="28">
        <f>月度规模测算!G47*0.7</f>
        <v>41.265000000000001</v>
      </c>
      <c r="D46" s="28">
        <f>月度规模测算!H47-月度规模测算!Q47</f>
        <v>47.088984500000002</v>
      </c>
    </row>
    <row r="47" spans="1:4">
      <c r="A47" s="27" t="s">
        <v>147</v>
      </c>
      <c r="B47" s="28">
        <f>月度规模测算!C48/月度规模测算!D48</f>
        <v>436.64826103671811</v>
      </c>
      <c r="C47" s="28">
        <f>月度规模测算!G48*0.7</f>
        <v>56.902999999999999</v>
      </c>
      <c r="D47" s="28">
        <f>月度规模测算!H48-月度规模测算!Q48</f>
        <v>91.146201000000005</v>
      </c>
    </row>
    <row r="48" spans="1:4">
      <c r="A48" s="27" t="s">
        <v>136</v>
      </c>
      <c r="B48" s="28">
        <f>月度规模测算!C49/月度规模测算!D49</f>
        <v>426.19692731293645</v>
      </c>
      <c r="C48" s="28">
        <f>月度规模测算!G49*0.7</f>
        <v>84.972999999999999</v>
      </c>
      <c r="D48" s="28">
        <f>月度规模测算!H49-月度规模测算!Q49</f>
        <v>104.64139750000001</v>
      </c>
    </row>
    <row r="49" spans="1:4">
      <c r="A49" s="27" t="s">
        <v>137</v>
      </c>
      <c r="B49" s="28">
        <f>月度规模测算!C50/月度规模测算!D50</f>
        <v>372.46096610715682</v>
      </c>
      <c r="C49" s="28">
        <f>月度规模测算!G50*0.7</f>
        <v>49.161000000000001</v>
      </c>
      <c r="D49" s="28">
        <f>月度规模测算!H50-月度规模测算!Q50</f>
        <v>100.00776890000002</v>
      </c>
    </row>
    <row r="50" spans="1:4">
      <c r="A50" s="27" t="s">
        <v>138</v>
      </c>
      <c r="B50" s="28">
        <f>月度规模测算!C51/月度规模测算!D51</f>
        <v>334.76041550728871</v>
      </c>
      <c r="C50" s="28">
        <f>月度规模测算!G51*0.7</f>
        <v>49.734999999999992</v>
      </c>
      <c r="D50" s="28">
        <f>月度规模测算!H51-月度规模测算!Q51</f>
        <v>108.99818819999999</v>
      </c>
    </row>
    <row r="51" spans="1:4">
      <c r="A51" s="27" t="s">
        <v>139</v>
      </c>
      <c r="B51" s="28">
        <f>月度规模测算!C52/月度规模测算!D52</f>
        <v>595.65897196561639</v>
      </c>
      <c r="C51" s="28">
        <f>月度规模测算!G52*0.7</f>
        <v>55.292999999999992</v>
      </c>
      <c r="D51" s="28">
        <f>月度规模测算!H52-月度规模测算!Q52</f>
        <v>76.870909499999982</v>
      </c>
    </row>
    <row r="52" spans="1:4">
      <c r="A52" s="27" t="s">
        <v>140</v>
      </c>
      <c r="B52" s="28">
        <f>月度规模测算!C53/月度规模测算!D53</f>
        <v>173.81483408974944</v>
      </c>
      <c r="C52" s="28">
        <f>月度规模测算!G53*0.7</f>
        <v>52.492999999999995</v>
      </c>
      <c r="D52" s="28">
        <f>月度规模测算!H53-月度规模测算!Q53</f>
        <v>83.376707400000001</v>
      </c>
    </row>
    <row r="53" spans="1:4">
      <c r="A53" s="27" t="s">
        <v>141</v>
      </c>
      <c r="B53" s="28">
        <f>月度规模测算!C54/月度规模测算!D54</f>
        <v>322.68149882903947</v>
      </c>
      <c r="C53" s="28">
        <f>月度规模测算!G54*0.7</f>
        <v>37.512999999999998</v>
      </c>
      <c r="D53" s="28">
        <f>月度规模测算!H54-月度规模测算!Q54</f>
        <v>54.961692899999996</v>
      </c>
    </row>
    <row r="54" spans="1:4">
      <c r="A54" s="27" t="s">
        <v>142</v>
      </c>
      <c r="B54" s="28">
        <f>月度规模测算!C55/月度规模测算!D55</f>
        <v>194.22232628929396</v>
      </c>
      <c r="C54" s="28">
        <f>月度规模测算!G55*0.7</f>
        <v>62.726999999999997</v>
      </c>
      <c r="D54" s="28">
        <f>月度规模测算!H55-月度规模测算!Q55</f>
        <v>55.047471299999998</v>
      </c>
    </row>
    <row r="55" spans="1:4">
      <c r="A55" s="27" t="s">
        <v>143</v>
      </c>
      <c r="B55" s="28">
        <f>月度规模测算!C56/月度规模测算!D56</f>
        <v>355.4326324272875</v>
      </c>
      <c r="C55" s="28">
        <f>月度规模测算!G56*0.7</f>
        <v>44.652999999999999</v>
      </c>
      <c r="D55" s="28">
        <f>月度规模测算!H56-月度规模测算!Q56</f>
        <v>74.175784399999984</v>
      </c>
    </row>
    <row r="56" spans="1:4">
      <c r="A56" s="27" t="s">
        <v>144</v>
      </c>
      <c r="B56" s="28">
        <f>月度规模测算!C57/月度规模测算!D57</f>
        <v>224.16705703243753</v>
      </c>
      <c r="C56" s="28">
        <f>月度规模测算!G57*0.7</f>
        <v>41.244</v>
      </c>
      <c r="D56" s="28">
        <f>月度规模测算!H57-月度规模测算!Q57</f>
        <v>80.366373899999985</v>
      </c>
    </row>
    <row r="57" spans="1:4">
      <c r="A57" s="27" t="s">
        <v>145</v>
      </c>
      <c r="B57" s="28">
        <f>月度规模测算!C58/月度规模测算!D58</f>
        <v>177.24938177667821</v>
      </c>
      <c r="C57" s="28">
        <f>月度规模测算!G58*0.7</f>
        <v>58.820999999999998</v>
      </c>
      <c r="D57" s="28">
        <f>月度规模测算!H58-月度规模测算!Q58</f>
        <v>88.52434190000001</v>
      </c>
    </row>
    <row r="58" spans="1:4">
      <c r="A58" s="27" t="s">
        <v>146</v>
      </c>
      <c r="B58" s="28">
        <f>月度规模测算!C59/月度规模测算!D59</f>
        <v>230.2734174993075</v>
      </c>
      <c r="C58" s="28">
        <f>月度规模测算!G59*0.7</f>
        <v>40.830999999999996</v>
      </c>
      <c r="D58" s="28">
        <f>月度规模测算!H59-月度规模测算!Q59</f>
        <v>14.811536699999998</v>
      </c>
    </row>
    <row r="59" spans="1:4">
      <c r="A59" s="27" t="s">
        <v>135</v>
      </c>
      <c r="B59" s="28">
        <f>月度规模测算!C60/月度规模测算!D60</f>
        <v>206.77956187300754</v>
      </c>
      <c r="C59" s="28">
        <f>月度规模测算!G60*0.7</f>
        <v>52.786999999999992</v>
      </c>
      <c r="D59" s="28">
        <f>月度规模测算!H60-月度规模测算!Q60</f>
        <v>233.93421359999996</v>
      </c>
    </row>
    <row r="60" spans="1:4">
      <c r="A60" s="27" t="s">
        <v>124</v>
      </c>
      <c r="B60" s="28">
        <f>月度规模测算!C61/月度规模测算!D61</f>
        <v>458.11265053197661</v>
      </c>
      <c r="C60" s="28">
        <f>月度规模测算!G61*0.7</f>
        <v>41.838999999999999</v>
      </c>
      <c r="D60" s="28">
        <f>月度规模测算!H61-月度规模测算!Q61</f>
        <v>238.44416440000001</v>
      </c>
    </row>
    <row r="61" spans="1:4">
      <c r="A61" s="27" t="s">
        <v>125</v>
      </c>
      <c r="B61" s="28">
        <f>月度规模测算!C62/月度规模测算!D62</f>
        <v>164.57399759833606</v>
      </c>
      <c r="C61" s="28">
        <f>月度规模测算!G62*0.7</f>
        <v>37.253999999999998</v>
      </c>
      <c r="D61" s="28">
        <f>月度规模测算!H62-月度规模测算!Q62</f>
        <v>222.92559399999996</v>
      </c>
    </row>
    <row r="62" spans="1:4">
      <c r="A62" s="27" t="s">
        <v>126</v>
      </c>
      <c r="B62" s="28">
        <f>月度规模测算!C63/月度规模测算!D63</f>
        <v>242.59031559224763</v>
      </c>
      <c r="C62" s="28">
        <f>月度规模测算!G63*0.7</f>
        <v>47.053999999999995</v>
      </c>
      <c r="D62" s="28">
        <f>月度规模测算!H63-月度规模测算!Q63</f>
        <v>191.70342009999999</v>
      </c>
    </row>
    <row r="63" spans="1:4">
      <c r="A63" s="27" t="s">
        <v>127</v>
      </c>
      <c r="B63" s="28">
        <f>月度规模测算!C64/月度规模测算!D64</f>
        <v>553.56405639246066</v>
      </c>
      <c r="C63" s="28">
        <f>月度规模测算!G64*0.7</f>
        <v>46.494</v>
      </c>
      <c r="D63" s="28">
        <f>月度规模测算!H64-月度规模测算!Q64</f>
        <v>166.03174710000002</v>
      </c>
    </row>
    <row r="64" spans="1:4">
      <c r="A64" s="27" t="s">
        <v>128</v>
      </c>
      <c r="B64" s="28">
        <f>月度规模测算!C65/月度规模测算!D65</f>
        <v>266.51682113405946</v>
      </c>
      <c r="C64" s="28">
        <f>月度规模测算!G65*0.7</f>
        <v>49.055999999999997</v>
      </c>
      <c r="D64" s="28">
        <f>月度规模测算!H65-月度规模测算!Q65</f>
        <v>157.96766</v>
      </c>
    </row>
    <row r="65" spans="1:4">
      <c r="A65" s="27" t="s">
        <v>129</v>
      </c>
      <c r="B65" s="28">
        <f>月度规模测算!C66/月度规模测算!D66</f>
        <v>488.38042588042674</v>
      </c>
      <c r="C65" s="28">
        <f>月度规模测算!G66*0.7</f>
        <v>58.351999999999997</v>
      </c>
      <c r="D65" s="28">
        <f>月度规模测算!H66-月度规模测算!Q66</f>
        <v>161.40412230000001</v>
      </c>
    </row>
    <row r="66" spans="1:4">
      <c r="A66" s="27" t="s">
        <v>130</v>
      </c>
      <c r="B66" s="28">
        <f>月度规模测算!C67/月度规模测算!D67</f>
        <v>314.06678169085473</v>
      </c>
      <c r="C66" s="28">
        <f>月度规模测算!G67*0.7</f>
        <v>67.27</v>
      </c>
      <c r="D66" s="28">
        <f>月度规模测算!H67-月度规模测算!Q67</f>
        <v>129.81408709999999</v>
      </c>
    </row>
    <row r="67" spans="1:4">
      <c r="A67" s="27" t="s">
        <v>131</v>
      </c>
      <c r="B67" s="28">
        <f>月度规模测算!C68/月度规模测算!D68</f>
        <v>524.99713154724202</v>
      </c>
      <c r="C67" s="28">
        <f>月度规模测算!G68*0.7</f>
        <v>54.326999999999998</v>
      </c>
      <c r="D67" s="28">
        <f>月度规模测算!H68-月度规模测算!Q68</f>
        <v>117.3858441</v>
      </c>
    </row>
    <row r="68" spans="1:4">
      <c r="A68" s="27" t="s">
        <v>132</v>
      </c>
      <c r="B68" s="28">
        <f>月度规模测算!C69/月度规模测算!D69</f>
        <v>750.13070121559304</v>
      </c>
      <c r="C68" s="28">
        <f>月度规模测算!G69*0.7</f>
        <v>53.220999999999997</v>
      </c>
      <c r="D68" s="28">
        <f>月度规模测算!H69-月度规模测算!Q69</f>
        <v>102.43495830000001</v>
      </c>
    </row>
    <row r="69" spans="1:4">
      <c r="A69" s="27" t="s">
        <v>133</v>
      </c>
      <c r="B69" s="28">
        <f>月度规模测算!C70/月度规模测算!D70</f>
        <v>566.04760289462115</v>
      </c>
      <c r="C69" s="28">
        <f>月度规模测算!G70*0.7</f>
        <v>65.001999999999995</v>
      </c>
      <c r="D69" s="28">
        <f>月度规模测算!H70-月度规模测算!Q70</f>
        <v>42.024114900000001</v>
      </c>
    </row>
    <row r="70" spans="1:4">
      <c r="A70" s="27" t="s">
        <v>134</v>
      </c>
      <c r="B70" s="28">
        <f>月度规模测算!C71/月度规模测算!D71</f>
        <v>498.29890643985357</v>
      </c>
      <c r="C70" s="28">
        <f>月度规模测算!G71*0.7</f>
        <v>48.495999999999995</v>
      </c>
      <c r="D70" s="28">
        <f>月度规模测算!H71-月度规模测算!Q71</f>
        <v>31.083510899999993</v>
      </c>
    </row>
    <row r="71" spans="1:4">
      <c r="A71" s="27" t="s">
        <v>123</v>
      </c>
      <c r="B71" s="28">
        <f>月度规模测算!C72/月度规模测算!D72</f>
        <v>902.43108253538799</v>
      </c>
      <c r="C71" s="28">
        <f>月度规模测算!G72*0.7</f>
        <v>78.399999999999991</v>
      </c>
      <c r="D71" s="28">
        <f>月度规模测算!H72-月度规模测算!Q72</f>
        <v>124.8532034</v>
      </c>
    </row>
    <row r="72" spans="1:4">
      <c r="A72" s="27" t="s">
        <v>112</v>
      </c>
      <c r="B72" s="28">
        <f>月度规模测算!C73/月度规模测算!D73</f>
        <v>-312.63233617460111</v>
      </c>
      <c r="C72" s="28">
        <f>月度规模测算!G73*0.7</f>
        <v>91.657999999999987</v>
      </c>
      <c r="D72" s="28">
        <f>月度规模测算!H73-月度规模测算!Q73</f>
        <v>122.80127550000002</v>
      </c>
    </row>
    <row r="73" spans="1:4">
      <c r="A73" s="27" t="s">
        <v>113</v>
      </c>
      <c r="B73" s="28">
        <f>月度规模测算!C74/月度规模测算!D74</f>
        <v>473.10630043242151</v>
      </c>
      <c r="C73" s="28">
        <f>月度规模测算!G74*0.7</f>
        <v>53.753</v>
      </c>
      <c r="D73" s="28">
        <f>月度规模测算!H74-月度规模测算!Q74</f>
        <v>140.4483937</v>
      </c>
    </row>
    <row r="74" spans="1:4">
      <c r="A74" s="27" t="s">
        <v>114</v>
      </c>
      <c r="B74" s="28">
        <f>月度规模测算!C75/月度规模测算!D75</f>
        <v>190.97077800885316</v>
      </c>
      <c r="C74" s="28">
        <f>月度规模测算!G75*0.7</f>
        <v>47.432000000000002</v>
      </c>
      <c r="D74" s="28">
        <f>月度规模测算!H75-月度规模测算!Q75</f>
        <v>159.36098379999999</v>
      </c>
    </row>
    <row r="75" spans="1:4">
      <c r="A75" s="27" t="s">
        <v>115</v>
      </c>
      <c r="B75" s="28">
        <f>月度规模测算!C76/月度规模测算!D76</f>
        <v>715.88003933136577</v>
      </c>
      <c r="C75" s="28">
        <f>月度规模测算!G76*0.7</f>
        <v>36.89</v>
      </c>
      <c r="D75" s="28">
        <f>月度规模测算!H76-月度规模测算!Q76</f>
        <v>147.933177</v>
      </c>
    </row>
    <row r="76" spans="1:4">
      <c r="A76" s="27" t="s">
        <v>116</v>
      </c>
      <c r="B76" s="28">
        <f>月度规模测算!C77/月度规模测算!D77</f>
        <v>281.99279236465981</v>
      </c>
      <c r="C76" s="28">
        <f>月度规模测算!G77*0.7</f>
        <v>35.125999999999998</v>
      </c>
      <c r="D76" s="28">
        <f>月度规模测算!H77-月度规模测算!Q77</f>
        <v>167.63316609999998</v>
      </c>
    </row>
    <row r="77" spans="1:4">
      <c r="A77" s="27" t="s">
        <v>117</v>
      </c>
      <c r="B77" s="28">
        <f>月度规模测算!C78/月度规模测算!D78</f>
        <v>496.37490930677257</v>
      </c>
      <c r="C77" s="28">
        <f>月度规模测算!G78*0.7</f>
        <v>35.293999999999997</v>
      </c>
      <c r="D77" s="28">
        <f>月度规模测算!H78-月度规模测算!Q78</f>
        <v>176.56032640000001</v>
      </c>
    </row>
    <row r="78" spans="1:4">
      <c r="A78" s="27" t="s">
        <v>118</v>
      </c>
      <c r="B78" s="28">
        <f>月度规模测算!C79/月度规模测算!D79</f>
        <v>268.86938294248642</v>
      </c>
      <c r="C78" s="28">
        <f>月度规模测算!G79*0.7</f>
        <v>46.417000000000002</v>
      </c>
      <c r="D78" s="28">
        <f>月度规模测算!H79-月度规模测算!Q79</f>
        <v>187.66141450000003</v>
      </c>
    </row>
    <row r="79" spans="1:4">
      <c r="A79" s="27" t="s">
        <v>119</v>
      </c>
      <c r="B79" s="28">
        <f>月度规模测算!C80/月度规模测算!D80</f>
        <v>306.10528785982632</v>
      </c>
      <c r="C79" s="28">
        <f>月度规模测算!G80*0.7</f>
        <v>34.292999999999999</v>
      </c>
      <c r="D79" s="28">
        <f>月度规模测算!H80-月度规模测算!Q80</f>
        <v>156.86297740000001</v>
      </c>
    </row>
    <row r="80" spans="1:4">
      <c r="A80" s="27" t="s">
        <v>120</v>
      </c>
      <c r="B80" s="28">
        <f>月度规模测算!C81/月度规模测算!D81</f>
        <v>297.95461312413431</v>
      </c>
      <c r="C80" s="28">
        <f>月度规模测算!G81*0.7</f>
        <v>31.261999999999997</v>
      </c>
      <c r="D80" s="28">
        <f>月度规模测算!H81-月度规模测算!Q81</f>
        <v>109.7623352</v>
      </c>
    </row>
    <row r="81" spans="1:4">
      <c r="A81" s="27" t="s">
        <v>121</v>
      </c>
      <c r="B81" s="28">
        <f>月度规模测算!C82/月度规模测算!D82</f>
        <v>325.14924408838186</v>
      </c>
      <c r="C81" s="28">
        <f>月度规模测算!G82*0.7</f>
        <v>43.287999999999997</v>
      </c>
      <c r="D81" s="28">
        <f>月度规模测算!H82-月度规模测算!Q82</f>
        <v>14.561972799999985</v>
      </c>
    </row>
    <row r="82" spans="1:4">
      <c r="A82" s="27" t="s">
        <v>122</v>
      </c>
      <c r="B82" s="28">
        <f>月度规模测算!C83/月度规模测算!D83</f>
        <v>402.23867124029761</v>
      </c>
      <c r="C82" s="28">
        <f>月度规模测算!G83*0.7</f>
        <v>31.738</v>
      </c>
      <c r="D82" s="28">
        <f>月度规模测算!H83-月度规模测算!Q83</f>
        <v>142.97027300000002</v>
      </c>
    </row>
    <row r="83" spans="1:4">
      <c r="A83" s="27" t="s">
        <v>111</v>
      </c>
      <c r="B83" s="28">
        <f>月度规模测算!C84/月度规模测算!D84</f>
        <v>402.06295411948844</v>
      </c>
      <c r="C83" s="28">
        <f>月度规模测算!G84*0.7</f>
        <v>36.224999999999994</v>
      </c>
      <c r="D83" s="28">
        <f>月度规模测算!H84-月度规模测算!Q84</f>
        <v>107.75422520000001</v>
      </c>
    </row>
    <row r="84" spans="1:4">
      <c r="A84" s="27" t="s">
        <v>100</v>
      </c>
      <c r="B84" s="28">
        <f>月度规模测算!C85/月度规模测算!D85</f>
        <v>566.5290523786399</v>
      </c>
      <c r="C84" s="28">
        <f>月度规模测算!G85*0.7</f>
        <v>61.305999999999997</v>
      </c>
      <c r="D84" s="28">
        <f>月度规模测算!H85-月度规模测算!Q85</f>
        <v>144.4516869</v>
      </c>
    </row>
    <row r="85" spans="1:4">
      <c r="A85" s="27" t="s">
        <v>101</v>
      </c>
      <c r="B85" s="28">
        <f>月度规模测算!C86/月度规模测算!D86</f>
        <v>431.50205970604765</v>
      </c>
      <c r="C85" s="28">
        <f>月度规模测算!G86*0.7</f>
        <v>39.808999999999997</v>
      </c>
      <c r="D85" s="28">
        <f>月度规模测算!H86-月度规模测算!Q86</f>
        <v>134.14297379999999</v>
      </c>
    </row>
    <row r="86" spans="1:4">
      <c r="A86" s="27" t="s">
        <v>102</v>
      </c>
      <c r="B86" s="28">
        <f>月度规模测算!C87/月度规模测算!D87</f>
        <v>188.04787934001328</v>
      </c>
      <c r="C86" s="28">
        <f>月度规模测算!G87*0.7</f>
        <v>41.908999999999999</v>
      </c>
      <c r="D86" s="28">
        <f>月度规模测算!H87-月度规模测算!Q87</f>
        <v>146.76199760000003</v>
      </c>
    </row>
    <row r="87" spans="1:4">
      <c r="A87" s="27" t="s">
        <v>103</v>
      </c>
      <c r="B87" s="28">
        <f>月度规模测算!C88/月度规模测算!D88</f>
        <v>439.60790242919086</v>
      </c>
      <c r="C87" s="28">
        <f>月度规模测算!G88*0.7</f>
        <v>37.778999999999996</v>
      </c>
      <c r="D87" s="28">
        <f>月度规模测算!H88-月度规模测算!Q88</f>
        <v>105.3199759</v>
      </c>
    </row>
    <row r="88" spans="1:4">
      <c r="A88" s="27" t="s">
        <v>104</v>
      </c>
      <c r="B88" s="28">
        <f>月度规模测算!C89/月度规模测算!D89</f>
        <v>156.74563856872297</v>
      </c>
      <c r="C88" s="28">
        <f>月度规模测算!G89*0.7</f>
        <v>31.395</v>
      </c>
      <c r="D88" s="28">
        <f>月度规模测算!H89-月度规模测算!Q89</f>
        <v>131.91327510000002</v>
      </c>
    </row>
    <row r="89" spans="1:4">
      <c r="A89" s="27" t="s">
        <v>105</v>
      </c>
      <c r="B89" s="28">
        <f>月度规模测算!C90/月度规模测算!D90</f>
        <v>257.13052183706623</v>
      </c>
      <c r="C89" s="28">
        <f>月度规模测算!G90*0.7</f>
        <v>29.952999999999996</v>
      </c>
      <c r="D89" s="28">
        <f>月度规模测算!H90-月度规模测算!Q90</f>
        <v>110.95034420000002</v>
      </c>
    </row>
    <row r="90" spans="1:4">
      <c r="A90" s="27" t="s">
        <v>106</v>
      </c>
      <c r="B90" s="28">
        <f>月度规模测算!C91/月度规模测算!D91</f>
        <v>506.82178675359398</v>
      </c>
      <c r="C90" s="28">
        <f>月度规模测算!G91*0.7</f>
        <v>38.073</v>
      </c>
      <c r="D90" s="28">
        <f>月度规模测算!H91-月度规模测算!Q91</f>
        <v>101.9463847</v>
      </c>
    </row>
    <row r="91" spans="1:4">
      <c r="A91" s="27" t="s">
        <v>107</v>
      </c>
      <c r="B91" s="28">
        <f>月度规模测算!C92/月度规模测算!D92</f>
        <v>151.13908573709995</v>
      </c>
      <c r="C91" s="28">
        <f>月度规模测算!G92*0.7</f>
        <v>31.562999999999999</v>
      </c>
      <c r="D91" s="28">
        <f>月度规模测算!H92-月度规模测算!Q92</f>
        <v>90.382405599999998</v>
      </c>
    </row>
    <row r="92" spans="1:4">
      <c r="A92" s="27" t="s">
        <v>108</v>
      </c>
      <c r="B92" s="28">
        <f>月度规模测算!C93/月度规模测算!D93</f>
        <v>138.73322022056976</v>
      </c>
      <c r="C92" s="28">
        <f>月度规模测算!G93*0.7</f>
        <v>29.638000000000002</v>
      </c>
      <c r="D92" s="28">
        <f>月度规模测算!H93-月度规模测算!Q93</f>
        <v>72.316672899999986</v>
      </c>
    </row>
    <row r="93" spans="1:4">
      <c r="A93" s="27" t="s">
        <v>109</v>
      </c>
      <c r="B93" s="28">
        <f>月度规模测算!C94/月度规模测算!D94</f>
        <v>143.60298693217248</v>
      </c>
      <c r="C93" s="28">
        <f>月度规模测算!G94*0.7</f>
        <v>39.598999999999997</v>
      </c>
      <c r="D93" s="28">
        <f>月度规模测算!H94-月度规模测算!Q94</f>
        <v>57.349522499999999</v>
      </c>
    </row>
    <row r="94" spans="1:4">
      <c r="A94" s="27" t="s">
        <v>110</v>
      </c>
      <c r="B94" s="28">
        <f>月度规模测算!C95/月度规模测算!D95</f>
        <v>165.47774340625841</v>
      </c>
      <c r="C94" s="28">
        <f>月度规模测算!G95*0.7</f>
        <v>28.307999999999996</v>
      </c>
      <c r="D94" s="28">
        <f>月度规模测算!H95-月度规模测算!Q95</f>
        <v>13.012249199999999</v>
      </c>
    </row>
    <row r="95" spans="1:4">
      <c r="A95" s="27" t="s">
        <v>99</v>
      </c>
      <c r="B95" s="28">
        <f>月度规模测算!C96/月度规模测算!D96</f>
        <v>346.59096543858834</v>
      </c>
      <c r="C95" s="28">
        <f>月度规模测算!G96*0.7</f>
        <v>31.815000000000001</v>
      </c>
      <c r="D95" s="28">
        <f>月度规模测算!H96-月度规模测算!Q96</f>
        <v>65.585245099999995</v>
      </c>
    </row>
    <row r="96" spans="1:4">
      <c r="A96" s="27" t="s">
        <v>88</v>
      </c>
      <c r="B96" s="28">
        <f>月度规模测算!C97/月度规模测算!D97</f>
        <v>338.93559850914346</v>
      </c>
      <c r="C96" s="28">
        <f>月度规模测算!G97*0.7</f>
        <v>50.386000000000003</v>
      </c>
      <c r="D96" s="28">
        <f>月度规模测算!H97-月度规模测算!Q97</f>
        <v>66.616220400000003</v>
      </c>
    </row>
    <row r="97" spans="1:4">
      <c r="A97" s="27" t="s">
        <v>89</v>
      </c>
      <c r="B97" s="28">
        <f>月度规模测算!C98/月度规模测算!D98</f>
        <v>138.37827808015942</v>
      </c>
      <c r="C97" s="28">
        <f>月度规模测算!G98*0.7</f>
        <v>33.011999999999993</v>
      </c>
      <c r="D97" s="28">
        <f>月度规模测算!H98-月度规模测算!Q98</f>
        <v>65.710438199999999</v>
      </c>
    </row>
    <row r="98" spans="1:4">
      <c r="A98" s="27" t="s">
        <v>90</v>
      </c>
      <c r="B98" s="28">
        <f>月度规模测算!C99/月度规模测算!D99</f>
        <v>130.36135939373659</v>
      </c>
      <c r="C98" s="28">
        <f>月度规模测算!G99*0.7</f>
        <v>36.147999999999996</v>
      </c>
      <c r="D98" s="28">
        <f>月度规模测算!H99-月度规模测算!Q99</f>
        <v>70.039011999999985</v>
      </c>
    </row>
    <row r="99" spans="1:4">
      <c r="A99" s="27" t="s">
        <v>91</v>
      </c>
      <c r="B99" s="28">
        <f>月度规模测算!C100/月度规模测算!D100</f>
        <v>110.4545117520575</v>
      </c>
      <c r="C99" s="28">
        <f>月度规模测算!G100*0.7</f>
        <v>36.777999999999999</v>
      </c>
      <c r="D99" s="28">
        <f>月度规模测算!H100-月度规模测算!Q100</f>
        <v>56.803941200000004</v>
      </c>
    </row>
    <row r="100" spans="1:4">
      <c r="A100" s="27" t="s">
        <v>92</v>
      </c>
      <c r="B100" s="28">
        <f>月度规模测算!C101/月度规模测算!D101</f>
        <v>180.20464335526233</v>
      </c>
      <c r="C100" s="28">
        <f>月度规模测算!G101*0.7</f>
        <v>34.314</v>
      </c>
      <c r="D100" s="28">
        <f>月度规模测算!H101-月度规模测算!Q101</f>
        <v>80.66483980000001</v>
      </c>
    </row>
    <row r="101" spans="1:4">
      <c r="A101" s="27" t="s">
        <v>93</v>
      </c>
      <c r="B101" s="28">
        <f>月度规模测算!C102/月度规模测算!D102</f>
        <v>160.74251235294793</v>
      </c>
      <c r="C101" s="28">
        <f>月度规模测算!G102*0.7</f>
        <v>31.695999999999998</v>
      </c>
      <c r="D101" s="28">
        <f>月度规模测算!H102-月度规模测算!Q102</f>
        <v>73.447094899999996</v>
      </c>
    </row>
    <row r="102" spans="1:4">
      <c r="A102" s="27" t="s">
        <v>94</v>
      </c>
      <c r="B102" s="28">
        <f>月度规模测算!C103/月度规模测算!D103</f>
        <v>225.01540506252687</v>
      </c>
      <c r="C102" s="28">
        <f>月度规模测算!G103*0.7</f>
        <v>43.378999999999998</v>
      </c>
      <c r="D102" s="28">
        <f>月度规模测算!H103-月度规模测算!Q103</f>
        <v>71.370415699999995</v>
      </c>
    </row>
    <row r="103" spans="1:4">
      <c r="A103" s="27" t="s">
        <v>95</v>
      </c>
      <c r="B103" s="28">
        <f>月度规模测算!C104/月度规模测算!D104</f>
        <v>251.67643327493505</v>
      </c>
      <c r="C103" s="28">
        <f>月度规模测算!G104*0.7</f>
        <v>34.250999999999998</v>
      </c>
      <c r="D103" s="28">
        <f>月度规模测算!H104-月度规模测算!Q104</f>
        <v>60.702034900000001</v>
      </c>
    </row>
    <row r="104" spans="1:4">
      <c r="A104" s="27" t="s">
        <v>96</v>
      </c>
      <c r="B104" s="28">
        <f>月度规模测算!C105/月度规模测算!D105</f>
        <v>241.39068446807167</v>
      </c>
      <c r="C104" s="28">
        <f>月度规模测算!G105*0.7</f>
        <v>28.594999999999999</v>
      </c>
      <c r="D104" s="28">
        <f>月度规模测算!H105-月度规模测算!Q105</f>
        <v>35.767834199999996</v>
      </c>
    </row>
    <row r="105" spans="1:4">
      <c r="A105" s="27" t="s">
        <v>97</v>
      </c>
      <c r="B105" s="28">
        <f>月度规模测算!C106/月度规模测算!D106</f>
        <v>178.4727843895372</v>
      </c>
      <c r="C105" s="28">
        <f>月度规模测算!G106*0.7</f>
        <v>37.932999999999993</v>
      </c>
      <c r="D105" s="28">
        <f>月度规模测算!H106-月度规模测算!Q106</f>
        <v>32.665515499999998</v>
      </c>
    </row>
    <row r="106" spans="1:4">
      <c r="A106" s="27" t="s">
        <v>98</v>
      </c>
      <c r="B106" s="28">
        <f>月度规模测算!C107/月度规模测算!D107</f>
        <v>133.1637769588591</v>
      </c>
      <c r="C106" s="28">
        <f>月度规模测算!G107*0.7</f>
        <v>27.117999999999999</v>
      </c>
      <c r="D106" s="28">
        <f>月度规模测算!H107-月度规模测算!Q107</f>
        <v>34.7073167</v>
      </c>
    </row>
    <row r="107" spans="1:4">
      <c r="A107" s="27" t="s">
        <v>87</v>
      </c>
      <c r="B107" s="28">
        <f>月度规模测算!C108/月度规模测算!D108</f>
        <v>182.18208179786163</v>
      </c>
      <c r="C107" s="28">
        <f>月度规模测算!G108*0.7</f>
        <v>28.664999999999999</v>
      </c>
      <c r="D107" s="28">
        <f>月度规模测算!H108-月度规模测算!Q108</f>
        <v>55.108828499999994</v>
      </c>
    </row>
    <row r="108" spans="1:4">
      <c r="A108" s="27" t="s">
        <v>76</v>
      </c>
      <c r="B108" s="28">
        <f>月度规模测算!C109/月度规模测算!D109</f>
        <v>267.17453029662255</v>
      </c>
      <c r="C108" s="28">
        <f>月度规模测算!G109*0.7</f>
        <v>17.163999999999998</v>
      </c>
      <c r="D108" s="28">
        <f>月度规模测算!H109-月度规模测算!Q109</f>
        <v>70.986203899999992</v>
      </c>
    </row>
    <row r="109" spans="1:4">
      <c r="A109" s="27" t="s">
        <v>77</v>
      </c>
      <c r="B109" s="28">
        <f>月度规模测算!C110/月度规模测算!D110</f>
        <v>664.16359572283022</v>
      </c>
      <c r="C109" s="28">
        <f>月度规模测算!G110*0.7</f>
        <v>30.778999999999996</v>
      </c>
      <c r="D109" s="28">
        <f>月度规模测算!H110-月度规模测算!Q110</f>
        <v>64.32158729999999</v>
      </c>
    </row>
    <row r="110" spans="1:4">
      <c r="A110" s="27" t="s">
        <v>78</v>
      </c>
      <c r="B110" s="28">
        <f>月度规模测算!C111/月度规模测算!D111</f>
        <v>197.29595843653695</v>
      </c>
      <c r="C110" s="28">
        <f>月度规模测算!G111*0.7</f>
        <v>35.622999999999998</v>
      </c>
      <c r="D110" s="28">
        <f>月度规模测算!H111-月度规模测算!Q111</f>
        <v>66.135825800000006</v>
      </c>
    </row>
    <row r="111" spans="1:4">
      <c r="A111" s="27" t="s">
        <v>79</v>
      </c>
      <c r="B111" s="28">
        <f>月度规模测算!C112/月度规模测算!D112</f>
        <v>147.25071586501866</v>
      </c>
      <c r="C111" s="28">
        <f>月度规模测算!G112*0.7</f>
        <v>35.930999999999997</v>
      </c>
      <c r="D111" s="28">
        <f>月度规模测算!H112-月度规模测算!Q112</f>
        <v>48.5631384</v>
      </c>
    </row>
    <row r="112" spans="1:4">
      <c r="A112" s="27" t="s">
        <v>80</v>
      </c>
      <c r="B112" s="28">
        <f>月度规模测算!C113/月度规模测算!D113</f>
        <v>116.5341677943165</v>
      </c>
      <c r="C112" s="28">
        <f>月度规模测算!G113*0.7</f>
        <v>36.091999999999999</v>
      </c>
      <c r="D112" s="28">
        <f>月度规模测算!H113-月度规模测算!Q113</f>
        <v>52.9625086</v>
      </c>
    </row>
    <row r="113" spans="1:4">
      <c r="A113" s="27" t="s">
        <v>81</v>
      </c>
      <c r="B113" s="28">
        <f>月度规模测算!C114/月度规模测算!D114</f>
        <v>95.229982964225158</v>
      </c>
      <c r="C113" s="28">
        <f>月度规模测算!G114*0.7</f>
        <v>31.64</v>
      </c>
      <c r="D113" s="28">
        <f>月度规模测算!H114-月度规模测算!Q114</f>
        <v>39.516091700000004</v>
      </c>
    </row>
    <row r="114" spans="1:4">
      <c r="A114" s="27" t="s">
        <v>82</v>
      </c>
      <c r="B114" s="28">
        <f>月度规模测算!C115/月度规模测算!D115</f>
        <v>138.241086423333</v>
      </c>
      <c r="C114" s="28">
        <f>月度规模测算!G115*0.7</f>
        <v>55.803999999999995</v>
      </c>
      <c r="D114" s="28">
        <f>月度规模测算!H115-月度规模测算!Q115</f>
        <v>32.4882846</v>
      </c>
    </row>
    <row r="115" spans="1:4">
      <c r="A115" s="27" t="s">
        <v>83</v>
      </c>
      <c r="B115" s="28">
        <f>月度规模测算!C116/月度规模测算!D116</f>
        <v>59.832550047721774</v>
      </c>
      <c r="C115" s="28">
        <f>月度规模测算!G116*0.7</f>
        <v>44.057999999999993</v>
      </c>
      <c r="D115" s="28">
        <f>月度规模测算!H116-月度规模测算!Q116</f>
        <v>33.890651900000002</v>
      </c>
    </row>
    <row r="116" spans="1:4">
      <c r="A116" s="27" t="s">
        <v>84</v>
      </c>
      <c r="B116" s="28">
        <f>月度规模测算!C117/月度规模测算!D117</f>
        <v>110.47372808660216</v>
      </c>
      <c r="C116" s="28">
        <f>月度规模测算!G117*0.7</f>
        <v>38.856999999999999</v>
      </c>
      <c r="D116" s="28">
        <f>月度规模测算!H117-月度规模测算!Q117</f>
        <v>2.1644232999999993</v>
      </c>
    </row>
    <row r="117" spans="1:4">
      <c r="A117" s="27" t="s">
        <v>85</v>
      </c>
      <c r="B117" s="28">
        <f>月度规模测算!C118/月度规模测算!D118</f>
        <v>116.79815394280604</v>
      </c>
      <c r="C117" s="28">
        <f>月度规模测算!G118*0.7</f>
        <v>40.228999999999999</v>
      </c>
      <c r="D117" s="28">
        <f>月度规模测算!H118-月度规模测算!Q118</f>
        <v>8.6020105999999998</v>
      </c>
    </row>
    <row r="118" spans="1:4">
      <c r="A118" s="27" t="s">
        <v>86</v>
      </c>
      <c r="B118" s="28">
        <f>月度规模测算!C119/月度规模测算!D119</f>
        <v>116.99749912408952</v>
      </c>
      <c r="C118" s="28">
        <f>月度规模测算!G119*0.7</f>
        <v>29.651999999999997</v>
      </c>
      <c r="D118" s="28">
        <f>月度规模测算!H119-月度规模测算!Q119</f>
        <v>-43.474023099999997</v>
      </c>
    </row>
    <row r="119" spans="1:4">
      <c r="A119" s="27" t="s">
        <v>75</v>
      </c>
      <c r="B119" s="28">
        <f>月度规模测算!C120/月度规模测算!D120</f>
        <v>114.07169350843958</v>
      </c>
      <c r="C119" s="28">
        <f>月度规模测算!G120*0.7</f>
        <v>28.580999999999996</v>
      </c>
      <c r="D119" s="28">
        <f>月度规模测算!H120-月度规模测算!Q120</f>
        <v>10.779629499999999</v>
      </c>
    </row>
    <row r="120" spans="1:4">
      <c r="A120" s="27" t="s">
        <v>74</v>
      </c>
      <c r="B120" s="28">
        <f>月度规模测算!C121/月度规模测算!D121</f>
        <v>244.18750755104503</v>
      </c>
      <c r="C120" s="28">
        <f>月度规模测算!G121*0.7</f>
        <v>44.456999999999994</v>
      </c>
      <c r="D120" s="28">
        <f>月度规模测算!H121-月度规模测算!Q121</f>
        <v>52.673069400000003</v>
      </c>
    </row>
    <row r="121" spans="1:4">
      <c r="A121" s="27" t="s">
        <v>64</v>
      </c>
      <c r="B121" s="28">
        <f>月度规模测算!C122/月度规模测算!D122</f>
        <v>142.19937416182358</v>
      </c>
      <c r="C121" s="28">
        <f>月度规模测算!G122*0.7</f>
        <v>25.185999999999996</v>
      </c>
      <c r="D121" s="28">
        <f>月度规模测算!H122-月度规模测算!Q122</f>
        <v>37.643981499999995</v>
      </c>
    </row>
    <row r="122" spans="1:4">
      <c r="A122" s="27" t="s">
        <v>65</v>
      </c>
      <c r="B122" s="28">
        <f>月度规模测算!C123/月度规模测算!D123</f>
        <v>165.24581052835094</v>
      </c>
      <c r="C122" s="28">
        <f>月度规模测算!G123*0.7</f>
        <v>23.225999999999999</v>
      </c>
      <c r="D122" s="28">
        <f>月度规模测算!H123-月度规模测算!Q123</f>
        <v>52.418059799999995</v>
      </c>
    </row>
    <row r="123" spans="1:4">
      <c r="A123" s="27" t="s">
        <v>66</v>
      </c>
      <c r="B123" s="28">
        <f>月度规模测算!C124/月度规模测算!D124</f>
        <v>157.54672530234004</v>
      </c>
      <c r="C123" s="28">
        <f>月度规模测算!G124*0.7</f>
        <v>24.948</v>
      </c>
      <c r="D123" s="28">
        <f>月度规模测算!H124-月度规模测算!Q124</f>
        <v>19.861073199999996</v>
      </c>
    </row>
    <row r="124" spans="1:4">
      <c r="A124" s="27" t="s">
        <v>67</v>
      </c>
      <c r="B124" s="28">
        <f>月度规模测算!C125/月度规模测算!D125</f>
        <v>137.05932101002765</v>
      </c>
      <c r="C124" s="28">
        <f>月度规模测算!G125*0.7</f>
        <v>23.240000000000002</v>
      </c>
      <c r="D124" s="28">
        <f>月度规模测算!H125-月度规模测算!Q125</f>
        <v>34.4832131</v>
      </c>
    </row>
    <row r="125" spans="1:4">
      <c r="A125" s="27" t="s">
        <v>68</v>
      </c>
      <c r="B125" s="28">
        <f>月度规模测算!C126/月度规模测算!D126</f>
        <v>112.14888913051368</v>
      </c>
      <c r="C125" s="28">
        <f>月度规模测算!G126*0.7</f>
        <v>21.692999999999998</v>
      </c>
      <c r="D125" s="28">
        <f>月度规模测算!H126-月度规模测算!Q126</f>
        <v>25.372551600000001</v>
      </c>
    </row>
    <row r="126" spans="1:4">
      <c r="A126" s="27" t="s">
        <v>69</v>
      </c>
      <c r="B126" s="28">
        <f>月度规模测算!C127/月度规模测算!D127</f>
        <v>63.554427932826016</v>
      </c>
      <c r="C126" s="28">
        <f>月度规模测算!G127*0.7</f>
        <v>48.887999999999998</v>
      </c>
      <c r="D126" s="28">
        <f>月度规模测算!H127-月度规模测算!Q127</f>
        <v>21.118166799999997</v>
      </c>
    </row>
    <row r="127" spans="1:4">
      <c r="A127" s="27" t="s">
        <v>70</v>
      </c>
      <c r="B127" s="28">
        <f>月度规模测算!C128/月度规模测算!D128</f>
        <v>84.160736507629693</v>
      </c>
      <c r="C127" s="28">
        <f>月度规模测算!G128*0.7</f>
        <v>38.135999999999996</v>
      </c>
      <c r="D127" s="28">
        <f>月度规模测算!H128-月度规模测算!Q128</f>
        <v>27.629917599999999</v>
      </c>
    </row>
    <row r="128" spans="1:4">
      <c r="A128" s="27" t="s">
        <v>71</v>
      </c>
      <c r="B128" s="28">
        <f>月度规模测算!C129/月度规模测算!D129</f>
        <v>70.010027666694796</v>
      </c>
      <c r="C128" s="28">
        <f>月度规模测算!G129*0.7</f>
        <v>33.158999999999999</v>
      </c>
      <c r="D128" s="28">
        <f>月度规模测算!H129-月度规模测算!Q129</f>
        <v>16.4924803</v>
      </c>
    </row>
    <row r="129" spans="1:4">
      <c r="A129" s="27" t="s">
        <v>72</v>
      </c>
      <c r="B129" s="28">
        <f>月度规模测算!C130/月度规模测算!D130</f>
        <v>57.422799980669701</v>
      </c>
      <c r="C129" s="28">
        <f>月度规模测算!G130*0.7</f>
        <v>38.800999999999995</v>
      </c>
      <c r="D129" s="28">
        <f>月度规模测算!H130-月度规模测算!Q130</f>
        <v>6.7279774999999997</v>
      </c>
    </row>
    <row r="130" spans="1:4">
      <c r="A130" s="27" t="s">
        <v>73</v>
      </c>
      <c r="B130" s="28">
        <f>月度规模测算!C131/月度规模测算!D131</f>
        <v>33.61845046089914</v>
      </c>
      <c r="C130" s="28">
        <f>月度规模测算!G131*0.7</f>
        <v>27.65</v>
      </c>
      <c r="D130" s="28">
        <f>月度规模测算!H131-月度规模测算!Q131</f>
        <v>8.8240754999999993</v>
      </c>
    </row>
    <row r="131" spans="1:4">
      <c r="A131" s="27" t="s">
        <v>63</v>
      </c>
      <c r="B131" s="28">
        <f>月度规模测算!C132/月度规模测算!D132</f>
        <v>137.17137057800119</v>
      </c>
      <c r="C131" s="28">
        <f>月度规模测算!G132*0.7</f>
        <v>25.151</v>
      </c>
      <c r="D131" s="28">
        <f>月度规模测算!H132-月度规模测算!Q132</f>
        <v>7.9681064000000017</v>
      </c>
    </row>
    <row r="132" spans="1:4">
      <c r="A132" s="27" t="s">
        <v>52</v>
      </c>
      <c r="B132" s="28">
        <f>月度规模测算!C133/月度规模测算!D133</f>
        <v>77.167399603730672</v>
      </c>
      <c r="C132" s="28">
        <f>月度规模测算!G133*0.7</f>
        <v>33.123999999999995</v>
      </c>
      <c r="D132" s="28">
        <f>月度规模测算!H133-月度规模测算!Q133</f>
        <v>31.391274599999999</v>
      </c>
    </row>
    <row r="133" spans="1:4">
      <c r="A133" s="27" t="s">
        <v>53</v>
      </c>
      <c r="B133" s="28">
        <f>月度规模测算!C134/月度规模测算!D134</f>
        <v>64.197948507291457</v>
      </c>
      <c r="C133" s="28">
        <f>月度规模测算!G134*0.7</f>
        <v>23.029999999999998</v>
      </c>
      <c r="D133" s="28">
        <f>月度规模测算!H134-月度规模测算!Q134</f>
        <v>22.210334499999998</v>
      </c>
    </row>
    <row r="134" spans="1:4">
      <c r="A134" s="27" t="s">
        <v>54</v>
      </c>
      <c r="B134" s="28">
        <f>月度规模测算!C135/月度规模测算!D135</f>
        <v>71.965349345769738</v>
      </c>
      <c r="C134" s="28">
        <f>月度规模测算!G135*0.7</f>
        <v>36.154999999999994</v>
      </c>
      <c r="D134" s="28">
        <f>月度规模测算!H135-月度规模测算!Q135</f>
        <v>41.225322200000001</v>
      </c>
    </row>
    <row r="135" spans="1:4">
      <c r="A135" s="27" t="s">
        <v>55</v>
      </c>
      <c r="B135" s="28">
        <f>月度规模测算!C136/月度规模测算!D136</f>
        <v>72.564938987555763</v>
      </c>
      <c r="C135" s="28">
        <f>月度规模测算!G136*0.7</f>
        <v>35.797999999999995</v>
      </c>
      <c r="D135" s="28">
        <f>月度规模测算!H136-月度规模测算!Q136</f>
        <v>27.662500399999999</v>
      </c>
    </row>
    <row r="136" spans="1:4">
      <c r="A136" s="27" t="s">
        <v>56</v>
      </c>
      <c r="B136" s="28">
        <f>月度规模测算!C137/月度规模测算!D137</f>
        <v>47.764205540855428</v>
      </c>
      <c r="C136" s="28">
        <f>月度规模测算!G137*0.7</f>
        <v>34.299999999999997</v>
      </c>
      <c r="D136" s="28">
        <f>月度规模测算!H137-月度规模测算!Q137</f>
        <v>27.114581699999999</v>
      </c>
    </row>
    <row r="137" spans="1:4">
      <c r="A137" s="27" t="s">
        <v>57</v>
      </c>
      <c r="B137" s="28">
        <f>月度规模测算!C138/月度规模测算!D138</f>
        <v>52.102261743669246</v>
      </c>
      <c r="C137" s="28">
        <f>月度规模测算!G138*0.7</f>
        <v>34.741</v>
      </c>
      <c r="D137" s="28">
        <f>月度规模测算!H138-月度规模测算!Q138</f>
        <v>28.371867599999998</v>
      </c>
    </row>
    <row r="138" spans="1:4">
      <c r="A138" s="27" t="s">
        <v>58</v>
      </c>
      <c r="B138" s="28">
        <f>月度规模测算!C139/月度规模测算!D139</f>
        <v>27.706898634770827</v>
      </c>
      <c r="C138" s="28">
        <f>月度规模测算!G139*0.7</f>
        <v>53.59899999999999</v>
      </c>
      <c r="D138" s="28">
        <f>月度规模测算!H139-月度规模测算!Q139</f>
        <v>23.1833749</v>
      </c>
    </row>
    <row r="139" spans="1:4">
      <c r="A139" s="27" t="s">
        <v>59</v>
      </c>
      <c r="B139" s="28">
        <f>月度规模测算!C140/月度规模测算!D140</f>
        <v>44.468339595742528</v>
      </c>
      <c r="C139" s="28">
        <f>月度规模测算!G140*0.7</f>
        <v>19.501999999999999</v>
      </c>
      <c r="D139" s="28">
        <f>月度规模测算!H140-月度规模测算!Q140</f>
        <v>23.944318499999998</v>
      </c>
    </row>
    <row r="140" spans="1:4">
      <c r="A140" s="27" t="s">
        <v>60</v>
      </c>
      <c r="B140" s="28">
        <f>月度规模测算!C141/月度规模测算!D141</f>
        <v>58.084859614362202</v>
      </c>
      <c r="C140" s="28">
        <f>月度规模测算!G141*0.7</f>
        <v>28.174999999999997</v>
      </c>
      <c r="D140" s="28">
        <f>月度规模测算!H141-月度规模测算!Q141</f>
        <v>17.100360000000002</v>
      </c>
    </row>
    <row r="141" spans="1:4">
      <c r="A141" s="27" t="s">
        <v>61</v>
      </c>
      <c r="B141" s="28">
        <f>月度规模测算!C142/月度规模测算!D142</f>
        <v>54.291409931134794</v>
      </c>
      <c r="C141" s="28">
        <f>月度规模测算!G142*0.7</f>
        <v>29.651999999999997</v>
      </c>
      <c r="D141" s="28">
        <f>月度规模测算!H142-月度规模测算!Q142</f>
        <v>13.136639000000001</v>
      </c>
    </row>
    <row r="142" spans="1:4">
      <c r="A142" s="27" t="s">
        <v>62</v>
      </c>
      <c r="B142" s="28">
        <f>月度规模测算!C143/月度规模测算!D143</f>
        <v>62.436266099605923</v>
      </c>
      <c r="C142" s="28">
        <f>月度规模测算!G143*0.7</f>
        <v>20.363</v>
      </c>
      <c r="D142" s="28">
        <f>月度规模测算!H143-月度规模测算!Q143</f>
        <v>24.173483999999998</v>
      </c>
    </row>
    <row r="143" spans="1:4">
      <c r="A143" s="27" t="s">
        <v>51</v>
      </c>
      <c r="B143" s="28">
        <f>月度规模测算!C144/月度规模测算!D144</f>
        <v>15.668080273539006</v>
      </c>
      <c r="C143" s="28">
        <f>月度规模测算!G144*0.7</f>
        <v>20.762</v>
      </c>
      <c r="D143" s="28">
        <f>月度规模测算!H144-月度规模测算!Q144</f>
        <v>26.321818999999998</v>
      </c>
    </row>
    <row r="144" spans="1:4">
      <c r="A144" s="27" t="s">
        <v>40</v>
      </c>
      <c r="B144" s="28">
        <f>月度规模测算!C145/月度规模测算!D145</f>
        <v>49.851395433127827</v>
      </c>
      <c r="C144" s="28">
        <f>月度规模测算!G145*0.7</f>
        <v>34.65</v>
      </c>
      <c r="D144" s="28">
        <f>月度规模测算!H145-月度规模测算!Q145</f>
        <v>20.292299700000001</v>
      </c>
    </row>
    <row r="145" spans="1:4">
      <c r="A145" s="27" t="s">
        <v>41</v>
      </c>
      <c r="B145" s="28">
        <f>月度规模测算!C146/月度规模测算!D146</f>
        <v>43.361645060348863</v>
      </c>
      <c r="C145" s="28">
        <f>月度规模测算!G146*0.7</f>
        <v>32.528999999999996</v>
      </c>
      <c r="D145" s="28">
        <f>月度规模测算!H146-月度规模测算!Q146</f>
        <v>27.139419700000001</v>
      </c>
    </row>
    <row r="146" spans="1:4">
      <c r="A146" s="27" t="s">
        <v>42</v>
      </c>
      <c r="B146" s="28">
        <f>月度规模测算!C147/月度规模测算!D147</f>
        <v>65.77783684515758</v>
      </c>
      <c r="C146" s="28">
        <f>月度规模测算!G147*0.7</f>
        <v>35.399000000000001</v>
      </c>
      <c r="D146" s="28">
        <f>月度规模测算!H147-月度规模测算!Q147</f>
        <v>28.1689556</v>
      </c>
    </row>
    <row r="147" spans="1:4">
      <c r="A147" s="27" t="s">
        <v>43</v>
      </c>
      <c r="B147" s="28">
        <f>月度规模测算!C148/月度规模测算!D148</f>
        <v>54.202107094529168</v>
      </c>
      <c r="C147" s="28">
        <f>月度规模测算!G148*0.7</f>
        <v>33.298999999999999</v>
      </c>
      <c r="D147" s="28">
        <f>月度规模测算!H148-月度规模测算!Q148</f>
        <v>18.706612</v>
      </c>
    </row>
    <row r="148" spans="1:4">
      <c r="A148" s="27" t="s">
        <v>44</v>
      </c>
      <c r="B148" s="28">
        <f>月度规模测算!C149/月度规模测算!D149</f>
        <v>43.899963754983766</v>
      </c>
      <c r="C148" s="28">
        <f>月度规模测算!G149*0.7</f>
        <v>22.609999999999996</v>
      </c>
      <c r="D148" s="28">
        <f>月度规模测算!H149-月度规模测算!Q149</f>
        <v>16.717710499999999</v>
      </c>
    </row>
    <row r="149" spans="1:4">
      <c r="A149" s="27" t="s">
        <v>45</v>
      </c>
      <c r="B149" s="28">
        <f>月度规模测算!C150/月度规模测算!D150</f>
        <v>38.409587899143425</v>
      </c>
      <c r="C149" s="28">
        <f>月度规模测算!G150*0.7</f>
        <v>24.5</v>
      </c>
      <c r="D149" s="28">
        <f>月度规模测算!H150-月度规模测算!Q150</f>
        <v>23.1459753</v>
      </c>
    </row>
    <row r="150" spans="1:4">
      <c r="A150" s="27" t="s">
        <v>46</v>
      </c>
      <c r="B150" s="28">
        <f>月度规模测算!C151/月度规模测算!D151</f>
        <v>14.78537168815155</v>
      </c>
      <c r="C150" s="28">
        <f>月度规模测算!G151*0.7</f>
        <v>39.542999999999999</v>
      </c>
      <c r="D150" s="28">
        <f>月度规模测算!H151-月度规模测算!Q151</f>
        <v>15.0418726</v>
      </c>
    </row>
    <row r="151" spans="1:4">
      <c r="A151" s="27" t="s">
        <v>47</v>
      </c>
      <c r="B151" s="28">
        <f>月度规模测算!C152/月度规模测算!D152</f>
        <v>17.046827429565596</v>
      </c>
      <c r="C151" s="28">
        <f>月度规模测算!G152*0.7</f>
        <v>28.748999999999999</v>
      </c>
      <c r="D151" s="28">
        <f>月度规模测算!H152-月度规模测算!Q152</f>
        <v>22.8327001</v>
      </c>
    </row>
    <row r="152" spans="1:4">
      <c r="A152" s="27" t="s">
        <v>48</v>
      </c>
      <c r="B152" s="28">
        <f>月度规模测算!C153/月度规模测算!D153</f>
        <v>5.3001655169081916</v>
      </c>
      <c r="C152" s="28">
        <f>月度规模测算!G153*0.7</f>
        <v>20.824999999999999</v>
      </c>
      <c r="D152" s="28">
        <f>月度规模测算!H153-月度规模测算!Q153</f>
        <v>14.650412599999999</v>
      </c>
    </row>
    <row r="153" spans="1:4">
      <c r="A153" s="27" t="s">
        <v>49</v>
      </c>
      <c r="B153" s="28">
        <f>月度规模测算!C154/月度规模测算!D154</f>
        <v>25.103894848748343</v>
      </c>
      <c r="C153" s="28">
        <f>月度规模测算!G154*0.7</f>
        <v>23.814</v>
      </c>
      <c r="D153" s="28">
        <f>月度规模测算!H154-月度规模测算!Q154</f>
        <v>22.3261842</v>
      </c>
    </row>
    <row r="154" spans="1:4">
      <c r="A154" s="27" t="s">
        <v>50</v>
      </c>
      <c r="B154" s="28">
        <f>月度规模测算!C155/月度规模测算!D155</f>
        <v>39.977044823003439</v>
      </c>
      <c r="C154" s="28">
        <f>月度规模测算!G155*0.7</f>
        <v>16.484999999999999</v>
      </c>
      <c r="D154" s="28">
        <f>月度规模测算!H155-月度规模测算!Q155</f>
        <v>13.345661</v>
      </c>
    </row>
    <row r="155" spans="1:4">
      <c r="A155" s="27" t="s">
        <v>39</v>
      </c>
      <c r="B155" s="28">
        <f>月度规模测算!C156/月度规模测算!D156</f>
        <v>33.030892462336013</v>
      </c>
      <c r="C155" s="28">
        <f>月度规模测算!G156*0.7</f>
        <v>15.546999999999999</v>
      </c>
      <c r="D155" s="28">
        <f>月度规模测算!H156-月度规模测算!Q156</f>
        <v>12.5699562</v>
      </c>
    </row>
    <row r="156" spans="1:4">
      <c r="A156" s="27" t="s">
        <v>28</v>
      </c>
      <c r="B156" s="28">
        <f>月度规模测算!C157/月度规模测算!D157</f>
        <v>-157.47112550137729</v>
      </c>
      <c r="C156" s="28">
        <f>月度规模测算!G157*0.7</f>
        <v>31.723999999999997</v>
      </c>
      <c r="D156" s="28">
        <f>月度规模测算!H157-月度规模测算!Q157</f>
        <v>9.1551903999999986</v>
      </c>
    </row>
    <row r="157" spans="1:4">
      <c r="A157" s="27" t="s">
        <v>29</v>
      </c>
      <c r="B157" s="28">
        <f>月度规模测算!C158/月度规模测算!D158</f>
        <v>12.879648198709591</v>
      </c>
      <c r="C157" s="28">
        <f>月度规模测算!G158*0.7</f>
        <v>33.866</v>
      </c>
      <c r="D157" s="28">
        <f>月度规模测算!H158-月度规模测算!Q158</f>
        <v>12.794852199999999</v>
      </c>
    </row>
    <row r="158" spans="1:4">
      <c r="A158" s="27" t="s">
        <v>30</v>
      </c>
      <c r="B158" s="28">
        <f>月度规模测算!C159/月度规模测算!D159</f>
        <v>28.64252409827758</v>
      </c>
      <c r="C158" s="28">
        <f>月度规模测算!G159*0.7</f>
        <v>33.032999999999994</v>
      </c>
      <c r="D158" s="28">
        <f>月度规模测算!H159-月度规模测算!Q159</f>
        <v>30.431106000000003</v>
      </c>
    </row>
    <row r="159" spans="1:4">
      <c r="A159" s="27" t="s">
        <v>31</v>
      </c>
      <c r="B159" s="28">
        <f>月度规模测算!C160/月度规模测算!D160</f>
        <v>9.3300799652114819</v>
      </c>
      <c r="C159" s="28">
        <f>月度规模测算!G160*0.7</f>
        <v>27.236999999999995</v>
      </c>
      <c r="D159" s="28">
        <f>月度规模测算!H160-月度规模测算!Q160</f>
        <v>26.877239799999998</v>
      </c>
    </row>
    <row r="160" spans="1:4">
      <c r="A160" s="27" t="s">
        <v>32</v>
      </c>
      <c r="B160" s="28">
        <f>月度规模测算!C161/月度规模测算!D161</f>
        <v>2.9639113000629105</v>
      </c>
      <c r="C160" s="28">
        <f>月度规模测算!G161*0.7</f>
        <v>20.278999999999996</v>
      </c>
      <c r="D160" s="28">
        <f>月度规模测算!H161-月度规模测算!Q161</f>
        <v>26.939212999999999</v>
      </c>
    </row>
    <row r="161" spans="1:4">
      <c r="A161" s="27" t="s">
        <v>33</v>
      </c>
      <c r="B161" s="28">
        <f>月度规模测算!C162/月度规模测算!D162</f>
        <v>-7.7627335644318292</v>
      </c>
      <c r="C161" s="28">
        <f>月度规模测算!G162*0.7</f>
        <v>19.096</v>
      </c>
      <c r="D161" s="28">
        <f>月度规模测算!H162-月度规模测算!Q162</f>
        <v>26.0205828</v>
      </c>
    </row>
    <row r="162" spans="1:4">
      <c r="A162" s="27" t="s">
        <v>34</v>
      </c>
      <c r="B162" s="28">
        <f>月度规模测算!C163/月度规模测算!D163</f>
        <v>7.2669501763881064</v>
      </c>
      <c r="C162" s="28">
        <f>月度规模测算!G163*0.7</f>
        <v>30.834999999999997</v>
      </c>
      <c r="D162" s="28">
        <f>月度规模测算!H163-月度规模测算!Q163</f>
        <v>26.164430200000002</v>
      </c>
    </row>
    <row r="163" spans="1:4">
      <c r="A163" s="27" t="s">
        <v>35</v>
      </c>
      <c r="B163" s="28">
        <f>月度规模测算!C164/月度规模测算!D164</f>
        <v>14.442417579762408</v>
      </c>
      <c r="C163" s="28">
        <f>月度规模测算!G164*0.7</f>
        <v>21.139999999999997</v>
      </c>
      <c r="D163" s="28">
        <f>月度规模测算!H164-月度规模测算!Q164</f>
        <v>33.271419800000004</v>
      </c>
    </row>
    <row r="164" spans="1:4">
      <c r="A164" s="27" t="s">
        <v>36</v>
      </c>
      <c r="B164" s="28">
        <f>月度规模测算!C165/月度规模测算!D165</f>
        <v>-2.722452381239846</v>
      </c>
      <c r="C164" s="28">
        <f>月度规模测算!G165*0.7</f>
        <v>18.213999999999999</v>
      </c>
      <c r="D164" s="28">
        <f>月度规模测算!H165-月度规模测算!Q165</f>
        <v>30.072757499999998</v>
      </c>
    </row>
    <row r="165" spans="1:4">
      <c r="A165" s="27" t="s">
        <v>37</v>
      </c>
      <c r="B165" s="28">
        <f>月度规模测算!C166/月度规模测算!D166</f>
        <v>4.9114584591597437</v>
      </c>
      <c r="C165" s="28">
        <f>月度规模测算!G166*0.7</f>
        <v>24.177999999999997</v>
      </c>
      <c r="D165" s="28">
        <f>月度规模测算!H166-月度规模测算!Q166</f>
        <v>25.811615</v>
      </c>
    </row>
    <row r="166" spans="1:4">
      <c r="A166" s="27" t="s">
        <v>38</v>
      </c>
      <c r="B166" s="28">
        <f>月度规模测算!C167/月度规模测算!D167</f>
        <v>-8.4562509815379203E-2</v>
      </c>
      <c r="C166" s="28">
        <f>月度规模测算!G167*0.7</f>
        <v>12.977999999999998</v>
      </c>
      <c r="D166" s="28">
        <f>月度规模测算!H167-月度规模测算!Q167</f>
        <v>20.392923400000001</v>
      </c>
    </row>
    <row r="167" spans="1:4">
      <c r="A167" s="27" t="s">
        <v>27</v>
      </c>
      <c r="B167" s="28">
        <f>月度规模测算!C168/月度规模测算!D168</f>
        <v>27.031270759605416</v>
      </c>
      <c r="C167" s="28">
        <f>月度规模测算!G168*0.7</f>
        <v>12.824</v>
      </c>
      <c r="D167" s="28">
        <f>月度规模测算!H168-月度规模测算!Q168</f>
        <v>22.857650800000002</v>
      </c>
    </row>
    <row r="168" spans="1:4">
      <c r="A168" s="27" t="s">
        <v>19</v>
      </c>
      <c r="B168" s="28">
        <f>月度规模测算!C169/月度规模测算!D169</f>
        <v>40.351279852143442</v>
      </c>
      <c r="C168" s="28">
        <f>月度规模测算!G169*0.7</f>
        <v>22.623999999999999</v>
      </c>
      <c r="D168" s="28">
        <f>月度规模测算!H169-月度规模测算!Q169</f>
        <v>36.305209500000004</v>
      </c>
    </row>
    <row r="169" spans="1:4">
      <c r="A169" s="27" t="s">
        <v>20</v>
      </c>
      <c r="B169" s="28">
        <f>月度规模测算!C170/月度规模测算!D170</f>
        <v>8.8014302626175471</v>
      </c>
      <c r="C169" s="28">
        <f>月度规模测算!G170*0.7</f>
        <v>32.920999999999999</v>
      </c>
      <c r="D169" s="28">
        <f>月度规模测算!H170-月度规模测算!Q170</f>
        <v>30.578677800000001</v>
      </c>
    </row>
    <row r="170" spans="1:4">
      <c r="A170" s="27" t="s">
        <v>21</v>
      </c>
      <c r="B170" s="28">
        <f>月度规模测算!C171/月度规模测算!D171</f>
        <v>15.284154061760042</v>
      </c>
      <c r="C170" s="28">
        <f>月度规模测算!G171*0.7</f>
        <v>22.064</v>
      </c>
      <c r="D170" s="28">
        <f>月度规模测算!H171-月度规模测算!Q171</f>
        <v>41.679073100000004</v>
      </c>
    </row>
    <row r="171" spans="1:4">
      <c r="A171" s="27" t="s">
        <v>22</v>
      </c>
      <c r="B171" s="28">
        <f>月度规模测算!C172/月度规模测算!D172</f>
        <v>6.7931959310894197</v>
      </c>
      <c r="C171" s="28">
        <f>月度规模测算!G172*0.7</f>
        <v>31.388000000000002</v>
      </c>
      <c r="D171" s="28">
        <f>月度规模测算!H172-月度规模测算!Q172</f>
        <v>33.124134900000001</v>
      </c>
    </row>
    <row r="172" spans="1:4">
      <c r="A172" s="27" t="s">
        <v>23</v>
      </c>
      <c r="B172" s="28">
        <f>月度规模测算!C173/月度规模测算!D173</f>
        <v>16.705930677878129</v>
      </c>
      <c r="C172" s="28">
        <f>月度规模测算!G173*0.7</f>
        <v>22.833999999999996</v>
      </c>
      <c r="D172" s="28">
        <f>月度规模测算!H173-月度规模测算!Q173</f>
        <v>43.559258299999996</v>
      </c>
    </row>
    <row r="173" spans="1:4">
      <c r="A173" s="27" t="s">
        <v>24</v>
      </c>
      <c r="B173" s="28">
        <f>月度规模测算!C174/月度规模测算!D174</f>
        <v>17.287410754195051</v>
      </c>
      <c r="C173" s="28">
        <f>月度规模测算!G174*0.7</f>
        <v>20.446999999999999</v>
      </c>
      <c r="D173" s="28">
        <f>月度规模测算!H174-月度规模测算!Q174</f>
        <v>36.575572000000001</v>
      </c>
    </row>
    <row r="174" spans="1:4">
      <c r="A174" s="27" t="s">
        <v>25</v>
      </c>
      <c r="B174" s="28">
        <f>月度规模测算!C175/月度规模测算!D175</f>
        <v>6.5764677458321676</v>
      </c>
      <c r="C174" s="28">
        <f>月度规模测算!G175*0.7</f>
        <v>32.640999999999998</v>
      </c>
      <c r="D174" s="28">
        <f>月度规模测算!H175-月度规模测算!Q175</f>
        <v>18.688262899999998</v>
      </c>
    </row>
    <row r="175" spans="1:4">
      <c r="A175" s="27" t="s">
        <v>26</v>
      </c>
      <c r="B175" s="28">
        <f>月度规模测算!C176/月度规模测算!D176</f>
        <v>2.8253910732622138</v>
      </c>
      <c r="C175" s="28">
        <f>月度规模测算!G176*0.7</f>
        <v>25.641000000000002</v>
      </c>
      <c r="D175" s="28">
        <f>月度规模测算!H176-月度规模测算!Q176</f>
        <v>22.165665300000001</v>
      </c>
    </row>
    <row r="176" spans="1:4">
      <c r="A176" s="27" t="s">
        <v>18</v>
      </c>
      <c r="B176" s="28">
        <f>月度规模测算!C177/月度规模测算!D177</f>
        <v>-3.2623925016910111</v>
      </c>
      <c r="C176" s="28">
        <f>月度规模测算!G177*0.7</f>
        <v>20.299999999999997</v>
      </c>
      <c r="D176" s="28">
        <f>月度规模测算!H177-月度规模测算!Q177</f>
        <v>11.293677000000001</v>
      </c>
    </row>
    <row r="177" spans="1:4">
      <c r="A177" s="27" t="s">
        <v>17</v>
      </c>
      <c r="B177" s="28">
        <f>月度规模测算!C178/月度规模测算!D178</f>
        <v>3.2215202870015909</v>
      </c>
      <c r="C177" s="28">
        <f>月度规模测算!G178*0.7</f>
        <v>21.923999999999999</v>
      </c>
      <c r="D177" s="28">
        <f>月度规模测算!H178-月度规模测算!Q178</f>
        <v>9.6270562999999996</v>
      </c>
    </row>
    <row r="178" spans="1:4">
      <c r="A178" s="27" t="s">
        <v>16</v>
      </c>
      <c r="B178" s="28">
        <f>月度规模测算!C179/月度规模测算!D179</f>
        <v>10.579850205363606</v>
      </c>
      <c r="C178" s="28">
        <f>月度规模测算!G179*0.7</f>
        <v>15.134</v>
      </c>
      <c r="D178" s="28">
        <f>月度规模测算!H179-月度规模测算!Q179</f>
        <v>21.628402900000001</v>
      </c>
    </row>
    <row r="179" spans="1:4">
      <c r="A179" s="27" t="s">
        <v>15</v>
      </c>
      <c r="B179" s="28">
        <f>月度规模测算!C180/月度规模测算!D180</f>
        <v>1661.7115593670733</v>
      </c>
      <c r="C179" s="28">
        <f>月度规模测算!G180*0.7</f>
        <v>14.321999999999999</v>
      </c>
      <c r="D179" s="28">
        <f>月度规模测算!H180-月度规模测算!Q180</f>
        <v>13.7978007</v>
      </c>
    </row>
    <row r="180" spans="1:4">
      <c r="A180" s="27"/>
    </row>
    <row r="181" spans="1:4">
      <c r="A181" s="27"/>
    </row>
  </sheetData>
  <pageMargins left="0.75" right="0.75" top="1" bottom="1" header="0.51111111111111107" footer="0.51111111111111107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0"/>
  <sheetViews>
    <sheetView topLeftCell="A41" zoomScaleSheetLayoutView="100" workbookViewId="0">
      <selection activeCell="I186" sqref="I186"/>
    </sheetView>
  </sheetViews>
  <sheetFormatPr defaultColWidth="9" defaultRowHeight="14.25"/>
  <cols>
    <col min="2" max="2" width="12.625" bestFit="1" customWidth="1"/>
    <col min="3" max="3" width="13.75" bestFit="1" customWidth="1"/>
    <col min="8" max="8" width="9.375" bestFit="1" customWidth="1"/>
    <col min="9" max="9" width="17.125" bestFit="1" customWidth="1"/>
    <col min="10" max="10" width="16" bestFit="1" customWidth="1"/>
    <col min="11" max="11" width="19.375" bestFit="1" customWidth="1"/>
    <col min="12" max="12" width="16" bestFit="1" customWidth="1"/>
    <col min="13" max="13" width="16" style="7" bestFit="1" customWidth="1"/>
    <col min="14" max="14" width="17.125" bestFit="1" customWidth="1"/>
    <col min="15" max="15" width="11.5" style="8" bestFit="1" customWidth="1"/>
    <col min="16" max="16" width="16" bestFit="1" customWidth="1"/>
    <col min="17" max="17" width="12.625" bestFit="1" customWidth="1"/>
    <col min="25" max="25" width="9.375" bestFit="1" customWidth="1"/>
    <col min="26" max="26" width="9.375" style="1" bestFit="1" customWidth="1"/>
  </cols>
  <sheetData>
    <row r="1" spans="1:2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5"/>
      <c r="N1" s="2"/>
      <c r="O1" s="15"/>
      <c r="P1" s="2"/>
      <c r="Q1" s="2"/>
      <c r="S1" s="2"/>
      <c r="T1" s="2"/>
      <c r="U1" s="2"/>
      <c r="V1" s="2"/>
      <c r="W1" s="2"/>
      <c r="X1" s="2"/>
      <c r="Y1" s="21"/>
      <c r="Z1" s="22"/>
    </row>
    <row r="2" spans="1:26">
      <c r="A2" s="2"/>
      <c r="B2" s="2"/>
      <c r="C2" s="2" t="s">
        <v>1</v>
      </c>
      <c r="D2" s="2" t="s">
        <v>2</v>
      </c>
      <c r="E2" s="2"/>
      <c r="F2" s="2"/>
      <c r="G2" s="2" t="s">
        <v>3</v>
      </c>
      <c r="H2" s="2" t="s">
        <v>4</v>
      </c>
      <c r="I2" s="2"/>
      <c r="J2" s="2" t="s">
        <v>5</v>
      </c>
      <c r="K2" s="2"/>
      <c r="L2" s="2" t="s">
        <v>6</v>
      </c>
      <c r="M2" s="15" t="s">
        <v>7</v>
      </c>
      <c r="N2" s="2" t="s">
        <v>8</v>
      </c>
      <c r="O2" s="15"/>
      <c r="P2" s="2"/>
      <c r="Q2" s="2" t="s">
        <v>9</v>
      </c>
      <c r="S2" s="2"/>
      <c r="T2" s="2"/>
      <c r="U2" s="2"/>
      <c r="V2" s="2"/>
      <c r="W2" s="2"/>
      <c r="X2" s="2"/>
      <c r="Y2" s="21"/>
      <c r="Z2" s="22" t="s">
        <v>10</v>
      </c>
    </row>
    <row r="3" spans="1:26">
      <c r="A3" s="4">
        <v>41578</v>
      </c>
      <c r="B3" s="9">
        <v>279595.55598461599</v>
      </c>
      <c r="C3" s="2">
        <f t="shared" ref="C3:C65" si="0">B3-B4</f>
        <v>4416.01767178101</v>
      </c>
      <c r="D3" s="2">
        <v>6.1440000000000001</v>
      </c>
      <c r="E3" s="10">
        <v>97026</v>
      </c>
      <c r="F3" s="11">
        <f t="shared" ref="F3:F11" si="1">E3-E4</f>
        <v>8417</v>
      </c>
      <c r="G3" s="11">
        <f t="shared" ref="G3:G66" si="2">F3/100</f>
        <v>84.17</v>
      </c>
      <c r="H3" s="9">
        <v>311.07</v>
      </c>
      <c r="I3" s="9">
        <v>714157500</v>
      </c>
      <c r="J3" s="9">
        <f t="shared" ref="J3:J11" si="3">I3-I4</f>
        <v>70928871</v>
      </c>
      <c r="K3" s="9">
        <v>848760468</v>
      </c>
      <c r="L3" s="9">
        <f t="shared" ref="L3:L11" si="4">K3-K4</f>
        <v>88852676</v>
      </c>
      <c r="M3" s="16">
        <f t="shared" ref="M3:M66" si="5">L3-J3</f>
        <v>17923805</v>
      </c>
      <c r="N3" s="9">
        <f t="shared" ref="N3:N66" si="6">J3+L3</f>
        <v>159781547</v>
      </c>
      <c r="O3" s="17">
        <f t="shared" ref="O3:O66" si="7">N3*0.03</f>
        <v>4793446.41</v>
      </c>
      <c r="P3" s="9">
        <f t="shared" ref="P3:P66" si="8">M3-O3</f>
        <v>13130358.59</v>
      </c>
      <c r="Q3" s="19">
        <f t="shared" ref="Q3:Q66" si="9">P3/100000</f>
        <v>131.3035859</v>
      </c>
      <c r="S3" s="2"/>
      <c r="T3" s="2"/>
      <c r="U3" s="2"/>
      <c r="V3" s="2"/>
      <c r="W3" s="2"/>
      <c r="X3" s="2"/>
      <c r="Y3" s="21"/>
      <c r="Z3" s="22">
        <f>import!B2-import!C2-import!D2</f>
        <v>480.06746216644046</v>
      </c>
    </row>
    <row r="4" spans="1:26">
      <c r="A4" s="4">
        <v>41547</v>
      </c>
      <c r="B4" s="9">
        <v>275179.53831283498</v>
      </c>
      <c r="C4" s="2">
        <f t="shared" si="0"/>
        <v>1263.6232468739618</v>
      </c>
      <c r="D4" s="12">
        <v>6.1588000000000003</v>
      </c>
      <c r="E4" s="10">
        <v>88609</v>
      </c>
      <c r="F4" s="11">
        <f t="shared" si="1"/>
        <v>8839</v>
      </c>
      <c r="G4" s="11">
        <f t="shared" si="2"/>
        <v>88.39</v>
      </c>
      <c r="H4" s="9">
        <v>152.07</v>
      </c>
      <c r="I4" s="9">
        <v>643228629</v>
      </c>
      <c r="J4" s="9">
        <f t="shared" si="3"/>
        <v>79164949</v>
      </c>
      <c r="K4" s="9">
        <v>759907792</v>
      </c>
      <c r="L4" s="9">
        <f t="shared" si="4"/>
        <v>89463067</v>
      </c>
      <c r="M4" s="16">
        <f t="shared" si="5"/>
        <v>10298118</v>
      </c>
      <c r="N4" s="9">
        <f t="shared" si="6"/>
        <v>168628016</v>
      </c>
      <c r="O4" s="17">
        <f t="shared" si="7"/>
        <v>5058840.4799999995</v>
      </c>
      <c r="P4" s="9">
        <f t="shared" si="8"/>
        <v>5239277.5200000005</v>
      </c>
      <c r="Q4" s="20">
        <f t="shared" si="9"/>
        <v>52.392775200000003</v>
      </c>
      <c r="S4" s="2"/>
      <c r="T4" s="2"/>
      <c r="U4" s="2"/>
      <c r="V4" s="2"/>
      <c r="W4" s="2"/>
      <c r="X4" s="2"/>
      <c r="Y4" s="21"/>
      <c r="Z4" s="22">
        <f>import!B3-import!C3-import!D3</f>
        <v>43.623388058667572</v>
      </c>
    </row>
    <row r="5" spans="1:26">
      <c r="A5" s="4">
        <v>41517</v>
      </c>
      <c r="B5" s="9">
        <v>273915.91506596102</v>
      </c>
      <c r="C5" s="2">
        <f t="shared" si="0"/>
        <v>273.19774940703064</v>
      </c>
      <c r="D5" s="12">
        <v>6.1707999999999998</v>
      </c>
      <c r="E5" s="10">
        <v>79770</v>
      </c>
      <c r="F5" s="11">
        <f t="shared" si="1"/>
        <v>8378</v>
      </c>
      <c r="G5" s="11">
        <f t="shared" si="2"/>
        <v>83.78</v>
      </c>
      <c r="H5" s="9">
        <v>285.19</v>
      </c>
      <c r="I5" s="9">
        <v>564063680</v>
      </c>
      <c r="J5" s="9">
        <f t="shared" si="3"/>
        <v>76375009</v>
      </c>
      <c r="K5" s="9">
        <v>670444725</v>
      </c>
      <c r="L5" s="9">
        <f t="shared" si="4"/>
        <v>90443514</v>
      </c>
      <c r="M5" s="16">
        <f t="shared" si="5"/>
        <v>14068505</v>
      </c>
      <c r="N5" s="9">
        <f t="shared" si="6"/>
        <v>166818523</v>
      </c>
      <c r="O5" s="17">
        <f t="shared" si="7"/>
        <v>5004555.6899999995</v>
      </c>
      <c r="P5" s="9">
        <f t="shared" si="8"/>
        <v>9063949.3100000005</v>
      </c>
      <c r="Q5" s="19">
        <f t="shared" si="9"/>
        <v>90.63949310000001</v>
      </c>
      <c r="S5" s="2"/>
      <c r="T5" s="2"/>
      <c r="U5" s="2"/>
      <c r="V5" s="2"/>
      <c r="W5" s="2"/>
      <c r="X5" s="2"/>
      <c r="Y5" s="21"/>
      <c r="Z5" s="22">
        <f>import!B4-import!C4-import!D4</f>
        <v>-208.92384380817549</v>
      </c>
    </row>
    <row r="6" spans="1:26">
      <c r="A6" s="4">
        <v>41486</v>
      </c>
      <c r="B6" s="9">
        <v>273642.71731655399</v>
      </c>
      <c r="C6" s="2">
        <f t="shared" si="0"/>
        <v>-244.74460745201213</v>
      </c>
      <c r="D6" s="12">
        <v>6.1725000000000003</v>
      </c>
      <c r="E6" s="10">
        <v>71392</v>
      </c>
      <c r="F6" s="11">
        <f t="shared" si="1"/>
        <v>9408</v>
      </c>
      <c r="G6" s="11">
        <f t="shared" si="2"/>
        <v>94.08</v>
      </c>
      <c r="H6" s="9">
        <v>178.18</v>
      </c>
      <c r="I6" s="9">
        <v>487688671</v>
      </c>
      <c r="J6" s="9">
        <f t="shared" si="3"/>
        <v>75910567</v>
      </c>
      <c r="K6" s="9">
        <v>580001211</v>
      </c>
      <c r="L6" s="9">
        <f t="shared" si="4"/>
        <v>85941007</v>
      </c>
      <c r="M6" s="16">
        <f t="shared" si="5"/>
        <v>10030440</v>
      </c>
      <c r="N6" s="9">
        <f t="shared" si="6"/>
        <v>161851574</v>
      </c>
      <c r="O6" s="17">
        <f t="shared" si="7"/>
        <v>4855547.22</v>
      </c>
      <c r="P6" s="9">
        <f t="shared" si="8"/>
        <v>5174892.78</v>
      </c>
      <c r="Q6" s="19">
        <f t="shared" si="9"/>
        <v>51.748927800000004</v>
      </c>
      <c r="S6" s="2"/>
      <c r="T6" s="2"/>
      <c r="U6" s="2"/>
      <c r="V6" s="2"/>
      <c r="W6" s="2"/>
      <c r="X6" s="2"/>
      <c r="Y6" s="21"/>
      <c r="Z6" s="22">
        <f>import!B5-import!C5-import!D5</f>
        <v>-231.93787940162207</v>
      </c>
    </row>
    <row r="7" spans="1:26">
      <c r="A7" s="4">
        <v>41455</v>
      </c>
      <c r="B7" s="9">
        <v>273887.461924006</v>
      </c>
      <c r="C7" s="2">
        <f t="shared" si="0"/>
        <v>-412.04903986299178</v>
      </c>
      <c r="D7" s="12">
        <v>6.1718000000000002</v>
      </c>
      <c r="E7" s="10">
        <v>61984</v>
      </c>
      <c r="F7" s="11">
        <f t="shared" si="1"/>
        <v>14389</v>
      </c>
      <c r="G7" s="11">
        <f t="shared" si="2"/>
        <v>143.88999999999999</v>
      </c>
      <c r="H7" s="9">
        <v>271.24</v>
      </c>
      <c r="I7" s="9">
        <v>411778104</v>
      </c>
      <c r="J7" s="9">
        <f t="shared" si="3"/>
        <v>67793478</v>
      </c>
      <c r="K7" s="9">
        <v>494060204</v>
      </c>
      <c r="L7" s="9">
        <f t="shared" si="4"/>
        <v>82761911</v>
      </c>
      <c r="M7" s="16">
        <f t="shared" si="5"/>
        <v>14968433</v>
      </c>
      <c r="N7" s="9">
        <f t="shared" si="6"/>
        <v>150555389</v>
      </c>
      <c r="O7" s="17">
        <f t="shared" si="7"/>
        <v>4516661.67</v>
      </c>
      <c r="P7" s="9">
        <f t="shared" si="8"/>
        <v>10451771.33</v>
      </c>
      <c r="Q7" s="19">
        <f t="shared" si="9"/>
        <v>104.5177133</v>
      </c>
      <c r="S7" s="2"/>
      <c r="T7" s="2"/>
      <c r="U7" s="2"/>
      <c r="V7" s="2"/>
      <c r="W7" s="2"/>
      <c r="X7" s="2"/>
      <c r="Y7" s="21"/>
      <c r="Z7" s="22">
        <f>import!B6-import!C6-import!D6</f>
        <v>-334.20847407855922</v>
      </c>
    </row>
    <row r="8" spans="1:26">
      <c r="A8" s="4">
        <v>41425</v>
      </c>
      <c r="B8" s="9">
        <v>274299.51096386899</v>
      </c>
      <c r="C8" s="2">
        <f t="shared" si="0"/>
        <v>668.61884678498609</v>
      </c>
      <c r="D8" s="12">
        <v>6.1970000000000001</v>
      </c>
      <c r="E8" s="10">
        <v>47595</v>
      </c>
      <c r="F8" s="11">
        <f t="shared" si="1"/>
        <v>9255</v>
      </c>
      <c r="G8" s="11">
        <f t="shared" si="2"/>
        <v>92.55</v>
      </c>
      <c r="H8" s="9">
        <v>204.25</v>
      </c>
      <c r="I8" s="9">
        <v>343984626</v>
      </c>
      <c r="J8" s="9">
        <f t="shared" si="3"/>
        <v>75226645</v>
      </c>
      <c r="K8" s="9">
        <v>411298293</v>
      </c>
      <c r="L8" s="9">
        <f t="shared" si="4"/>
        <v>86694378</v>
      </c>
      <c r="M8" s="16">
        <f t="shared" si="5"/>
        <v>11467733</v>
      </c>
      <c r="N8" s="9">
        <f t="shared" si="6"/>
        <v>161921023</v>
      </c>
      <c r="O8" s="17">
        <f t="shared" si="7"/>
        <v>4857630.6899999995</v>
      </c>
      <c r="P8" s="9">
        <f t="shared" si="8"/>
        <v>6610102.3100000005</v>
      </c>
      <c r="Q8" s="19">
        <f t="shared" si="9"/>
        <v>66.101023100000006</v>
      </c>
      <c r="S8" s="2"/>
      <c r="T8" s="2"/>
      <c r="U8" s="2"/>
      <c r="V8" s="2"/>
      <c r="W8" s="2"/>
      <c r="X8" s="2"/>
      <c r="Y8" s="21"/>
      <c r="Z8" s="22">
        <f>import!B7-import!C7-import!D7</f>
        <v>-95.04002066553393</v>
      </c>
    </row>
    <row r="9" spans="1:26">
      <c r="A9" s="4">
        <v>41394</v>
      </c>
      <c r="B9" s="9">
        <v>273630.892117084</v>
      </c>
      <c r="C9" s="2">
        <f t="shared" si="0"/>
        <v>2943.5452918399824</v>
      </c>
      <c r="D9" s="12">
        <v>6.2470999999999997</v>
      </c>
      <c r="E9" s="10">
        <v>38340</v>
      </c>
      <c r="F9" s="11">
        <f t="shared" si="1"/>
        <v>8435</v>
      </c>
      <c r="G9" s="11">
        <f t="shared" si="2"/>
        <v>84.35</v>
      </c>
      <c r="H9" s="9">
        <v>181.61</v>
      </c>
      <c r="I9" s="9">
        <v>268757981</v>
      </c>
      <c r="J9" s="9">
        <f t="shared" si="3"/>
        <v>71436123</v>
      </c>
      <c r="K9" s="9">
        <v>324603915</v>
      </c>
      <c r="L9" s="9">
        <f t="shared" si="4"/>
        <v>83958604</v>
      </c>
      <c r="M9" s="16">
        <f t="shared" si="5"/>
        <v>12522481</v>
      </c>
      <c r="N9" s="9">
        <f t="shared" si="6"/>
        <v>155394727</v>
      </c>
      <c r="O9" s="17">
        <f t="shared" si="7"/>
        <v>4661841.8099999996</v>
      </c>
      <c r="P9" s="9">
        <f t="shared" si="8"/>
        <v>7860639.1900000004</v>
      </c>
      <c r="Q9" s="19">
        <f t="shared" si="9"/>
        <v>78.606391900000006</v>
      </c>
      <c r="S9" s="2"/>
      <c r="T9" s="2"/>
      <c r="U9" s="2"/>
      <c r="V9" s="2"/>
      <c r="W9" s="2"/>
      <c r="X9" s="2"/>
      <c r="Y9" s="21"/>
      <c r="Z9" s="22">
        <f>import!B8-import!C8-import!D8</f>
        <v>309.13726884129795</v>
      </c>
    </row>
    <row r="10" spans="1:26">
      <c r="A10" s="4">
        <v>41364</v>
      </c>
      <c r="B10" s="9">
        <v>270687.34682524402</v>
      </c>
      <c r="C10" s="2">
        <f t="shared" si="0"/>
        <v>2363.0162539830199</v>
      </c>
      <c r="D10" s="12">
        <v>6.2743000000000002</v>
      </c>
      <c r="E10" s="10">
        <v>29905</v>
      </c>
      <c r="F10" s="11">
        <f t="shared" si="1"/>
        <v>12421</v>
      </c>
      <c r="G10" s="11">
        <f t="shared" si="2"/>
        <v>124.21</v>
      </c>
      <c r="H10" s="9">
        <v>-8.23</v>
      </c>
      <c r="I10" s="9">
        <v>197321858</v>
      </c>
      <c r="J10" s="9">
        <f t="shared" si="3"/>
        <v>73051548</v>
      </c>
      <c r="K10" s="9">
        <v>240645311</v>
      </c>
      <c r="L10" s="9">
        <f t="shared" si="4"/>
        <v>86651998</v>
      </c>
      <c r="M10" s="16">
        <f t="shared" si="5"/>
        <v>13600450</v>
      </c>
      <c r="N10" s="9">
        <f t="shared" si="6"/>
        <v>159703546</v>
      </c>
      <c r="O10" s="17">
        <f t="shared" si="7"/>
        <v>4791106.38</v>
      </c>
      <c r="P10" s="9">
        <f t="shared" si="8"/>
        <v>8809343.620000001</v>
      </c>
      <c r="Q10" s="19">
        <f t="shared" si="9"/>
        <v>88.093436200000014</v>
      </c>
      <c r="S10" s="2"/>
      <c r="T10" s="2"/>
      <c r="U10" s="2"/>
      <c r="V10" s="2"/>
      <c r="W10" s="2"/>
      <c r="X10" s="2"/>
      <c r="Y10" s="21"/>
      <c r="Z10" s="22">
        <f>import!B9-import!C9-import!D9</f>
        <v>385.99474485323935</v>
      </c>
    </row>
    <row r="11" spans="1:26">
      <c r="A11" s="4">
        <v>41333</v>
      </c>
      <c r="B11" s="9">
        <v>268324.330571261</v>
      </c>
      <c r="C11" s="2">
        <f t="shared" si="0"/>
        <v>2954.2640823799884</v>
      </c>
      <c r="D11" s="13">
        <v>6.2842000000000002</v>
      </c>
      <c r="E11" s="10">
        <v>17484</v>
      </c>
      <c r="F11" s="11">
        <f t="shared" si="1"/>
        <v>8214</v>
      </c>
      <c r="G11" s="11">
        <f t="shared" si="2"/>
        <v>82.14</v>
      </c>
      <c r="H11" s="9">
        <v>152.25</v>
      </c>
      <c r="I11" s="9">
        <v>124270310</v>
      </c>
      <c r="J11" s="9">
        <f t="shared" si="3"/>
        <v>53573825</v>
      </c>
      <c r="K11" s="9">
        <v>153993313</v>
      </c>
      <c r="L11" s="9">
        <f t="shared" si="4"/>
        <v>67291107</v>
      </c>
      <c r="M11" s="16">
        <f t="shared" si="5"/>
        <v>13717282</v>
      </c>
      <c r="N11" s="9">
        <f t="shared" si="6"/>
        <v>120864932</v>
      </c>
      <c r="O11" s="17">
        <f t="shared" si="7"/>
        <v>3625947.96</v>
      </c>
      <c r="P11" s="9">
        <f t="shared" si="8"/>
        <v>10091334.039999999</v>
      </c>
      <c r="Q11" s="19">
        <f t="shared" si="9"/>
        <v>100.9133404</v>
      </c>
      <c r="S11" s="2"/>
      <c r="T11" s="2"/>
      <c r="U11" s="2"/>
      <c r="V11" s="2"/>
      <c r="W11" s="2"/>
      <c r="X11" s="2"/>
      <c r="Y11" s="21"/>
      <c r="Z11" s="22">
        <f>import!B10-import!C10-import!D10</f>
        <v>361.27515268795838</v>
      </c>
    </row>
    <row r="12" spans="1:26">
      <c r="A12" s="4">
        <v>41305</v>
      </c>
      <c r="B12" s="9">
        <v>265370.06648888101</v>
      </c>
      <c r="C12" s="2">
        <f t="shared" si="0"/>
        <v>6836.5829298120225</v>
      </c>
      <c r="D12" s="12">
        <v>6.2786999999999997</v>
      </c>
      <c r="E12" s="10">
        <v>9270</v>
      </c>
      <c r="F12" s="10">
        <v>9270</v>
      </c>
      <c r="G12" s="11">
        <f t="shared" si="2"/>
        <v>92.7</v>
      </c>
      <c r="H12" s="9">
        <v>291.45999999999998</v>
      </c>
      <c r="I12" s="9">
        <v>70696485</v>
      </c>
      <c r="J12" s="9">
        <v>70696485</v>
      </c>
      <c r="K12" s="9">
        <v>86702206</v>
      </c>
      <c r="L12" s="9">
        <v>86702206</v>
      </c>
      <c r="M12" s="16">
        <f t="shared" si="5"/>
        <v>16005721</v>
      </c>
      <c r="N12" s="9">
        <f t="shared" si="6"/>
        <v>157398691</v>
      </c>
      <c r="O12" s="17">
        <f t="shared" si="7"/>
        <v>4721960.7299999995</v>
      </c>
      <c r="P12" s="9">
        <f t="shared" si="8"/>
        <v>11283760.27</v>
      </c>
      <c r="Q12" s="19">
        <f t="shared" si="9"/>
        <v>112.83760269999999</v>
      </c>
      <c r="S12" s="2"/>
      <c r="T12" s="2"/>
      <c r="U12" s="2"/>
      <c r="V12" s="2"/>
      <c r="W12" s="2"/>
      <c r="X12" s="2"/>
      <c r="Y12" s="21"/>
      <c r="Z12" s="22">
        <f>import!B11-import!C11-import!D11</f>
        <v>845.34085732468702</v>
      </c>
    </row>
    <row r="13" spans="1:26">
      <c r="A13" s="5">
        <v>41274</v>
      </c>
      <c r="B13" s="14">
        <v>258533.48355906899</v>
      </c>
      <c r="C13" s="2">
        <f t="shared" si="0"/>
        <v>1345.8455008979945</v>
      </c>
      <c r="D13" s="12">
        <v>6.29</v>
      </c>
      <c r="E13" s="10">
        <v>111716</v>
      </c>
      <c r="F13" s="11">
        <f t="shared" ref="F13:F23" si="10">E13-E14</f>
        <v>11694</v>
      </c>
      <c r="G13" s="11">
        <f t="shared" si="2"/>
        <v>116.94</v>
      </c>
      <c r="H13" s="9">
        <v>316.18</v>
      </c>
      <c r="I13" s="14">
        <v>871249209</v>
      </c>
      <c r="J13" s="14">
        <f t="shared" ref="J13:J23" si="11">I13-I14</f>
        <v>75606990</v>
      </c>
      <c r="K13" s="14">
        <v>1022748497</v>
      </c>
      <c r="L13" s="14">
        <f t="shared" ref="L13:L23" si="12">K13-K14</f>
        <v>94094171</v>
      </c>
      <c r="M13" s="16">
        <f t="shared" si="5"/>
        <v>18487181</v>
      </c>
      <c r="N13" s="9">
        <f t="shared" si="6"/>
        <v>169701161</v>
      </c>
      <c r="O13" s="17">
        <f t="shared" si="7"/>
        <v>5091034.83</v>
      </c>
      <c r="P13" s="14">
        <f t="shared" si="8"/>
        <v>13396146.17</v>
      </c>
      <c r="Q13" s="19">
        <f t="shared" si="9"/>
        <v>133.9614617</v>
      </c>
      <c r="S13" s="2"/>
      <c r="T13" s="2"/>
      <c r="U13" s="2"/>
      <c r="V13" s="2"/>
      <c r="W13" s="2"/>
      <c r="X13" s="2"/>
      <c r="Y13" s="21"/>
      <c r="Z13" s="22">
        <f>import!B12-import!C12-import!D12</f>
        <v>-50.110639906042223</v>
      </c>
    </row>
    <row r="14" spans="1:26">
      <c r="A14" s="4">
        <v>41243</v>
      </c>
      <c r="B14" s="9">
        <v>257187.638058171</v>
      </c>
      <c r="C14" s="2">
        <f t="shared" si="0"/>
        <v>-736.23085455401451</v>
      </c>
      <c r="D14" s="13">
        <v>6.2953000000000001</v>
      </c>
      <c r="E14" s="10">
        <v>100022</v>
      </c>
      <c r="F14" s="11">
        <f t="shared" si="10"/>
        <v>8286</v>
      </c>
      <c r="G14" s="11">
        <f t="shared" si="2"/>
        <v>82.86</v>
      </c>
      <c r="H14" s="9">
        <v>196.33</v>
      </c>
      <c r="I14" s="9">
        <v>795642219</v>
      </c>
      <c r="J14" s="14">
        <f t="shared" si="11"/>
        <v>75952551</v>
      </c>
      <c r="K14" s="9">
        <v>928654326</v>
      </c>
      <c r="L14" s="14">
        <f t="shared" si="12"/>
        <v>91080303</v>
      </c>
      <c r="M14" s="16">
        <f t="shared" si="5"/>
        <v>15127752</v>
      </c>
      <c r="N14" s="9">
        <f t="shared" si="6"/>
        <v>167032854</v>
      </c>
      <c r="O14" s="17">
        <f t="shared" si="7"/>
        <v>5010985.62</v>
      </c>
      <c r="P14" s="9">
        <f t="shared" si="8"/>
        <v>10116766.379999999</v>
      </c>
      <c r="Q14" s="19">
        <f t="shared" si="9"/>
        <v>101.16766379999999</v>
      </c>
      <c r="S14" s="2"/>
      <c r="T14" s="2"/>
      <c r="U14" s="2"/>
      <c r="V14" s="2"/>
      <c r="W14" s="2"/>
      <c r="X14" s="2"/>
      <c r="Y14" s="21"/>
      <c r="Z14" s="22">
        <f>import!B13-import!C13-import!D13</f>
        <v>-270.11362448713714</v>
      </c>
    </row>
    <row r="15" spans="1:26">
      <c r="A15" s="4">
        <v>41213</v>
      </c>
      <c r="B15" s="9">
        <v>257923.86891272501</v>
      </c>
      <c r="C15" s="2">
        <f t="shared" si="0"/>
        <v>216.24650291900616</v>
      </c>
      <c r="D15" s="12">
        <v>6.3144</v>
      </c>
      <c r="E15" s="10">
        <v>91736</v>
      </c>
      <c r="F15" s="11">
        <f t="shared" si="10"/>
        <v>8313</v>
      </c>
      <c r="G15" s="11">
        <f t="shared" si="2"/>
        <v>83.13</v>
      </c>
      <c r="H15" s="9">
        <v>320.47000000000003</v>
      </c>
      <c r="I15" s="9">
        <v>719689668</v>
      </c>
      <c r="J15" s="14">
        <f t="shared" si="11"/>
        <v>71346722</v>
      </c>
      <c r="K15" s="9">
        <v>837574023</v>
      </c>
      <c r="L15" s="14">
        <f t="shared" si="12"/>
        <v>86451751</v>
      </c>
      <c r="M15" s="16">
        <f t="shared" si="5"/>
        <v>15105029</v>
      </c>
      <c r="N15" s="9">
        <f t="shared" si="6"/>
        <v>157798473</v>
      </c>
      <c r="O15" s="17">
        <f t="shared" si="7"/>
        <v>4733954.1899999995</v>
      </c>
      <c r="P15" s="9">
        <f t="shared" si="8"/>
        <v>10371074.810000001</v>
      </c>
      <c r="Q15" s="19">
        <f t="shared" si="9"/>
        <v>103.7107481</v>
      </c>
      <c r="S15" s="2"/>
      <c r="T15" s="2"/>
      <c r="U15" s="2"/>
      <c r="V15" s="2"/>
      <c r="W15" s="2"/>
      <c r="X15" s="2"/>
      <c r="Y15" s="21"/>
      <c r="Z15" s="22">
        <f>import!B14-import!C14-import!D14</f>
        <v>-240.70368802710536</v>
      </c>
    </row>
    <row r="16" spans="1:26">
      <c r="A16" s="4">
        <v>41182</v>
      </c>
      <c r="B16" s="9">
        <v>257707.622409806</v>
      </c>
      <c r="C16" s="2">
        <f t="shared" si="0"/>
        <v>1306.7890866590024</v>
      </c>
      <c r="D16" s="12">
        <v>6.3395000000000001</v>
      </c>
      <c r="E16" s="10">
        <v>83423</v>
      </c>
      <c r="F16" s="11">
        <f t="shared" si="10"/>
        <v>8429</v>
      </c>
      <c r="G16" s="11">
        <f t="shared" si="2"/>
        <v>84.29</v>
      </c>
      <c r="H16" s="9">
        <v>276.69</v>
      </c>
      <c r="I16" s="9">
        <v>648342946</v>
      </c>
      <c r="J16" s="14">
        <f t="shared" si="11"/>
        <v>79342337</v>
      </c>
      <c r="K16" s="9">
        <v>751122272</v>
      </c>
      <c r="L16" s="14">
        <f t="shared" si="12"/>
        <v>90336107</v>
      </c>
      <c r="M16" s="16">
        <f t="shared" si="5"/>
        <v>10993770</v>
      </c>
      <c r="N16" s="9">
        <f t="shared" si="6"/>
        <v>169678444</v>
      </c>
      <c r="O16" s="17">
        <f t="shared" si="7"/>
        <v>5090353.3199999994</v>
      </c>
      <c r="P16" s="9">
        <f t="shared" si="8"/>
        <v>5903416.6800000006</v>
      </c>
      <c r="Q16" s="19">
        <f t="shared" si="9"/>
        <v>59.034166800000008</v>
      </c>
      <c r="S16" s="2"/>
      <c r="T16" s="2"/>
      <c r="U16" s="2"/>
      <c r="V16" s="2"/>
      <c r="W16" s="2"/>
      <c r="X16" s="2"/>
      <c r="Y16" s="21"/>
      <c r="Z16" s="22">
        <f>import!B15-import!C15-import!D15</f>
        <v>-70.524424073254607</v>
      </c>
    </row>
    <row r="17" spans="1:26">
      <c r="A17" s="4">
        <v>41152</v>
      </c>
      <c r="B17" s="9">
        <v>256400.833323147</v>
      </c>
      <c r="C17" s="2">
        <f t="shared" si="0"/>
        <v>-174.33597906300565</v>
      </c>
      <c r="D17" s="13">
        <v>6.3403999999999998</v>
      </c>
      <c r="E17" s="10">
        <v>74994</v>
      </c>
      <c r="F17" s="11">
        <f t="shared" si="10"/>
        <v>8325</v>
      </c>
      <c r="G17" s="11">
        <f t="shared" si="2"/>
        <v>83.25</v>
      </c>
      <c r="H17" s="9">
        <v>266.61</v>
      </c>
      <c r="I17" s="9">
        <v>569000609</v>
      </c>
      <c r="J17" s="14">
        <f t="shared" si="11"/>
        <v>76003660</v>
      </c>
      <c r="K17" s="9">
        <v>660786165</v>
      </c>
      <c r="L17" s="14">
        <f t="shared" si="12"/>
        <v>85732230</v>
      </c>
      <c r="M17" s="16">
        <f t="shared" si="5"/>
        <v>9728570</v>
      </c>
      <c r="N17" s="9">
        <f t="shared" si="6"/>
        <v>161735890</v>
      </c>
      <c r="O17" s="17">
        <f t="shared" si="7"/>
        <v>4852076.7</v>
      </c>
      <c r="P17" s="9">
        <f t="shared" si="8"/>
        <v>4876493.3</v>
      </c>
      <c r="Q17" s="19">
        <f t="shared" si="9"/>
        <v>48.764932999999999</v>
      </c>
      <c r="S17" s="2"/>
      <c r="T17" s="2"/>
      <c r="U17" s="2"/>
      <c r="V17" s="2"/>
      <c r="W17" s="2"/>
      <c r="X17" s="2"/>
      <c r="Y17" s="21"/>
      <c r="Z17" s="22">
        <f>import!B16-import!C16-import!D16</f>
        <v>-303.61612072894548</v>
      </c>
    </row>
    <row r="18" spans="1:26">
      <c r="A18" s="4">
        <v>41121</v>
      </c>
      <c r="B18" s="9">
        <v>256575.16930221001</v>
      </c>
      <c r="C18" s="2">
        <f t="shared" si="0"/>
        <v>-38.203197789989645</v>
      </c>
      <c r="D18" s="12">
        <v>6.3235000000000001</v>
      </c>
      <c r="E18" s="10">
        <v>66669</v>
      </c>
      <c r="F18" s="11">
        <f t="shared" si="10"/>
        <v>7580</v>
      </c>
      <c r="G18" s="11">
        <f t="shared" si="2"/>
        <v>75.8</v>
      </c>
      <c r="H18" s="9">
        <v>251.47</v>
      </c>
      <c r="I18" s="9">
        <v>492996949</v>
      </c>
      <c r="J18" s="14">
        <f t="shared" si="11"/>
        <v>73905701</v>
      </c>
      <c r="K18" s="9">
        <v>575053935</v>
      </c>
      <c r="L18" s="14">
        <f t="shared" si="12"/>
        <v>84188263</v>
      </c>
      <c r="M18" s="16">
        <f t="shared" si="5"/>
        <v>10282562</v>
      </c>
      <c r="N18" s="9">
        <f t="shared" si="6"/>
        <v>158093964</v>
      </c>
      <c r="O18" s="17">
        <f t="shared" si="7"/>
        <v>4742818.92</v>
      </c>
      <c r="P18" s="9">
        <f t="shared" si="8"/>
        <v>5539743.0800000001</v>
      </c>
      <c r="Q18" s="19">
        <f t="shared" si="9"/>
        <v>55.397430800000002</v>
      </c>
      <c r="S18" s="2"/>
      <c r="T18" s="2"/>
      <c r="U18" s="2"/>
      <c r="V18" s="2"/>
      <c r="W18" s="2"/>
      <c r="X18" s="2"/>
      <c r="Y18" s="21"/>
      <c r="Z18" s="22">
        <f>import!B17-import!C17-import!D17</f>
        <v>-255.17403322941246</v>
      </c>
    </row>
    <row r="19" spans="1:26">
      <c r="A19" s="4">
        <v>41090</v>
      </c>
      <c r="B19" s="9">
        <v>256613.3725</v>
      </c>
      <c r="C19" s="2">
        <f t="shared" si="0"/>
        <v>490.85207418599748</v>
      </c>
      <c r="D19" s="12">
        <v>6.3178000000000001</v>
      </c>
      <c r="E19" s="10">
        <v>59089</v>
      </c>
      <c r="F19" s="11">
        <f t="shared" si="10"/>
        <v>11979</v>
      </c>
      <c r="G19" s="11">
        <f t="shared" si="2"/>
        <v>119.79</v>
      </c>
      <c r="H19" s="9">
        <v>317.22000000000003</v>
      </c>
      <c r="I19" s="9">
        <v>419091248</v>
      </c>
      <c r="J19" s="14">
        <f t="shared" si="11"/>
        <v>71963216</v>
      </c>
      <c r="K19" s="9">
        <v>490865672</v>
      </c>
      <c r="L19" s="14">
        <f t="shared" si="12"/>
        <v>88210730</v>
      </c>
      <c r="M19" s="16">
        <f t="shared" si="5"/>
        <v>16247514</v>
      </c>
      <c r="N19" s="9">
        <f t="shared" si="6"/>
        <v>160173946</v>
      </c>
      <c r="O19" s="17">
        <f t="shared" si="7"/>
        <v>4805218.38</v>
      </c>
      <c r="P19" s="9">
        <f t="shared" si="8"/>
        <v>11442295.620000001</v>
      </c>
      <c r="Q19" s="19">
        <f t="shared" si="9"/>
        <v>114.42295620000002</v>
      </c>
      <c r="S19" s="2"/>
      <c r="T19" s="2"/>
      <c r="U19" s="2"/>
      <c r="V19" s="2"/>
      <c r="W19" s="2"/>
      <c r="X19" s="2"/>
      <c r="Y19" s="21"/>
      <c r="Z19" s="22">
        <f>import!B18-import!C18-import!D18</f>
        <v>-208.95653115540892</v>
      </c>
    </row>
    <row r="20" spans="1:26">
      <c r="A20" s="4">
        <v>41060</v>
      </c>
      <c r="B20" s="9">
        <v>256122.520425814</v>
      </c>
      <c r="C20" s="2">
        <f t="shared" si="0"/>
        <v>234.3148614729871</v>
      </c>
      <c r="D20" s="13">
        <v>6.3061999999999996</v>
      </c>
      <c r="E20" s="10">
        <v>47110</v>
      </c>
      <c r="F20" s="11">
        <f t="shared" si="10"/>
        <v>9229</v>
      </c>
      <c r="G20" s="11">
        <f t="shared" si="2"/>
        <v>92.29</v>
      </c>
      <c r="H20" s="9">
        <v>186.99</v>
      </c>
      <c r="I20" s="9">
        <v>347128032</v>
      </c>
      <c r="J20" s="14">
        <f t="shared" si="11"/>
        <v>76856719</v>
      </c>
      <c r="K20" s="9">
        <v>402654942</v>
      </c>
      <c r="L20" s="14">
        <f t="shared" si="12"/>
        <v>87698792</v>
      </c>
      <c r="M20" s="16">
        <f t="shared" si="5"/>
        <v>10842073</v>
      </c>
      <c r="N20" s="9">
        <f t="shared" si="6"/>
        <v>164555511</v>
      </c>
      <c r="O20" s="17">
        <f t="shared" si="7"/>
        <v>4936665.33</v>
      </c>
      <c r="P20" s="9">
        <f t="shared" si="8"/>
        <v>5905407.6699999999</v>
      </c>
      <c r="Q20" s="19">
        <f t="shared" si="9"/>
        <v>59.054076699999996</v>
      </c>
      <c r="S20" s="2"/>
      <c r="T20" s="2"/>
      <c r="U20" s="2"/>
      <c r="V20" s="2"/>
      <c r="W20" s="2"/>
      <c r="X20" s="2"/>
      <c r="Y20" s="21"/>
      <c r="Z20" s="22">
        <f>import!B19-import!C19-import!D19</f>
        <v>-155.38265463218306</v>
      </c>
    </row>
    <row r="21" spans="1:26">
      <c r="A21" s="4">
        <v>41029</v>
      </c>
      <c r="B21" s="9">
        <v>255888.20556434101</v>
      </c>
      <c r="C21" s="2">
        <f t="shared" si="0"/>
        <v>-605.71300402897759</v>
      </c>
      <c r="D21" s="12">
        <v>6.2965999999999998</v>
      </c>
      <c r="E21" s="10">
        <v>37881</v>
      </c>
      <c r="F21" s="11">
        <f t="shared" si="10"/>
        <v>8401</v>
      </c>
      <c r="G21" s="11">
        <f t="shared" si="2"/>
        <v>84.01</v>
      </c>
      <c r="H21" s="9">
        <v>184.27</v>
      </c>
      <c r="I21" s="9">
        <v>270271313</v>
      </c>
      <c r="J21" s="14">
        <f t="shared" si="11"/>
        <v>67472797</v>
      </c>
      <c r="K21" s="9">
        <v>314956150</v>
      </c>
      <c r="L21" s="14">
        <f t="shared" si="12"/>
        <v>82562483</v>
      </c>
      <c r="M21" s="16">
        <f t="shared" si="5"/>
        <v>15089686</v>
      </c>
      <c r="N21" s="9">
        <f t="shared" si="6"/>
        <v>150035280</v>
      </c>
      <c r="O21" s="17">
        <f t="shared" si="7"/>
        <v>4501058.3999999994</v>
      </c>
      <c r="P21" s="9">
        <f t="shared" si="8"/>
        <v>10588627.600000001</v>
      </c>
      <c r="Q21" s="19">
        <f t="shared" si="9"/>
        <v>105.88627600000001</v>
      </c>
      <c r="S21" s="2"/>
      <c r="T21" s="2"/>
      <c r="U21" s="2"/>
      <c r="V21" s="2"/>
      <c r="W21" s="2"/>
      <c r="X21" s="2"/>
      <c r="Y21" s="21"/>
      <c r="Z21" s="22">
        <f>import!B20-import!C20-import!D20</f>
        <v>-233.38756102775747</v>
      </c>
    </row>
    <row r="22" spans="1:26">
      <c r="A22" s="4">
        <v>40999</v>
      </c>
      <c r="B22" s="9">
        <v>256493.91856836999</v>
      </c>
      <c r="C22" s="2">
        <f t="shared" si="0"/>
        <v>1246.3620143540029</v>
      </c>
      <c r="D22" s="12">
        <v>6.3080999999999996</v>
      </c>
      <c r="E22" s="10">
        <v>29480</v>
      </c>
      <c r="F22" s="11">
        <f t="shared" si="10"/>
        <v>11757</v>
      </c>
      <c r="G22" s="11">
        <f t="shared" si="2"/>
        <v>117.57</v>
      </c>
      <c r="H22" s="9">
        <v>53.47</v>
      </c>
      <c r="I22" s="9">
        <v>202798516</v>
      </c>
      <c r="J22" s="14">
        <f t="shared" si="11"/>
        <v>76297649</v>
      </c>
      <c r="K22" s="9">
        <v>232393667</v>
      </c>
      <c r="L22" s="14">
        <f t="shared" si="12"/>
        <v>88339994</v>
      </c>
      <c r="M22" s="16">
        <f t="shared" si="5"/>
        <v>12042345</v>
      </c>
      <c r="N22" s="9">
        <f t="shared" si="6"/>
        <v>164637643</v>
      </c>
      <c r="O22" s="17">
        <f t="shared" si="7"/>
        <v>4939129.29</v>
      </c>
      <c r="P22" s="9">
        <f t="shared" si="8"/>
        <v>7103215.71</v>
      </c>
      <c r="Q22" s="19">
        <f t="shared" si="9"/>
        <v>71.032157100000006</v>
      </c>
      <c r="S22" s="2"/>
      <c r="T22" s="2"/>
      <c r="U22" s="2"/>
      <c r="V22" s="2"/>
      <c r="W22" s="2"/>
      <c r="X22" s="2"/>
      <c r="Y22" s="21"/>
      <c r="Z22" s="22">
        <f>import!B21-import!C21-import!D21</f>
        <v>132.84436449271777</v>
      </c>
    </row>
    <row r="23" spans="1:26">
      <c r="A23" s="4">
        <v>40968</v>
      </c>
      <c r="B23" s="9">
        <v>255247.55655401599</v>
      </c>
      <c r="C23" s="2">
        <f t="shared" si="0"/>
        <v>251.14791036199313</v>
      </c>
      <c r="D23" s="13">
        <v>6.3</v>
      </c>
      <c r="E23" s="10">
        <v>17723</v>
      </c>
      <c r="F23" s="11">
        <f t="shared" si="10"/>
        <v>7726</v>
      </c>
      <c r="G23" s="11">
        <f t="shared" si="2"/>
        <v>77.260000000000005</v>
      </c>
      <c r="H23" s="9">
        <v>-314.83</v>
      </c>
      <c r="I23" s="9">
        <v>126500867</v>
      </c>
      <c r="J23" s="14">
        <f t="shared" si="11"/>
        <v>69938598</v>
      </c>
      <c r="K23" s="9">
        <v>144053673</v>
      </c>
      <c r="L23" s="14">
        <f t="shared" si="12"/>
        <v>68728745</v>
      </c>
      <c r="M23" s="16">
        <f t="shared" si="5"/>
        <v>-1209853</v>
      </c>
      <c r="N23" s="9">
        <f t="shared" si="6"/>
        <v>138667343</v>
      </c>
      <c r="O23" s="17">
        <f t="shared" si="7"/>
        <v>4160020.29</v>
      </c>
      <c r="P23" s="9">
        <f t="shared" si="8"/>
        <v>-5369873.29</v>
      </c>
      <c r="Q23" s="19">
        <f t="shared" si="9"/>
        <v>-53.698732900000003</v>
      </c>
      <c r="S23" s="2"/>
      <c r="T23" s="2"/>
      <c r="U23" s="2"/>
      <c r="V23" s="2"/>
      <c r="W23" s="2"/>
      <c r="X23" s="2"/>
      <c r="Y23" s="21"/>
      <c r="Z23" s="22">
        <f>import!B22-import!C22-import!D22</f>
        <v>246.91401477650686</v>
      </c>
    </row>
    <row r="24" spans="1:26">
      <c r="A24" s="4">
        <v>40939</v>
      </c>
      <c r="B24" s="9">
        <v>254996.40864365399</v>
      </c>
      <c r="C24" s="2">
        <f t="shared" si="0"/>
        <v>1409.3976080749999</v>
      </c>
      <c r="D24" s="12">
        <v>6.3167999999999997</v>
      </c>
      <c r="E24" s="10">
        <v>9997</v>
      </c>
      <c r="F24" s="11">
        <v>9997</v>
      </c>
      <c r="G24" s="11">
        <f t="shared" si="2"/>
        <v>99.97</v>
      </c>
      <c r="H24" s="9">
        <v>272.77999999999997</v>
      </c>
      <c r="I24" s="9">
        <v>56562269</v>
      </c>
      <c r="J24" s="9">
        <v>56562269</v>
      </c>
      <c r="K24" s="9">
        <v>75324928</v>
      </c>
      <c r="L24" s="9">
        <v>75324928</v>
      </c>
      <c r="M24" s="16">
        <f t="shared" si="5"/>
        <v>18762659</v>
      </c>
      <c r="N24" s="9">
        <f t="shared" si="6"/>
        <v>131887197</v>
      </c>
      <c r="O24" s="17">
        <f t="shared" si="7"/>
        <v>3956615.9099999997</v>
      </c>
      <c r="P24" s="9">
        <f t="shared" si="8"/>
        <v>14806043.09</v>
      </c>
      <c r="Q24" s="19">
        <f t="shared" si="9"/>
        <v>148.0604309</v>
      </c>
      <c r="S24" s="2"/>
      <c r="T24" s="2"/>
      <c r="U24" s="2"/>
      <c r="V24" s="2"/>
      <c r="W24" s="2"/>
      <c r="X24" s="2"/>
      <c r="Y24" s="21"/>
      <c r="Z24" s="22">
        <f>import!B23-import!C23-import!D23</f>
        <v>28.420353150981526</v>
      </c>
    </row>
    <row r="25" spans="1:26">
      <c r="A25" s="5">
        <v>40908</v>
      </c>
      <c r="B25" s="14">
        <v>253587.01103557899</v>
      </c>
      <c r="C25" s="2">
        <f t="shared" si="0"/>
        <v>-1003.2997773940151</v>
      </c>
      <c r="D25" s="12">
        <v>6.3281000000000001</v>
      </c>
      <c r="E25" s="10">
        <v>116011</v>
      </c>
      <c r="F25" s="11">
        <f t="shared" ref="F25:F35" si="13">E25-E26</f>
        <v>12242</v>
      </c>
      <c r="G25" s="11">
        <f t="shared" si="2"/>
        <v>122.42</v>
      </c>
      <c r="H25" s="9">
        <v>165.21</v>
      </c>
      <c r="I25" s="14">
        <v>864825230</v>
      </c>
      <c r="J25" s="14">
        <f t="shared" ref="J25:J35" si="14">I25-I26</f>
        <v>76323594</v>
      </c>
      <c r="K25" s="14">
        <v>995329610</v>
      </c>
      <c r="L25" s="14">
        <f t="shared" ref="L25:L35" si="15">K25-K26</f>
        <v>90970071</v>
      </c>
      <c r="M25" s="16">
        <f t="shared" si="5"/>
        <v>14646477</v>
      </c>
      <c r="N25" s="9">
        <f t="shared" si="6"/>
        <v>167293665</v>
      </c>
      <c r="O25" s="18">
        <f t="shared" si="7"/>
        <v>5018809.95</v>
      </c>
      <c r="P25" s="14">
        <f t="shared" si="8"/>
        <v>9627667.0500000007</v>
      </c>
      <c r="Q25" s="19">
        <f t="shared" si="9"/>
        <v>96.276670500000009</v>
      </c>
      <c r="S25" s="2"/>
      <c r="T25" s="2"/>
      <c r="U25" s="2"/>
      <c r="V25" s="2"/>
      <c r="W25" s="2"/>
      <c r="X25" s="2"/>
      <c r="Y25" s="21"/>
      <c r="Z25" s="22">
        <f>import!B24-import!C24-import!D24</f>
        <v>-313.17409351985037</v>
      </c>
    </row>
    <row r="26" spans="1:26">
      <c r="A26" s="4">
        <v>40877</v>
      </c>
      <c r="B26" s="9">
        <v>254590.31081297301</v>
      </c>
      <c r="C26" s="2">
        <f t="shared" si="0"/>
        <v>-278.99639015799039</v>
      </c>
      <c r="D26" s="13">
        <v>6.3407999999999998</v>
      </c>
      <c r="E26" s="10">
        <v>103769</v>
      </c>
      <c r="F26" s="11">
        <f t="shared" si="13"/>
        <v>8757</v>
      </c>
      <c r="G26" s="11">
        <f t="shared" si="2"/>
        <v>87.57</v>
      </c>
      <c r="H26" s="9">
        <v>145.28</v>
      </c>
      <c r="I26" s="9">
        <v>788501636</v>
      </c>
      <c r="J26" s="14">
        <f t="shared" si="14"/>
        <v>78353438</v>
      </c>
      <c r="K26" s="9">
        <v>904359539</v>
      </c>
      <c r="L26" s="14">
        <f t="shared" si="15"/>
        <v>90848463</v>
      </c>
      <c r="M26" s="16">
        <f t="shared" si="5"/>
        <v>12495025</v>
      </c>
      <c r="N26" s="9">
        <f t="shared" si="6"/>
        <v>169201901</v>
      </c>
      <c r="O26" s="17">
        <f t="shared" si="7"/>
        <v>5076057.03</v>
      </c>
      <c r="P26" s="9">
        <f t="shared" si="8"/>
        <v>7418967.9699999997</v>
      </c>
      <c r="Q26" s="19">
        <f t="shared" si="9"/>
        <v>74.189679699999999</v>
      </c>
      <c r="S26" s="2"/>
      <c r="T26" s="2"/>
      <c r="U26" s="2"/>
      <c r="V26" s="2"/>
      <c r="W26" s="2"/>
      <c r="X26" s="2"/>
      <c r="Y26" s="21"/>
      <c r="Z26" s="22">
        <f>import!B25-import!C25-import!D25</f>
        <v>-176.38950799839617</v>
      </c>
    </row>
    <row r="27" spans="1:26">
      <c r="A27" s="4">
        <v>40847</v>
      </c>
      <c r="B27" s="9">
        <v>254869.307203131</v>
      </c>
      <c r="C27" s="2">
        <f t="shared" si="0"/>
        <v>-248.92401587899076</v>
      </c>
      <c r="D27" s="12">
        <v>6.3566000000000003</v>
      </c>
      <c r="E27" s="10">
        <v>95012</v>
      </c>
      <c r="F27" s="11">
        <f t="shared" si="13"/>
        <v>8333</v>
      </c>
      <c r="G27" s="11">
        <f t="shared" si="2"/>
        <v>83.33</v>
      </c>
      <c r="H27" s="9">
        <v>170.33</v>
      </c>
      <c r="I27" s="9">
        <v>710148198</v>
      </c>
      <c r="J27" s="14">
        <f t="shared" si="14"/>
        <v>70119361</v>
      </c>
      <c r="K27" s="9">
        <v>813511076</v>
      </c>
      <c r="L27" s="14">
        <f t="shared" si="15"/>
        <v>84632899</v>
      </c>
      <c r="M27" s="16">
        <f t="shared" si="5"/>
        <v>14513538</v>
      </c>
      <c r="N27" s="9">
        <f t="shared" si="6"/>
        <v>154752260</v>
      </c>
      <c r="O27" s="17">
        <f t="shared" si="7"/>
        <v>4642567.8</v>
      </c>
      <c r="P27" s="9">
        <f t="shared" si="8"/>
        <v>9870970.1999999993</v>
      </c>
      <c r="Q27" s="19">
        <f t="shared" si="9"/>
        <v>98.709701999999993</v>
      </c>
      <c r="S27" s="2"/>
      <c r="T27" s="2"/>
      <c r="U27" s="2"/>
      <c r="V27" s="2"/>
      <c r="W27" s="2"/>
      <c r="X27" s="2"/>
      <c r="Y27" s="21"/>
      <c r="Z27" s="22">
        <f>import!B26-import!C26-import!D26</f>
        <v>-169.11122876156921</v>
      </c>
    </row>
    <row r="28" spans="1:26">
      <c r="A28" s="4">
        <v>40816</v>
      </c>
      <c r="B28" s="9">
        <v>255118.23121900999</v>
      </c>
      <c r="C28" s="2">
        <f t="shared" si="0"/>
        <v>2472.6302173720032</v>
      </c>
      <c r="D28" s="12">
        <v>6.3833000000000002</v>
      </c>
      <c r="E28" s="10">
        <v>86679</v>
      </c>
      <c r="F28" s="11">
        <f t="shared" si="13"/>
        <v>9045</v>
      </c>
      <c r="G28" s="11">
        <f t="shared" si="2"/>
        <v>90.45</v>
      </c>
      <c r="H28" s="9">
        <v>145.13999999999999</v>
      </c>
      <c r="I28" s="9">
        <v>640028837</v>
      </c>
      <c r="J28" s="14">
        <f t="shared" si="14"/>
        <v>77442667</v>
      </c>
      <c r="K28" s="9">
        <v>728878177</v>
      </c>
      <c r="L28" s="14">
        <f t="shared" si="15"/>
        <v>88698965</v>
      </c>
      <c r="M28" s="16">
        <f t="shared" si="5"/>
        <v>11256298</v>
      </c>
      <c r="N28" s="9">
        <f t="shared" si="6"/>
        <v>166141632</v>
      </c>
      <c r="O28" s="17">
        <f t="shared" si="7"/>
        <v>4984248.96</v>
      </c>
      <c r="P28" s="9">
        <f t="shared" si="8"/>
        <v>6272049.04</v>
      </c>
      <c r="Q28" s="19">
        <f t="shared" si="9"/>
        <v>62.720490400000003</v>
      </c>
      <c r="S28" s="2"/>
      <c r="T28" s="2"/>
      <c r="U28" s="2"/>
      <c r="V28" s="2"/>
      <c r="W28" s="2"/>
      <c r="X28" s="2"/>
      <c r="Y28" s="21"/>
      <c r="Z28" s="22">
        <f>import!B27-import!C27-import!D27</f>
        <v>241.62472737335287</v>
      </c>
    </row>
    <row r="29" spans="1:26">
      <c r="A29" s="4">
        <v>40786</v>
      </c>
      <c r="B29" s="9">
        <v>252645.60100163799</v>
      </c>
      <c r="C29" s="2">
        <f t="shared" si="0"/>
        <v>3769.3997733029828</v>
      </c>
      <c r="D29" s="13">
        <v>6.4089999999999998</v>
      </c>
      <c r="E29" s="10">
        <v>77634</v>
      </c>
      <c r="F29" s="11">
        <f t="shared" si="13"/>
        <v>8447</v>
      </c>
      <c r="G29" s="11">
        <f t="shared" si="2"/>
        <v>84.47</v>
      </c>
      <c r="H29" s="9">
        <v>177.59</v>
      </c>
      <c r="I29" s="9">
        <v>562586170</v>
      </c>
      <c r="J29" s="14">
        <f t="shared" si="14"/>
        <v>78414490</v>
      </c>
      <c r="K29" s="9">
        <v>640179212</v>
      </c>
      <c r="L29" s="14">
        <f t="shared" si="15"/>
        <v>88233626</v>
      </c>
      <c r="M29" s="16">
        <f t="shared" si="5"/>
        <v>9819136</v>
      </c>
      <c r="N29" s="9">
        <f t="shared" si="6"/>
        <v>166648116</v>
      </c>
      <c r="O29" s="17">
        <f t="shared" si="7"/>
        <v>4999443.4799999995</v>
      </c>
      <c r="P29" s="9">
        <f t="shared" si="8"/>
        <v>4819692.5200000005</v>
      </c>
      <c r="Q29" s="19">
        <f t="shared" si="9"/>
        <v>48.196925200000003</v>
      </c>
      <c r="S29" s="2"/>
      <c r="T29" s="2"/>
      <c r="U29" s="2"/>
      <c r="V29" s="2"/>
      <c r="W29" s="2"/>
      <c r="X29" s="2"/>
      <c r="Y29" s="21"/>
      <c r="Z29" s="22">
        <f>import!B28-import!C28-import!D28</f>
        <v>399.6195655967831</v>
      </c>
    </row>
    <row r="30" spans="1:26">
      <c r="A30" s="4">
        <v>40755</v>
      </c>
      <c r="B30" s="9">
        <v>248876.201228335</v>
      </c>
      <c r="C30" s="2">
        <f t="shared" si="0"/>
        <v>2195.6424321630038</v>
      </c>
      <c r="D30" s="12">
        <v>6.4614000000000003</v>
      </c>
      <c r="E30" s="10">
        <v>69187</v>
      </c>
      <c r="F30" s="11">
        <f t="shared" si="13"/>
        <v>8296</v>
      </c>
      <c r="G30" s="11">
        <f t="shared" si="2"/>
        <v>82.96</v>
      </c>
      <c r="H30" s="9">
        <v>314.83999999999997</v>
      </c>
      <c r="I30" s="9">
        <v>484171680</v>
      </c>
      <c r="J30" s="14">
        <f t="shared" si="14"/>
        <v>72607810</v>
      </c>
      <c r="K30" s="9">
        <v>551945586</v>
      </c>
      <c r="L30" s="14">
        <f t="shared" si="15"/>
        <v>88610251</v>
      </c>
      <c r="M30" s="16">
        <f t="shared" si="5"/>
        <v>16002441</v>
      </c>
      <c r="N30" s="9">
        <f t="shared" si="6"/>
        <v>161218061</v>
      </c>
      <c r="O30" s="17">
        <f t="shared" si="7"/>
        <v>4836541.83</v>
      </c>
      <c r="P30" s="9">
        <f t="shared" si="8"/>
        <v>11165899.17</v>
      </c>
      <c r="Q30" s="19">
        <f t="shared" si="9"/>
        <v>111.6589917</v>
      </c>
      <c r="S30" s="2"/>
      <c r="T30" s="2"/>
      <c r="U30" s="2"/>
      <c r="V30" s="2"/>
      <c r="W30" s="2"/>
      <c r="X30" s="2"/>
      <c r="Y30" s="21"/>
      <c r="Z30" s="22">
        <f>import!B29-import!C29-import!D29</f>
        <v>78.556078300892068</v>
      </c>
    </row>
    <row r="31" spans="1:26">
      <c r="A31" s="4">
        <v>40724</v>
      </c>
      <c r="B31" s="9">
        <v>246680.558796172</v>
      </c>
      <c r="C31" s="2">
        <f t="shared" si="0"/>
        <v>2773.2810825179913</v>
      </c>
      <c r="D31" s="12">
        <v>6.4778000000000002</v>
      </c>
      <c r="E31" s="10">
        <v>60891</v>
      </c>
      <c r="F31" s="11">
        <f t="shared" si="13"/>
        <v>12863</v>
      </c>
      <c r="G31" s="11">
        <f t="shared" si="2"/>
        <v>128.63</v>
      </c>
      <c r="H31" s="9">
        <v>222.73</v>
      </c>
      <c r="I31" s="9">
        <v>411563870</v>
      </c>
      <c r="J31" s="14">
        <f t="shared" si="14"/>
        <v>71264107</v>
      </c>
      <c r="K31" s="9">
        <v>463335335</v>
      </c>
      <c r="L31" s="14">
        <f t="shared" si="15"/>
        <v>84111575</v>
      </c>
      <c r="M31" s="16">
        <f t="shared" si="5"/>
        <v>12847468</v>
      </c>
      <c r="N31" s="9">
        <f t="shared" si="6"/>
        <v>155375682</v>
      </c>
      <c r="O31" s="17">
        <f t="shared" si="7"/>
        <v>4661270.46</v>
      </c>
      <c r="P31" s="9">
        <f t="shared" si="8"/>
        <v>8186197.54</v>
      </c>
      <c r="Q31" s="19">
        <f t="shared" si="9"/>
        <v>81.861975400000006</v>
      </c>
      <c r="S31" s="2"/>
      <c r="T31" s="2"/>
      <c r="U31" s="2"/>
      <c r="V31" s="2"/>
      <c r="W31" s="2"/>
      <c r="X31" s="2"/>
      <c r="Y31" s="21"/>
      <c r="Z31" s="22">
        <f>import!B30-import!C30-import!D30</f>
        <v>197.21180076015182</v>
      </c>
    </row>
    <row r="32" spans="1:26">
      <c r="A32" s="4">
        <v>40694</v>
      </c>
      <c r="B32" s="9">
        <v>243907.27771365401</v>
      </c>
      <c r="C32" s="2">
        <f t="shared" si="0"/>
        <v>3764.1344528979971</v>
      </c>
      <c r="D32" s="13">
        <v>6.4988000000000001</v>
      </c>
      <c r="E32" s="10">
        <v>48028</v>
      </c>
      <c r="F32" s="11">
        <f t="shared" si="13"/>
        <v>9225</v>
      </c>
      <c r="G32" s="11">
        <f t="shared" si="2"/>
        <v>92.25</v>
      </c>
      <c r="H32" s="9">
        <v>130.47</v>
      </c>
      <c r="I32" s="9">
        <v>340299763</v>
      </c>
      <c r="J32" s="14">
        <f t="shared" si="14"/>
        <v>71117805</v>
      </c>
      <c r="K32" s="9">
        <v>379223760</v>
      </c>
      <c r="L32" s="14">
        <f t="shared" si="15"/>
        <v>80363068</v>
      </c>
      <c r="M32" s="16">
        <f t="shared" si="5"/>
        <v>9245263</v>
      </c>
      <c r="N32" s="9">
        <f t="shared" si="6"/>
        <v>151480873</v>
      </c>
      <c r="O32" s="17">
        <f t="shared" si="7"/>
        <v>4544426.1899999995</v>
      </c>
      <c r="P32" s="9">
        <f t="shared" si="8"/>
        <v>4700836.8100000005</v>
      </c>
      <c r="Q32" s="19">
        <f t="shared" si="9"/>
        <v>47.008368100000006</v>
      </c>
      <c r="S32" s="2"/>
      <c r="T32" s="2"/>
      <c r="U32" s="2"/>
      <c r="V32" s="2"/>
      <c r="W32" s="2"/>
      <c r="X32" s="2"/>
      <c r="Y32" s="21"/>
      <c r="Z32" s="22">
        <f>import!B31-import!C31-import!D31</f>
        <v>431.16790630674535</v>
      </c>
    </row>
    <row r="33" spans="1:26">
      <c r="A33" s="4">
        <v>40663</v>
      </c>
      <c r="B33" s="9">
        <v>240143.14326075601</v>
      </c>
      <c r="C33" s="2">
        <f t="shared" si="0"/>
        <v>3107.1798085040064</v>
      </c>
      <c r="D33" s="12">
        <v>6.5292000000000003</v>
      </c>
      <c r="E33" s="10">
        <v>38803</v>
      </c>
      <c r="F33" s="11">
        <f t="shared" si="13"/>
        <v>8463</v>
      </c>
      <c r="G33" s="11">
        <f t="shared" si="2"/>
        <v>84.63</v>
      </c>
      <c r="H33" s="9">
        <v>114.21</v>
      </c>
      <c r="I33" s="9">
        <v>269181958</v>
      </c>
      <c r="J33" s="14">
        <f t="shared" si="14"/>
        <v>71300144</v>
      </c>
      <c r="K33" s="9">
        <v>298860692</v>
      </c>
      <c r="L33" s="14">
        <f t="shared" si="15"/>
        <v>81324504</v>
      </c>
      <c r="M33" s="16">
        <f t="shared" si="5"/>
        <v>10024360</v>
      </c>
      <c r="N33" s="9">
        <f t="shared" si="6"/>
        <v>152624648</v>
      </c>
      <c r="O33" s="17">
        <f t="shared" si="7"/>
        <v>4578739.4399999995</v>
      </c>
      <c r="P33" s="9">
        <f t="shared" si="8"/>
        <v>5445620.5600000005</v>
      </c>
      <c r="Q33" s="19">
        <f t="shared" si="9"/>
        <v>54.456205600000004</v>
      </c>
      <c r="S33" s="2"/>
      <c r="T33" s="2"/>
      <c r="U33" s="2"/>
      <c r="V33" s="2"/>
      <c r="W33" s="2"/>
      <c r="X33" s="2"/>
      <c r="Y33" s="21"/>
      <c r="Z33" s="22">
        <f>import!B32-import!C32-import!D32</f>
        <v>356.89502495061055</v>
      </c>
    </row>
    <row r="34" spans="1:26">
      <c r="A34" s="4">
        <v>40633</v>
      </c>
      <c r="B34" s="9">
        <v>237035.96345225201</v>
      </c>
      <c r="C34" s="2">
        <f t="shared" si="0"/>
        <v>4079.1117781950161</v>
      </c>
      <c r="D34" s="12">
        <v>6.5662000000000003</v>
      </c>
      <c r="E34" s="10">
        <v>30340</v>
      </c>
      <c r="F34" s="11">
        <f t="shared" si="13"/>
        <v>12517</v>
      </c>
      <c r="G34" s="11">
        <f t="shared" si="2"/>
        <v>125.17</v>
      </c>
      <c r="H34" s="9">
        <v>1.39</v>
      </c>
      <c r="I34" s="9">
        <v>197881814</v>
      </c>
      <c r="J34" s="14">
        <f t="shared" si="14"/>
        <v>75599374</v>
      </c>
      <c r="K34" s="9">
        <v>217536188</v>
      </c>
      <c r="L34" s="14">
        <f t="shared" si="15"/>
        <v>84143061</v>
      </c>
      <c r="M34" s="16">
        <f t="shared" si="5"/>
        <v>8543687</v>
      </c>
      <c r="N34" s="9">
        <f t="shared" si="6"/>
        <v>159742435</v>
      </c>
      <c r="O34" s="17">
        <f t="shared" si="7"/>
        <v>4792273.05</v>
      </c>
      <c r="P34" s="9">
        <f t="shared" si="8"/>
        <v>3751413.95</v>
      </c>
      <c r="Q34" s="19">
        <f t="shared" si="9"/>
        <v>37.514139499999999</v>
      </c>
      <c r="S34" s="2"/>
      <c r="T34" s="2"/>
      <c r="U34" s="2"/>
      <c r="V34" s="2"/>
      <c r="W34" s="2"/>
      <c r="X34" s="2"/>
      <c r="Y34" s="21"/>
      <c r="Z34" s="22">
        <f>import!B33-import!C33-import!D33</f>
        <v>569.73382248178791</v>
      </c>
    </row>
    <row r="35" spans="1:26">
      <c r="A35" s="4">
        <v>40602</v>
      </c>
      <c r="B35" s="9">
        <v>232956.85167405699</v>
      </c>
      <c r="C35" s="2">
        <f t="shared" si="0"/>
        <v>2145.2271293879894</v>
      </c>
      <c r="D35" s="13">
        <v>6.5831</v>
      </c>
      <c r="E35" s="10">
        <v>17823</v>
      </c>
      <c r="F35" s="11">
        <f t="shared" si="13"/>
        <v>7795</v>
      </c>
      <c r="G35" s="11">
        <f t="shared" si="2"/>
        <v>77.95</v>
      </c>
      <c r="H35" s="9">
        <v>-73.28</v>
      </c>
      <c r="I35" s="9">
        <v>122282440</v>
      </c>
      <c r="J35" s="14">
        <f t="shared" si="14"/>
        <v>50835164</v>
      </c>
      <c r="K35" s="9">
        <v>133393127</v>
      </c>
      <c r="L35" s="14">
        <f t="shared" si="15"/>
        <v>55876936</v>
      </c>
      <c r="M35" s="16">
        <f t="shared" si="5"/>
        <v>5041772</v>
      </c>
      <c r="N35" s="9">
        <f t="shared" si="6"/>
        <v>106712100</v>
      </c>
      <c r="O35" s="17">
        <f t="shared" si="7"/>
        <v>3201363</v>
      </c>
      <c r="P35" s="9">
        <f t="shared" si="8"/>
        <v>1840409</v>
      </c>
      <c r="Q35" s="19">
        <f t="shared" si="9"/>
        <v>18.40409</v>
      </c>
      <c r="S35" s="2"/>
      <c r="T35" s="2"/>
      <c r="U35" s="2"/>
      <c r="V35" s="2"/>
      <c r="W35" s="2"/>
      <c r="X35" s="2"/>
      <c r="Y35" s="21"/>
      <c r="Z35" s="22">
        <f>import!B34-import!C34-import!D34</f>
        <v>362.98792525815941</v>
      </c>
    </row>
    <row r="36" spans="1:26">
      <c r="A36" s="4">
        <v>40574</v>
      </c>
      <c r="B36" s="9">
        <v>230811.624544669</v>
      </c>
      <c r="C36" s="2">
        <f t="shared" si="0"/>
        <v>5016.4801652099995</v>
      </c>
      <c r="D36" s="12">
        <v>6.6026999999999996</v>
      </c>
      <c r="E36" s="10">
        <v>10028</v>
      </c>
      <c r="F36" s="11">
        <v>10028</v>
      </c>
      <c r="G36" s="11">
        <f t="shared" si="2"/>
        <v>100.28</v>
      </c>
      <c r="H36" s="9">
        <v>64.61</v>
      </c>
      <c r="I36" s="9">
        <v>71447276</v>
      </c>
      <c r="J36" s="9">
        <v>71447276</v>
      </c>
      <c r="K36" s="9">
        <v>77516191</v>
      </c>
      <c r="L36" s="9">
        <v>77516191</v>
      </c>
      <c r="M36" s="16">
        <f t="shared" si="5"/>
        <v>6068915</v>
      </c>
      <c r="N36" s="9">
        <f t="shared" si="6"/>
        <v>148963467</v>
      </c>
      <c r="O36" s="17">
        <f t="shared" si="7"/>
        <v>4468904.01</v>
      </c>
      <c r="P36" s="9">
        <f t="shared" si="8"/>
        <v>1600010.9900000002</v>
      </c>
      <c r="Q36" s="19">
        <f t="shared" si="9"/>
        <v>16.000109900000002</v>
      </c>
      <c r="S36" s="2"/>
      <c r="T36" s="2"/>
      <c r="U36" s="2"/>
      <c r="V36" s="2"/>
      <c r="W36" s="2"/>
      <c r="X36" s="2"/>
      <c r="Y36" s="21"/>
      <c r="Z36" s="22">
        <f>import!B35-import!C35-import!D35</f>
        <v>640.95605050157201</v>
      </c>
    </row>
    <row r="37" spans="1:26">
      <c r="A37" s="5">
        <v>40543</v>
      </c>
      <c r="B37" s="14">
        <v>225795.144379459</v>
      </c>
      <c r="C37" s="2">
        <f t="shared" si="0"/>
        <v>4033.1831950590131</v>
      </c>
      <c r="D37" s="12">
        <v>6.6515000000000004</v>
      </c>
      <c r="E37" s="10">
        <v>105735</v>
      </c>
      <c r="F37" s="11">
        <f t="shared" ref="F37:F47" si="16">E37-E38</f>
        <v>14028</v>
      </c>
      <c r="G37" s="11">
        <f t="shared" si="2"/>
        <v>140.28</v>
      </c>
      <c r="H37" s="9">
        <v>130.80000000000001</v>
      </c>
      <c r="I37" s="14">
        <v>737999885</v>
      </c>
      <c r="J37" s="14">
        <f t="shared" ref="J37:J47" si="17">I37-I38</f>
        <v>71359629</v>
      </c>
      <c r="K37" s="14">
        <v>862306168</v>
      </c>
      <c r="L37" s="14">
        <f t="shared" ref="L37:L47" si="18">K37-K38</f>
        <v>83165985</v>
      </c>
      <c r="M37" s="16">
        <f t="shared" si="5"/>
        <v>11806356</v>
      </c>
      <c r="N37" s="9">
        <f t="shared" si="6"/>
        <v>154525614</v>
      </c>
      <c r="O37" s="18">
        <f t="shared" si="7"/>
        <v>4635768.42</v>
      </c>
      <c r="P37" s="14">
        <f t="shared" si="8"/>
        <v>7170587.5800000001</v>
      </c>
      <c r="Q37" s="19">
        <f t="shared" si="9"/>
        <v>71.705875800000001</v>
      </c>
      <c r="S37" s="2"/>
      <c r="T37" s="2"/>
      <c r="U37" s="2"/>
      <c r="V37" s="2"/>
      <c r="W37" s="2"/>
      <c r="X37" s="2"/>
      <c r="Y37" s="21"/>
      <c r="Z37" s="22">
        <f>import!B36-import!C36-import!D36</f>
        <v>449.06681710031012</v>
      </c>
    </row>
    <row r="38" spans="1:26">
      <c r="A38" s="4">
        <v>40512</v>
      </c>
      <c r="B38" s="9">
        <v>221761.96118439999</v>
      </c>
      <c r="C38" s="2">
        <f t="shared" si="0"/>
        <v>3196.4355835009774</v>
      </c>
      <c r="D38" s="13">
        <v>6.6558000000000002</v>
      </c>
      <c r="E38" s="10">
        <v>91707</v>
      </c>
      <c r="F38" s="11">
        <f t="shared" si="16"/>
        <v>9704</v>
      </c>
      <c r="G38" s="11">
        <f t="shared" si="2"/>
        <v>97.04</v>
      </c>
      <c r="H38" s="9">
        <v>228.9</v>
      </c>
      <c r="I38" s="9">
        <v>666640256</v>
      </c>
      <c r="J38" s="14">
        <f t="shared" si="17"/>
        <v>68668372</v>
      </c>
      <c r="K38" s="9">
        <v>779140183</v>
      </c>
      <c r="L38" s="14">
        <f t="shared" si="18"/>
        <v>84232943</v>
      </c>
      <c r="M38" s="16">
        <f t="shared" si="5"/>
        <v>15564571</v>
      </c>
      <c r="N38" s="9">
        <f t="shared" si="6"/>
        <v>152901315</v>
      </c>
      <c r="O38" s="17">
        <f t="shared" si="7"/>
        <v>4587039.45</v>
      </c>
      <c r="P38" s="9">
        <f t="shared" si="8"/>
        <v>10977531.550000001</v>
      </c>
      <c r="Q38" s="19">
        <f t="shared" si="9"/>
        <v>109.7753155</v>
      </c>
      <c r="S38" s="2"/>
      <c r="T38" s="2"/>
      <c r="U38" s="2"/>
      <c r="V38" s="2"/>
      <c r="W38" s="2"/>
      <c r="X38" s="2"/>
      <c r="Y38" s="21"/>
      <c r="Z38" s="22">
        <f>import!B37-import!C37-import!D37</f>
        <v>293.19545749660108</v>
      </c>
    </row>
    <row r="39" spans="1:26">
      <c r="A39" s="4">
        <v>40482</v>
      </c>
      <c r="B39" s="9">
        <v>218565.52560089901</v>
      </c>
      <c r="C39" s="2">
        <f t="shared" si="0"/>
        <v>5301.8004033290199</v>
      </c>
      <c r="D39" s="12">
        <v>6.6731999999999996</v>
      </c>
      <c r="E39" s="10">
        <v>82003</v>
      </c>
      <c r="F39" s="11">
        <f t="shared" si="16"/>
        <v>7663</v>
      </c>
      <c r="G39" s="11">
        <f t="shared" si="2"/>
        <v>76.63</v>
      </c>
      <c r="H39" s="9">
        <v>271.45999999999998</v>
      </c>
      <c r="I39" s="9">
        <v>597971884</v>
      </c>
      <c r="J39" s="14">
        <f t="shared" si="17"/>
        <v>60190107</v>
      </c>
      <c r="K39" s="9">
        <v>694907240</v>
      </c>
      <c r="L39" s="14">
        <f t="shared" si="18"/>
        <v>76258611</v>
      </c>
      <c r="M39" s="16">
        <f t="shared" si="5"/>
        <v>16068504</v>
      </c>
      <c r="N39" s="9">
        <f t="shared" si="6"/>
        <v>136448718</v>
      </c>
      <c r="O39" s="17">
        <f t="shared" si="7"/>
        <v>4093461.54</v>
      </c>
      <c r="P39" s="9">
        <f t="shared" si="8"/>
        <v>11975042.460000001</v>
      </c>
      <c r="Q39" s="19">
        <f t="shared" si="9"/>
        <v>119.7504246</v>
      </c>
      <c r="S39" s="2"/>
      <c r="T39" s="2"/>
      <c r="U39" s="2"/>
      <c r="V39" s="2"/>
      <c r="W39" s="2"/>
      <c r="X39" s="2"/>
      <c r="Y39" s="21"/>
      <c r="Z39" s="22">
        <f>import!B38-import!C38-import!D38</f>
        <v>589.14088346966082</v>
      </c>
    </row>
    <row r="40" spans="1:26">
      <c r="A40" s="4">
        <v>40451</v>
      </c>
      <c r="B40" s="9">
        <v>213263.72519756999</v>
      </c>
      <c r="C40" s="2">
        <f t="shared" si="0"/>
        <v>2895.6402147749905</v>
      </c>
      <c r="D40" s="12">
        <v>6.7462</v>
      </c>
      <c r="E40" s="10">
        <v>74340</v>
      </c>
      <c r="F40" s="11">
        <f t="shared" si="16"/>
        <v>8384</v>
      </c>
      <c r="G40" s="11">
        <f t="shared" si="2"/>
        <v>83.84</v>
      </c>
      <c r="H40" s="9">
        <v>168.75</v>
      </c>
      <c r="I40" s="9">
        <v>537781777</v>
      </c>
      <c r="J40" s="14">
        <f t="shared" si="17"/>
        <v>68312272</v>
      </c>
      <c r="K40" s="9">
        <v>618648629</v>
      </c>
      <c r="L40" s="14">
        <f t="shared" si="18"/>
        <v>80336187</v>
      </c>
      <c r="M40" s="16">
        <f t="shared" si="5"/>
        <v>12023915</v>
      </c>
      <c r="N40" s="9">
        <f t="shared" si="6"/>
        <v>148648459</v>
      </c>
      <c r="O40" s="17">
        <f t="shared" si="7"/>
        <v>4459453.7699999996</v>
      </c>
      <c r="P40" s="9">
        <f t="shared" si="8"/>
        <v>7564461.2300000004</v>
      </c>
      <c r="Q40" s="19">
        <f t="shared" si="9"/>
        <v>75.644612300000006</v>
      </c>
      <c r="S40" s="2"/>
      <c r="T40" s="2"/>
      <c r="U40" s="2"/>
      <c r="V40" s="2"/>
      <c r="W40" s="2"/>
      <c r="X40" s="2"/>
      <c r="Y40" s="21"/>
      <c r="Z40" s="22">
        <f>import!B39-import!C39-import!D39</f>
        <v>277.43198581027104</v>
      </c>
    </row>
    <row r="41" spans="1:26">
      <c r="A41" s="4">
        <v>40421</v>
      </c>
      <c r="B41" s="9">
        <v>210368.084982795</v>
      </c>
      <c r="C41" s="2">
        <f t="shared" si="0"/>
        <v>2429.7748721830139</v>
      </c>
      <c r="D41" s="13">
        <v>6.7900999999999998</v>
      </c>
      <c r="E41" s="10">
        <v>65956</v>
      </c>
      <c r="F41" s="11">
        <f t="shared" si="16"/>
        <v>7602</v>
      </c>
      <c r="G41" s="11">
        <f t="shared" si="2"/>
        <v>76.02</v>
      </c>
      <c r="H41" s="9">
        <v>200.36</v>
      </c>
      <c r="I41" s="9">
        <v>469469505</v>
      </c>
      <c r="J41" s="14">
        <f t="shared" si="17"/>
        <v>64010503</v>
      </c>
      <c r="K41" s="9">
        <v>538312442</v>
      </c>
      <c r="L41" s="14">
        <f t="shared" si="18"/>
        <v>75241629</v>
      </c>
      <c r="M41" s="16">
        <f t="shared" si="5"/>
        <v>11231126</v>
      </c>
      <c r="N41" s="9">
        <f t="shared" si="6"/>
        <v>139252132</v>
      </c>
      <c r="O41" s="17">
        <f t="shared" si="7"/>
        <v>4177563.96</v>
      </c>
      <c r="P41" s="9">
        <f t="shared" si="8"/>
        <v>7053562.04</v>
      </c>
      <c r="Q41" s="19">
        <f t="shared" si="9"/>
        <v>70.535620399999999</v>
      </c>
      <c r="S41" s="2"/>
      <c r="T41" s="2"/>
      <c r="U41" s="2"/>
      <c r="V41" s="2"/>
      <c r="W41" s="2"/>
      <c r="X41" s="2"/>
      <c r="Y41" s="21"/>
      <c r="Z41" s="22">
        <f>import!B40-import!C40-import!D40</f>
        <v>174.80242866247241</v>
      </c>
    </row>
    <row r="42" spans="1:26">
      <c r="A42" s="4">
        <v>40390</v>
      </c>
      <c r="B42" s="9">
        <v>207938.31011061199</v>
      </c>
      <c r="C42" s="2">
        <f t="shared" si="0"/>
        <v>1997.475606456981</v>
      </c>
      <c r="D42" s="12">
        <v>6.7774999999999999</v>
      </c>
      <c r="E42" s="10">
        <v>58354</v>
      </c>
      <c r="F42" s="11">
        <f t="shared" si="16"/>
        <v>6924</v>
      </c>
      <c r="G42" s="11">
        <f t="shared" si="2"/>
        <v>69.239999999999995</v>
      </c>
      <c r="H42" s="9">
        <v>287.3</v>
      </c>
      <c r="I42" s="9">
        <v>405459002</v>
      </c>
      <c r="J42" s="14">
        <f t="shared" si="17"/>
        <v>62614784</v>
      </c>
      <c r="K42" s="9">
        <v>463070813</v>
      </c>
      <c r="L42" s="14">
        <f t="shared" si="18"/>
        <v>77761462</v>
      </c>
      <c r="M42" s="16">
        <f t="shared" si="5"/>
        <v>15146678</v>
      </c>
      <c r="N42" s="9">
        <f t="shared" si="6"/>
        <v>140376246</v>
      </c>
      <c r="O42" s="17">
        <f t="shared" si="7"/>
        <v>4211287.38</v>
      </c>
      <c r="P42" s="9">
        <f t="shared" si="8"/>
        <v>10935390.620000001</v>
      </c>
      <c r="Q42" s="19">
        <f t="shared" si="9"/>
        <v>109.35390620000001</v>
      </c>
      <c r="S42" s="2"/>
      <c r="T42" s="2"/>
      <c r="U42" s="2"/>
      <c r="V42" s="2"/>
      <c r="W42" s="2"/>
      <c r="X42" s="2"/>
      <c r="Y42" s="21"/>
      <c r="Z42" s="22">
        <f>import!B41-import!C41-import!D41</f>
        <v>68.30750066063905</v>
      </c>
    </row>
    <row r="43" spans="1:26">
      <c r="A43" s="4">
        <v>40359</v>
      </c>
      <c r="B43" s="9">
        <v>205940.83450415501</v>
      </c>
      <c r="C43" s="2">
        <f t="shared" si="0"/>
        <v>1171.4951256049972</v>
      </c>
      <c r="D43" s="12">
        <v>6.8164999999999996</v>
      </c>
      <c r="E43" s="10">
        <v>51430</v>
      </c>
      <c r="F43" s="11">
        <f t="shared" si="16"/>
        <v>12509</v>
      </c>
      <c r="G43" s="11">
        <f t="shared" si="2"/>
        <v>125.09</v>
      </c>
      <c r="H43" s="9">
        <v>200.22</v>
      </c>
      <c r="I43" s="9">
        <v>342844218</v>
      </c>
      <c r="J43" s="14">
        <f t="shared" si="17"/>
        <v>62681946</v>
      </c>
      <c r="K43" s="9">
        <v>385309351</v>
      </c>
      <c r="L43" s="14">
        <f t="shared" si="18"/>
        <v>73507425</v>
      </c>
      <c r="M43" s="16">
        <f t="shared" si="5"/>
        <v>10825479</v>
      </c>
      <c r="N43" s="9">
        <f t="shared" si="6"/>
        <v>136189371</v>
      </c>
      <c r="O43" s="17">
        <f t="shared" si="7"/>
        <v>4085681.13</v>
      </c>
      <c r="P43" s="9">
        <f t="shared" si="8"/>
        <v>6739797.8700000001</v>
      </c>
      <c r="Q43" s="19">
        <f t="shared" si="9"/>
        <v>67.397978699999996</v>
      </c>
      <c r="S43" s="2"/>
      <c r="T43" s="2"/>
      <c r="U43" s="2"/>
      <c r="V43" s="2"/>
      <c r="W43" s="2"/>
      <c r="X43" s="2"/>
      <c r="Y43" s="21"/>
      <c r="Z43" s="22">
        <f>import!B42-import!C42-import!D42</f>
        <v>-48.523343664116894</v>
      </c>
    </row>
    <row r="44" spans="1:26">
      <c r="A44" s="4">
        <v>40329</v>
      </c>
      <c r="B44" s="9">
        <v>204769.33937855001</v>
      </c>
      <c r="C44" s="2">
        <f t="shared" si="0"/>
        <v>1315.6351540590113</v>
      </c>
      <c r="D44" s="13">
        <v>6.8273999999999999</v>
      </c>
      <c r="E44" s="10">
        <v>38921</v>
      </c>
      <c r="F44" s="11">
        <f t="shared" si="16"/>
        <v>8132</v>
      </c>
      <c r="G44" s="11">
        <f t="shared" si="2"/>
        <v>81.319999999999993</v>
      </c>
      <c r="H44" s="9">
        <v>195.33</v>
      </c>
      <c r="I44" s="9">
        <v>280162272</v>
      </c>
      <c r="J44" s="14">
        <f t="shared" si="17"/>
        <v>60666284</v>
      </c>
      <c r="K44" s="9">
        <v>311801926</v>
      </c>
      <c r="L44" s="14">
        <f t="shared" si="18"/>
        <v>70744169</v>
      </c>
      <c r="M44" s="16">
        <f t="shared" si="5"/>
        <v>10077885</v>
      </c>
      <c r="N44" s="9">
        <f t="shared" si="6"/>
        <v>131410453</v>
      </c>
      <c r="O44" s="17">
        <f t="shared" si="7"/>
        <v>3942313.59</v>
      </c>
      <c r="P44" s="9">
        <f t="shared" si="8"/>
        <v>6135571.4100000001</v>
      </c>
      <c r="Q44" s="19">
        <f t="shared" si="9"/>
        <v>61.3557141</v>
      </c>
      <c r="S44" s="2"/>
      <c r="T44" s="2"/>
      <c r="U44" s="2"/>
      <c r="V44" s="2"/>
      <c r="W44" s="2"/>
      <c r="X44" s="2"/>
      <c r="Y44" s="21"/>
      <c r="Z44" s="22">
        <f>import!B43-import!C43-import!D43</f>
        <v>1.8010072509815416</v>
      </c>
    </row>
    <row r="45" spans="1:26">
      <c r="A45" s="4">
        <v>40298</v>
      </c>
      <c r="B45" s="9">
        <v>203453.704224491</v>
      </c>
      <c r="C45" s="2">
        <f t="shared" si="0"/>
        <v>2863.1006069639989</v>
      </c>
      <c r="D45" s="12">
        <v>6.8262</v>
      </c>
      <c r="E45" s="10">
        <v>30789</v>
      </c>
      <c r="F45" s="11">
        <f t="shared" si="16"/>
        <v>7346</v>
      </c>
      <c r="G45" s="11">
        <f t="shared" si="2"/>
        <v>73.459999999999994</v>
      </c>
      <c r="H45" s="9">
        <v>16.809999999999999</v>
      </c>
      <c r="I45" s="9">
        <v>219495988</v>
      </c>
      <c r="J45" s="14">
        <f t="shared" si="17"/>
        <v>61620245</v>
      </c>
      <c r="K45" s="9">
        <v>241057757</v>
      </c>
      <c r="L45" s="14">
        <f t="shared" si="18"/>
        <v>66410868</v>
      </c>
      <c r="M45" s="16">
        <f t="shared" si="5"/>
        <v>4790623</v>
      </c>
      <c r="N45" s="9">
        <f t="shared" si="6"/>
        <v>128031113</v>
      </c>
      <c r="O45" s="17">
        <f t="shared" si="7"/>
        <v>3840933.3899999997</v>
      </c>
      <c r="P45" s="9">
        <f t="shared" si="8"/>
        <v>949689.61000000034</v>
      </c>
      <c r="Q45" s="19">
        <f t="shared" si="9"/>
        <v>9.4968961000000025</v>
      </c>
      <c r="S45" s="2"/>
      <c r="T45" s="2"/>
      <c r="U45" s="2"/>
      <c r="V45" s="2"/>
      <c r="W45" s="2"/>
      <c r="X45" s="2"/>
      <c r="Y45" s="21"/>
      <c r="Z45" s="22">
        <f>import!B44-import!C44-import!D44</f>
        <v>360.69307092113024</v>
      </c>
    </row>
    <row r="46" spans="1:26">
      <c r="A46" s="4">
        <v>40268</v>
      </c>
      <c r="B46" s="9">
        <v>200590.603617527</v>
      </c>
      <c r="C46" s="2">
        <f t="shared" si="0"/>
        <v>2701.5055817189859</v>
      </c>
      <c r="D46" s="12">
        <v>6.8263999999999996</v>
      </c>
      <c r="E46" s="10">
        <v>23443</v>
      </c>
      <c r="F46" s="11">
        <f t="shared" si="16"/>
        <v>9419</v>
      </c>
      <c r="G46" s="11">
        <f t="shared" si="2"/>
        <v>94.19</v>
      </c>
      <c r="H46" s="9">
        <v>-72.36</v>
      </c>
      <c r="I46" s="9">
        <v>157875743</v>
      </c>
      <c r="J46" s="14">
        <f t="shared" si="17"/>
        <v>64115142</v>
      </c>
      <c r="K46" s="9">
        <v>174646889</v>
      </c>
      <c r="L46" s="14">
        <f t="shared" si="18"/>
        <v>66884105</v>
      </c>
      <c r="M46" s="16">
        <f t="shared" si="5"/>
        <v>2768963</v>
      </c>
      <c r="N46" s="9">
        <f t="shared" si="6"/>
        <v>130999247</v>
      </c>
      <c r="O46" s="17">
        <f t="shared" si="7"/>
        <v>3929977.4099999997</v>
      </c>
      <c r="P46" s="9">
        <f t="shared" si="8"/>
        <v>-1161014.4099999997</v>
      </c>
      <c r="Q46" s="19">
        <f t="shared" si="9"/>
        <v>-11.610144099999998</v>
      </c>
      <c r="S46" s="2"/>
      <c r="T46" s="2"/>
      <c r="U46" s="2"/>
      <c r="V46" s="2"/>
      <c r="W46" s="2"/>
      <c r="X46" s="2"/>
      <c r="Y46" s="21"/>
      <c r="Z46" s="22">
        <f>import!B45-import!C45-import!D45</f>
        <v>390.56067133990774</v>
      </c>
    </row>
    <row r="47" spans="1:26">
      <c r="A47" s="4">
        <v>40237</v>
      </c>
      <c r="B47" s="9">
        <v>197889.09803580801</v>
      </c>
      <c r="C47" s="2">
        <f t="shared" si="0"/>
        <v>1794.9593632320175</v>
      </c>
      <c r="D47" s="13">
        <v>6.827</v>
      </c>
      <c r="E47" s="10">
        <v>14024</v>
      </c>
      <c r="F47" s="11">
        <f t="shared" si="16"/>
        <v>5895</v>
      </c>
      <c r="G47" s="11">
        <f t="shared" si="2"/>
        <v>58.95</v>
      </c>
      <c r="H47" s="9">
        <v>76.12</v>
      </c>
      <c r="I47" s="9">
        <v>93760601</v>
      </c>
      <c r="J47" s="14">
        <f t="shared" si="17"/>
        <v>44779966</v>
      </c>
      <c r="K47" s="9">
        <v>107762784</v>
      </c>
      <c r="L47" s="14">
        <f t="shared" si="18"/>
        <v>50542749</v>
      </c>
      <c r="M47" s="16">
        <f t="shared" si="5"/>
        <v>5762783</v>
      </c>
      <c r="N47" s="9">
        <f t="shared" si="6"/>
        <v>95322715</v>
      </c>
      <c r="O47" s="17">
        <f t="shared" si="7"/>
        <v>2859681.4499999997</v>
      </c>
      <c r="P47" s="9">
        <f t="shared" si="8"/>
        <v>2903101.5500000003</v>
      </c>
      <c r="Q47" s="19">
        <f t="shared" si="9"/>
        <v>29.031015500000002</v>
      </c>
      <c r="S47" s="2"/>
      <c r="T47" s="2"/>
      <c r="U47" s="2"/>
      <c r="V47" s="2"/>
      <c r="W47" s="2"/>
      <c r="X47" s="2"/>
      <c r="Y47" s="21"/>
      <c r="Z47" s="22">
        <f>import!B46-import!C46-import!D46</f>
        <v>174.56667805046399</v>
      </c>
    </row>
    <row r="48" spans="1:26">
      <c r="A48" s="4">
        <v>40209</v>
      </c>
      <c r="B48" s="9">
        <v>196094.13867257599</v>
      </c>
      <c r="C48" s="2">
        <f t="shared" si="0"/>
        <v>2981.1286725759855</v>
      </c>
      <c r="D48" s="12">
        <v>6.8273000000000001</v>
      </c>
      <c r="E48" s="10">
        <v>8129</v>
      </c>
      <c r="F48" s="11">
        <v>8129</v>
      </c>
      <c r="G48" s="11">
        <f t="shared" si="2"/>
        <v>81.290000000000006</v>
      </c>
      <c r="H48" s="9">
        <v>141.68</v>
      </c>
      <c r="I48" s="9">
        <v>48980635</v>
      </c>
      <c r="J48" s="9">
        <v>48980635</v>
      </c>
      <c r="K48" s="9">
        <v>57220035</v>
      </c>
      <c r="L48" s="9">
        <v>57220035</v>
      </c>
      <c r="M48" s="16">
        <f t="shared" si="5"/>
        <v>8239400</v>
      </c>
      <c r="N48" s="9">
        <f t="shared" si="6"/>
        <v>106200670</v>
      </c>
      <c r="O48" s="17">
        <f t="shared" si="7"/>
        <v>3186020.1</v>
      </c>
      <c r="P48" s="9">
        <f t="shared" si="8"/>
        <v>5053379.9000000004</v>
      </c>
      <c r="Q48" s="19">
        <f t="shared" si="9"/>
        <v>50.533799000000002</v>
      </c>
      <c r="S48" s="2"/>
      <c r="T48" s="2"/>
      <c r="U48" s="2"/>
      <c r="V48" s="2"/>
      <c r="W48" s="2"/>
      <c r="X48" s="2"/>
      <c r="Y48" s="21"/>
      <c r="Z48" s="22">
        <f>import!B47-import!C47-import!D47</f>
        <v>288.59906003671807</v>
      </c>
    </row>
    <row r="49" spans="1:26">
      <c r="A49" s="5">
        <v>40178</v>
      </c>
      <c r="B49" s="14">
        <v>193113.01</v>
      </c>
      <c r="C49" s="2">
        <f t="shared" si="0"/>
        <v>2910.0299999999988</v>
      </c>
      <c r="D49" s="12">
        <v>6.8278999999999996</v>
      </c>
      <c r="E49" s="10">
        <v>90033</v>
      </c>
      <c r="F49" s="11">
        <f t="shared" ref="F49:F59" si="19">E49-E50</f>
        <v>12139</v>
      </c>
      <c r="G49" s="11">
        <f t="shared" si="2"/>
        <v>121.39</v>
      </c>
      <c r="H49" s="9">
        <v>184.3</v>
      </c>
      <c r="I49" s="14">
        <v>545206936</v>
      </c>
      <c r="J49" s="14">
        <f t="shared" ref="J49:J59" si="20">I49-I50</f>
        <v>59747731</v>
      </c>
      <c r="K49" s="14">
        <v>672230418</v>
      </c>
      <c r="L49" s="14">
        <f t="shared" ref="L49:L59" si="21">K49-K50</f>
        <v>71655694</v>
      </c>
      <c r="M49" s="16">
        <f t="shared" si="5"/>
        <v>11907963</v>
      </c>
      <c r="N49" s="9">
        <f t="shared" si="6"/>
        <v>131403425</v>
      </c>
      <c r="O49" s="18">
        <f t="shared" si="7"/>
        <v>3942102.75</v>
      </c>
      <c r="P49" s="14">
        <f t="shared" si="8"/>
        <v>7965860.25</v>
      </c>
      <c r="Q49" s="19">
        <f t="shared" si="9"/>
        <v>79.658602500000001</v>
      </c>
      <c r="S49" s="2"/>
      <c r="T49" s="2"/>
      <c r="U49" s="2"/>
      <c r="V49" s="2"/>
      <c r="W49" s="2"/>
      <c r="X49" s="2"/>
      <c r="Y49" s="21"/>
      <c r="Z49" s="22">
        <f>import!B48-import!C48-import!D48</f>
        <v>236.58252981293643</v>
      </c>
    </row>
    <row r="50" spans="1:26">
      <c r="A50" s="4">
        <v>40147</v>
      </c>
      <c r="B50" s="9">
        <v>190202.98</v>
      </c>
      <c r="C50" s="2">
        <f t="shared" si="0"/>
        <v>2542.9400000000023</v>
      </c>
      <c r="D50" s="13">
        <v>6.8273999999999999</v>
      </c>
      <c r="E50" s="10">
        <v>77894</v>
      </c>
      <c r="F50" s="11">
        <f t="shared" si="19"/>
        <v>7023</v>
      </c>
      <c r="G50" s="11">
        <f t="shared" si="2"/>
        <v>70.23</v>
      </c>
      <c r="H50" s="9">
        <v>190.93</v>
      </c>
      <c r="I50" s="9">
        <v>485459205</v>
      </c>
      <c r="J50" s="14">
        <f t="shared" si="20"/>
        <v>53133902</v>
      </c>
      <c r="K50" s="9">
        <v>600574724</v>
      </c>
      <c r="L50" s="14">
        <f t="shared" si="21"/>
        <v>65793961</v>
      </c>
      <c r="M50" s="16">
        <f t="shared" si="5"/>
        <v>12660059</v>
      </c>
      <c r="N50" s="9">
        <f t="shared" si="6"/>
        <v>118927863</v>
      </c>
      <c r="O50" s="17">
        <f t="shared" si="7"/>
        <v>3567835.8899999997</v>
      </c>
      <c r="P50" s="9">
        <f t="shared" si="8"/>
        <v>9092223.1099999994</v>
      </c>
      <c r="Q50" s="19">
        <f t="shared" si="9"/>
        <v>90.922231099999991</v>
      </c>
      <c r="S50" s="2"/>
      <c r="T50" s="2"/>
      <c r="U50" s="2"/>
      <c r="V50" s="2"/>
      <c r="W50" s="2"/>
      <c r="X50" s="2"/>
      <c r="Y50" s="21"/>
      <c r="Z50" s="22">
        <f>import!B49-import!C49-import!D49</f>
        <v>223.29219720715679</v>
      </c>
    </row>
    <row r="51" spans="1:26">
      <c r="A51" s="4">
        <v>40117</v>
      </c>
      <c r="B51" s="9">
        <v>187660.04</v>
      </c>
      <c r="C51" s="2">
        <f t="shared" si="0"/>
        <v>2285.5767368760135</v>
      </c>
      <c r="D51" s="12">
        <v>6.8274999999999997</v>
      </c>
      <c r="E51" s="10">
        <v>70871</v>
      </c>
      <c r="F51" s="11">
        <f t="shared" si="19"/>
        <v>7105</v>
      </c>
      <c r="G51" s="11">
        <f t="shared" si="2"/>
        <v>71.05</v>
      </c>
      <c r="H51" s="9">
        <v>239.88</v>
      </c>
      <c r="I51" s="9">
        <v>432325303</v>
      </c>
      <c r="J51" s="14">
        <f t="shared" si="20"/>
        <v>48131072</v>
      </c>
      <c r="K51" s="9">
        <v>534780763</v>
      </c>
      <c r="L51" s="14">
        <f t="shared" si="21"/>
        <v>64601222</v>
      </c>
      <c r="M51" s="16">
        <f t="shared" si="5"/>
        <v>16470150</v>
      </c>
      <c r="N51" s="9">
        <f t="shared" si="6"/>
        <v>112732294</v>
      </c>
      <c r="O51" s="17">
        <f t="shared" si="7"/>
        <v>3381968.82</v>
      </c>
      <c r="P51" s="9">
        <f t="shared" si="8"/>
        <v>13088181.18</v>
      </c>
      <c r="Q51" s="19">
        <f t="shared" si="9"/>
        <v>130.88181180000001</v>
      </c>
      <c r="S51" s="2"/>
      <c r="T51" s="2"/>
      <c r="U51" s="2"/>
      <c r="V51" s="2"/>
      <c r="W51" s="2"/>
      <c r="X51" s="2"/>
      <c r="Y51" s="21"/>
      <c r="Z51" s="22">
        <f>import!B50-import!C50-import!D50</f>
        <v>176.02722730728871</v>
      </c>
    </row>
    <row r="52" spans="1:26">
      <c r="A52" s="4">
        <v>40086</v>
      </c>
      <c r="B52" s="9">
        <v>185374.46326312399</v>
      </c>
      <c r="C52" s="2">
        <f t="shared" si="0"/>
        <v>4067.6955536559981</v>
      </c>
      <c r="D52" s="12">
        <v>6.8289</v>
      </c>
      <c r="E52" s="10">
        <v>63766</v>
      </c>
      <c r="F52" s="11">
        <f t="shared" si="19"/>
        <v>7899</v>
      </c>
      <c r="G52" s="11">
        <f t="shared" si="2"/>
        <v>78.989999999999995</v>
      </c>
      <c r="H52" s="9">
        <v>129.32</v>
      </c>
      <c r="I52" s="9">
        <v>384194231</v>
      </c>
      <c r="J52" s="14">
        <f t="shared" si="20"/>
        <v>56472596</v>
      </c>
      <c r="K52" s="9">
        <v>470179541</v>
      </c>
      <c r="L52" s="14">
        <f t="shared" si="21"/>
        <v>65372869</v>
      </c>
      <c r="M52" s="16">
        <f t="shared" si="5"/>
        <v>8900273</v>
      </c>
      <c r="N52" s="9">
        <f t="shared" si="6"/>
        <v>121845465</v>
      </c>
      <c r="O52" s="17">
        <f t="shared" si="7"/>
        <v>3655363.9499999997</v>
      </c>
      <c r="P52" s="9">
        <f t="shared" si="8"/>
        <v>5244909.0500000007</v>
      </c>
      <c r="Q52" s="19">
        <f t="shared" si="9"/>
        <v>52.449090500000004</v>
      </c>
      <c r="S52" s="2"/>
      <c r="T52" s="2"/>
      <c r="U52" s="2"/>
      <c r="V52" s="2"/>
      <c r="W52" s="2"/>
      <c r="X52" s="2"/>
      <c r="Y52" s="21"/>
      <c r="Z52" s="22">
        <f>import!B51-import!C51-import!D51</f>
        <v>463.4950624656164</v>
      </c>
    </row>
    <row r="53" spans="1:26">
      <c r="A53" s="4">
        <v>40056</v>
      </c>
      <c r="B53" s="9">
        <v>181306.767709468</v>
      </c>
      <c r="C53" s="2">
        <f t="shared" si="0"/>
        <v>1187.5377094679861</v>
      </c>
      <c r="D53" s="13">
        <v>6.8322000000000003</v>
      </c>
      <c r="E53" s="10">
        <v>55867</v>
      </c>
      <c r="F53" s="11">
        <f t="shared" si="19"/>
        <v>7499</v>
      </c>
      <c r="G53" s="11">
        <f t="shared" si="2"/>
        <v>74.989999999999995</v>
      </c>
      <c r="H53" s="9">
        <v>157.12</v>
      </c>
      <c r="I53" s="9">
        <v>327721635</v>
      </c>
      <c r="J53" s="14">
        <f t="shared" si="20"/>
        <v>46996770</v>
      </c>
      <c r="K53" s="9">
        <v>404806672</v>
      </c>
      <c r="L53" s="14">
        <f t="shared" si="21"/>
        <v>57506188</v>
      </c>
      <c r="M53" s="16">
        <f t="shared" si="5"/>
        <v>10509418</v>
      </c>
      <c r="N53" s="9">
        <f t="shared" si="6"/>
        <v>104502958</v>
      </c>
      <c r="O53" s="17">
        <f t="shared" si="7"/>
        <v>3135088.7399999998</v>
      </c>
      <c r="P53" s="9">
        <f t="shared" si="8"/>
        <v>7374329.2599999998</v>
      </c>
      <c r="Q53" s="19">
        <f t="shared" si="9"/>
        <v>73.743292600000004</v>
      </c>
      <c r="S53" s="2"/>
      <c r="T53" s="2"/>
      <c r="U53" s="2"/>
      <c r="V53" s="2"/>
      <c r="W53" s="2"/>
      <c r="X53" s="2"/>
      <c r="Y53" s="21"/>
      <c r="Z53" s="22">
        <f>import!B52-import!C52-import!D52</f>
        <v>37.945126689749443</v>
      </c>
    </row>
    <row r="54" spans="1:26">
      <c r="A54" s="4">
        <v>40025</v>
      </c>
      <c r="B54" s="9">
        <v>180119.23</v>
      </c>
      <c r="C54" s="2">
        <f t="shared" si="0"/>
        <v>2204.5599999999977</v>
      </c>
      <c r="D54" s="12">
        <v>6.8319999999999999</v>
      </c>
      <c r="E54" s="10">
        <v>48368</v>
      </c>
      <c r="F54" s="11">
        <f t="shared" si="19"/>
        <v>5359</v>
      </c>
      <c r="G54" s="11">
        <f t="shared" si="2"/>
        <v>53.59</v>
      </c>
      <c r="H54" s="9">
        <v>106.3</v>
      </c>
      <c r="I54" s="9">
        <v>280724865</v>
      </c>
      <c r="J54" s="14">
        <f t="shared" si="20"/>
        <v>50399228</v>
      </c>
      <c r="K54" s="9">
        <v>347300484</v>
      </c>
      <c r="L54" s="14">
        <f t="shared" si="21"/>
        <v>58809315</v>
      </c>
      <c r="M54" s="16">
        <f t="shared" si="5"/>
        <v>8410087</v>
      </c>
      <c r="N54" s="9">
        <f t="shared" si="6"/>
        <v>109208543</v>
      </c>
      <c r="O54" s="17">
        <f t="shared" si="7"/>
        <v>3276256.29</v>
      </c>
      <c r="P54" s="9">
        <f t="shared" si="8"/>
        <v>5133830.71</v>
      </c>
      <c r="Q54" s="19">
        <f t="shared" si="9"/>
        <v>51.338307100000002</v>
      </c>
      <c r="S54" s="2"/>
      <c r="T54" s="2"/>
      <c r="U54" s="2"/>
      <c r="V54" s="2"/>
      <c r="W54" s="2"/>
      <c r="X54" s="2"/>
      <c r="Y54" s="21"/>
      <c r="Z54" s="22">
        <f>import!B53-import!C53-import!D53</f>
        <v>230.20680592903949</v>
      </c>
    </row>
    <row r="55" spans="1:26">
      <c r="A55" s="4">
        <v>39994</v>
      </c>
      <c r="B55" s="9">
        <v>177914.67</v>
      </c>
      <c r="C55" s="2">
        <f t="shared" si="0"/>
        <v>1327.1600000000035</v>
      </c>
      <c r="D55" s="12">
        <v>6.8331999999999997</v>
      </c>
      <c r="E55" s="10">
        <v>43009</v>
      </c>
      <c r="F55" s="11">
        <f t="shared" si="19"/>
        <v>8961</v>
      </c>
      <c r="G55" s="11">
        <f t="shared" si="2"/>
        <v>89.61</v>
      </c>
      <c r="H55" s="9">
        <v>82.52</v>
      </c>
      <c r="I55" s="9">
        <v>230325637</v>
      </c>
      <c r="J55" s="14">
        <f t="shared" si="20"/>
        <v>47437875</v>
      </c>
      <c r="K55" s="9">
        <v>288491169</v>
      </c>
      <c r="L55" s="14">
        <f t="shared" si="21"/>
        <v>53204396</v>
      </c>
      <c r="M55" s="16">
        <f t="shared" si="5"/>
        <v>5766521</v>
      </c>
      <c r="N55" s="9">
        <f t="shared" si="6"/>
        <v>100642271</v>
      </c>
      <c r="O55" s="17">
        <f t="shared" si="7"/>
        <v>3019268.13</v>
      </c>
      <c r="P55" s="9">
        <f t="shared" si="8"/>
        <v>2747252.87</v>
      </c>
      <c r="Q55" s="19">
        <f t="shared" si="9"/>
        <v>27.472528700000002</v>
      </c>
      <c r="S55" s="2"/>
      <c r="T55" s="2"/>
      <c r="U55" s="2"/>
      <c r="V55" s="2"/>
      <c r="W55" s="2"/>
      <c r="X55" s="2"/>
      <c r="Y55" s="21"/>
      <c r="Z55" s="22">
        <f>import!B54-import!C54-import!D54</f>
        <v>76.447854989293958</v>
      </c>
    </row>
    <row r="56" spans="1:26">
      <c r="A56" s="4">
        <v>39964</v>
      </c>
      <c r="B56" s="9">
        <v>176587.51</v>
      </c>
      <c r="C56" s="2">
        <f t="shared" si="0"/>
        <v>2425.6500000000233</v>
      </c>
      <c r="D56" s="13">
        <v>6.8244999999999996</v>
      </c>
      <c r="E56" s="10">
        <v>34048</v>
      </c>
      <c r="F56" s="11">
        <f t="shared" si="19"/>
        <v>6379</v>
      </c>
      <c r="G56" s="11">
        <f t="shared" si="2"/>
        <v>63.79</v>
      </c>
      <c r="H56" s="9">
        <v>133.88999999999999</v>
      </c>
      <c r="I56" s="9">
        <v>182887762</v>
      </c>
      <c r="J56" s="14">
        <f t="shared" si="20"/>
        <v>40306140</v>
      </c>
      <c r="K56" s="9">
        <v>235286773</v>
      </c>
      <c r="L56" s="14">
        <f t="shared" si="21"/>
        <v>48955408</v>
      </c>
      <c r="M56" s="16">
        <f t="shared" si="5"/>
        <v>8649268</v>
      </c>
      <c r="N56" s="9">
        <f t="shared" si="6"/>
        <v>89261548</v>
      </c>
      <c r="O56" s="17">
        <f t="shared" si="7"/>
        <v>2677846.44</v>
      </c>
      <c r="P56" s="9">
        <f t="shared" si="8"/>
        <v>5971421.5600000005</v>
      </c>
      <c r="Q56" s="19">
        <f t="shared" si="9"/>
        <v>59.714215600000003</v>
      </c>
      <c r="S56" s="2"/>
      <c r="T56" s="2"/>
      <c r="U56" s="2"/>
      <c r="V56" s="2"/>
      <c r="W56" s="2"/>
      <c r="X56" s="2"/>
      <c r="Y56" s="21"/>
      <c r="Z56" s="22">
        <f>import!B55-import!C55-import!D55</f>
        <v>236.60384802728748</v>
      </c>
    </row>
    <row r="57" spans="1:26">
      <c r="A57" s="4">
        <v>39933</v>
      </c>
      <c r="B57" s="9">
        <v>174161.86</v>
      </c>
      <c r="C57" s="2">
        <f t="shared" si="0"/>
        <v>1531.3299999999872</v>
      </c>
      <c r="D57" s="12">
        <v>6.8311999999999999</v>
      </c>
      <c r="E57" s="10">
        <v>27669</v>
      </c>
      <c r="F57" s="11">
        <f t="shared" si="19"/>
        <v>5892</v>
      </c>
      <c r="G57" s="11">
        <f t="shared" si="2"/>
        <v>58.92</v>
      </c>
      <c r="H57" s="9">
        <v>131.35</v>
      </c>
      <c r="I57" s="9">
        <v>142581622</v>
      </c>
      <c r="J57" s="14">
        <f t="shared" si="20"/>
        <v>42392283</v>
      </c>
      <c r="K57" s="9">
        <v>186331365</v>
      </c>
      <c r="L57" s="14">
        <f t="shared" si="21"/>
        <v>50270530</v>
      </c>
      <c r="M57" s="16">
        <f t="shared" si="5"/>
        <v>7878247</v>
      </c>
      <c r="N57" s="9">
        <f t="shared" si="6"/>
        <v>92662813</v>
      </c>
      <c r="O57" s="17">
        <f t="shared" si="7"/>
        <v>2779884.3899999997</v>
      </c>
      <c r="P57" s="9">
        <f t="shared" si="8"/>
        <v>5098362.6100000003</v>
      </c>
      <c r="Q57" s="19">
        <f t="shared" si="9"/>
        <v>50.983626100000002</v>
      </c>
      <c r="S57" s="2"/>
      <c r="T57" s="2"/>
      <c r="U57" s="2"/>
      <c r="V57" s="2"/>
      <c r="W57" s="2"/>
      <c r="X57" s="2"/>
      <c r="Y57" s="21"/>
      <c r="Z57" s="22">
        <f>import!B56-import!C56-import!D56</f>
        <v>102.55668313243754</v>
      </c>
    </row>
    <row r="58" spans="1:26">
      <c r="A58" s="4">
        <v>39903</v>
      </c>
      <c r="B58" s="9">
        <v>172630.53</v>
      </c>
      <c r="C58" s="2">
        <f t="shared" si="0"/>
        <v>1211.3399999999965</v>
      </c>
      <c r="D58" s="12">
        <v>6.8341000000000003</v>
      </c>
      <c r="E58" s="10">
        <v>21777</v>
      </c>
      <c r="F58" s="11">
        <f t="shared" si="19"/>
        <v>8403</v>
      </c>
      <c r="G58" s="11">
        <f t="shared" si="2"/>
        <v>84.03</v>
      </c>
      <c r="H58" s="9">
        <v>185.61</v>
      </c>
      <c r="I58" s="9">
        <v>100189339</v>
      </c>
      <c r="J58" s="14">
        <f t="shared" si="20"/>
        <v>38747980</v>
      </c>
      <c r="K58" s="9">
        <v>136060835</v>
      </c>
      <c r="L58" s="14">
        <f t="shared" si="21"/>
        <v>51153593</v>
      </c>
      <c r="M58" s="16">
        <f t="shared" si="5"/>
        <v>12405613</v>
      </c>
      <c r="N58" s="9">
        <f t="shared" si="6"/>
        <v>89901573</v>
      </c>
      <c r="O58" s="17">
        <f t="shared" si="7"/>
        <v>2697047.19</v>
      </c>
      <c r="P58" s="9">
        <f t="shared" si="8"/>
        <v>9708565.8100000005</v>
      </c>
      <c r="Q58" s="19">
        <f t="shared" si="9"/>
        <v>97.085658100000003</v>
      </c>
      <c r="S58" s="2"/>
      <c r="T58" s="2"/>
      <c r="U58" s="2"/>
      <c r="V58" s="2"/>
      <c r="W58" s="2"/>
      <c r="X58" s="2"/>
      <c r="Y58" s="21"/>
      <c r="Z58" s="22">
        <f>import!B57-import!C57-import!D57</f>
        <v>29.904039876678198</v>
      </c>
    </row>
    <row r="59" spans="1:26">
      <c r="A59" s="4">
        <v>39872</v>
      </c>
      <c r="B59" s="9">
        <v>171419.19</v>
      </c>
      <c r="C59" s="2">
        <f t="shared" si="0"/>
        <v>1574.0800000000163</v>
      </c>
      <c r="D59" s="13">
        <v>6.8357000000000001</v>
      </c>
      <c r="E59" s="10">
        <v>13374</v>
      </c>
      <c r="F59" s="11">
        <f t="shared" si="19"/>
        <v>5833</v>
      </c>
      <c r="G59" s="11">
        <f t="shared" si="2"/>
        <v>58.33</v>
      </c>
      <c r="H59" s="9">
        <v>48.41</v>
      </c>
      <c r="I59" s="9">
        <v>61441359</v>
      </c>
      <c r="J59" s="14">
        <f t="shared" si="20"/>
        <v>33383777</v>
      </c>
      <c r="K59" s="9">
        <v>84907242</v>
      </c>
      <c r="L59" s="14">
        <f t="shared" si="21"/>
        <v>38912512</v>
      </c>
      <c r="M59" s="16">
        <f t="shared" si="5"/>
        <v>5528735</v>
      </c>
      <c r="N59" s="9">
        <f t="shared" si="6"/>
        <v>72296289</v>
      </c>
      <c r="O59" s="17">
        <f t="shared" si="7"/>
        <v>2168888.67</v>
      </c>
      <c r="P59" s="9">
        <f t="shared" si="8"/>
        <v>3359846.33</v>
      </c>
      <c r="Q59" s="19">
        <f t="shared" si="9"/>
        <v>33.598463299999999</v>
      </c>
      <c r="S59" s="2"/>
      <c r="T59" s="2"/>
      <c r="U59" s="2"/>
      <c r="V59" s="2"/>
      <c r="W59" s="2"/>
      <c r="X59" s="2"/>
      <c r="Y59" s="21"/>
      <c r="Z59" s="22">
        <f>import!B58-import!C58-import!D58</f>
        <v>174.6308807993075</v>
      </c>
    </row>
    <row r="60" spans="1:26">
      <c r="A60" s="4">
        <v>39844</v>
      </c>
      <c r="B60" s="9">
        <v>169845.11</v>
      </c>
      <c r="C60" s="2">
        <f t="shared" si="0"/>
        <v>1414</v>
      </c>
      <c r="D60" s="12">
        <v>6.8381999999999996</v>
      </c>
      <c r="E60" s="10">
        <v>7541</v>
      </c>
      <c r="F60" s="11">
        <v>7541</v>
      </c>
      <c r="G60" s="11">
        <f t="shared" si="2"/>
        <v>75.41</v>
      </c>
      <c r="H60" s="9">
        <v>391.09</v>
      </c>
      <c r="I60" s="9">
        <v>28057582</v>
      </c>
      <c r="J60" s="9">
        <v>28057582</v>
      </c>
      <c r="K60" s="9">
        <v>45994730</v>
      </c>
      <c r="L60" s="9">
        <v>45994730</v>
      </c>
      <c r="M60" s="16">
        <f t="shared" si="5"/>
        <v>17937148</v>
      </c>
      <c r="N60" s="9">
        <f t="shared" si="6"/>
        <v>74052312</v>
      </c>
      <c r="O60" s="17">
        <f t="shared" si="7"/>
        <v>2221569.36</v>
      </c>
      <c r="P60" s="9">
        <f t="shared" si="8"/>
        <v>15715578.640000001</v>
      </c>
      <c r="Q60" s="19">
        <f t="shared" si="9"/>
        <v>157.15578640000001</v>
      </c>
      <c r="S60" s="2"/>
      <c r="T60" s="2"/>
      <c r="U60" s="2"/>
      <c r="V60" s="2"/>
      <c r="W60" s="2"/>
      <c r="X60" s="2"/>
      <c r="Y60" s="21"/>
      <c r="Z60" s="22">
        <f>import!B59-import!C59-import!D59</f>
        <v>-79.941651726992404</v>
      </c>
    </row>
    <row r="61" spans="1:26">
      <c r="A61" s="5">
        <v>39813</v>
      </c>
      <c r="B61" s="14">
        <v>168431.11</v>
      </c>
      <c r="C61" s="2">
        <f t="shared" si="0"/>
        <v>3134.5899999999965</v>
      </c>
      <c r="D61" s="12">
        <v>6.8423999999999996</v>
      </c>
      <c r="E61" s="10">
        <v>92395</v>
      </c>
      <c r="F61" s="11">
        <f t="shared" ref="F61:F71" si="22">E61-E62</f>
        <v>5977</v>
      </c>
      <c r="G61" s="11">
        <f t="shared" si="2"/>
        <v>59.77</v>
      </c>
      <c r="H61" s="9">
        <v>389.8</v>
      </c>
      <c r="I61" s="14">
        <v>619955507</v>
      </c>
      <c r="J61" s="14">
        <f t="shared" ref="J61:J71" si="23">I61-I62</f>
        <v>40453585</v>
      </c>
      <c r="K61" s="14">
        <v>790619515</v>
      </c>
      <c r="L61" s="14">
        <f t="shared" ref="L61:L71" si="24">K61-K62</f>
        <v>58559563</v>
      </c>
      <c r="M61" s="16">
        <f t="shared" si="5"/>
        <v>18105978</v>
      </c>
      <c r="N61" s="9">
        <f t="shared" si="6"/>
        <v>99013148</v>
      </c>
      <c r="O61" s="18">
        <f t="shared" si="7"/>
        <v>2970394.44</v>
      </c>
      <c r="P61" s="14">
        <f t="shared" si="8"/>
        <v>15135583.560000001</v>
      </c>
      <c r="Q61" s="19">
        <f t="shared" si="9"/>
        <v>151.35583560000001</v>
      </c>
      <c r="S61" s="2"/>
      <c r="T61" s="2"/>
      <c r="U61" s="2"/>
      <c r="V61" s="2"/>
      <c r="W61" s="2"/>
      <c r="X61" s="2"/>
      <c r="Y61" s="21"/>
      <c r="Z61" s="22">
        <f>import!B60-import!C60-import!D60</f>
        <v>177.82948613197661</v>
      </c>
    </row>
    <row r="62" spans="1:26">
      <c r="A62" s="4">
        <v>39782</v>
      </c>
      <c r="B62" s="9">
        <v>165296.51999999999</v>
      </c>
      <c r="C62" s="2">
        <f t="shared" si="0"/>
        <v>1123.8099999999977</v>
      </c>
      <c r="D62" s="13">
        <v>6.8285999999999998</v>
      </c>
      <c r="E62" s="10">
        <v>86418</v>
      </c>
      <c r="F62" s="11">
        <f t="shared" si="22"/>
        <v>5322</v>
      </c>
      <c r="G62" s="11">
        <f t="shared" si="2"/>
        <v>53.22</v>
      </c>
      <c r="H62" s="9">
        <v>400.9</v>
      </c>
      <c r="I62" s="9">
        <v>579501922</v>
      </c>
      <c r="J62" s="14">
        <f t="shared" si="23"/>
        <v>42561322</v>
      </c>
      <c r="K62" s="9">
        <v>732059952</v>
      </c>
      <c r="L62" s="14">
        <f t="shared" si="24"/>
        <v>63541858</v>
      </c>
      <c r="M62" s="16">
        <f t="shared" si="5"/>
        <v>20980536</v>
      </c>
      <c r="N62" s="9">
        <f t="shared" si="6"/>
        <v>106103180</v>
      </c>
      <c r="O62" s="17">
        <f t="shared" si="7"/>
        <v>3183095.4</v>
      </c>
      <c r="P62" s="9">
        <f t="shared" si="8"/>
        <v>17797440.600000001</v>
      </c>
      <c r="Q62" s="19">
        <f t="shared" si="9"/>
        <v>177.97440600000002</v>
      </c>
      <c r="S62" s="2"/>
      <c r="T62" s="2"/>
      <c r="U62" s="2"/>
      <c r="V62" s="2"/>
      <c r="W62" s="2"/>
      <c r="X62" s="2"/>
      <c r="Y62" s="21"/>
      <c r="Z62" s="22">
        <f>import!B61-import!C61-import!D61</f>
        <v>-95.605596401663888</v>
      </c>
    </row>
    <row r="63" spans="1:26">
      <c r="A63" s="4">
        <v>39752</v>
      </c>
      <c r="B63" s="9">
        <v>164172.71</v>
      </c>
      <c r="C63" s="2">
        <f t="shared" si="0"/>
        <v>1657.2799999999988</v>
      </c>
      <c r="D63" s="12">
        <v>6.8315999999999999</v>
      </c>
      <c r="E63" s="10">
        <v>81096</v>
      </c>
      <c r="F63" s="11">
        <f t="shared" si="22"/>
        <v>6722</v>
      </c>
      <c r="G63" s="11">
        <f t="shared" si="2"/>
        <v>67.22</v>
      </c>
      <c r="H63" s="9">
        <v>352.39</v>
      </c>
      <c r="I63" s="9">
        <v>536940600</v>
      </c>
      <c r="J63" s="14">
        <f t="shared" si="23"/>
        <v>52585223</v>
      </c>
      <c r="K63" s="9">
        <v>668518094</v>
      </c>
      <c r="L63" s="14">
        <f t="shared" si="24"/>
        <v>72403544</v>
      </c>
      <c r="M63" s="16">
        <f t="shared" si="5"/>
        <v>19818321</v>
      </c>
      <c r="N63" s="9">
        <f t="shared" si="6"/>
        <v>124988767</v>
      </c>
      <c r="O63" s="17">
        <f t="shared" si="7"/>
        <v>3749663.01</v>
      </c>
      <c r="P63" s="9">
        <f t="shared" si="8"/>
        <v>16068657.99</v>
      </c>
      <c r="Q63" s="19">
        <f t="shared" si="9"/>
        <v>160.6865799</v>
      </c>
      <c r="S63" s="2"/>
      <c r="T63" s="2"/>
      <c r="U63" s="2"/>
      <c r="V63" s="2"/>
      <c r="W63" s="2"/>
      <c r="X63" s="2"/>
      <c r="Y63" s="21"/>
      <c r="Z63" s="22">
        <f>import!B62-import!C62-import!D62</f>
        <v>3.8328954922476441</v>
      </c>
    </row>
    <row r="64" spans="1:26">
      <c r="A64" s="4">
        <v>39721</v>
      </c>
      <c r="B64" s="9">
        <v>162515.43</v>
      </c>
      <c r="C64" s="2">
        <f t="shared" si="0"/>
        <v>3781.2299999999814</v>
      </c>
      <c r="D64" s="12">
        <v>6.8307000000000002</v>
      </c>
      <c r="E64" s="10">
        <v>74374</v>
      </c>
      <c r="F64" s="11">
        <f t="shared" si="22"/>
        <v>6642</v>
      </c>
      <c r="G64" s="11">
        <f t="shared" si="2"/>
        <v>66.42</v>
      </c>
      <c r="H64" s="9">
        <v>293.67</v>
      </c>
      <c r="I64" s="9">
        <v>484355377</v>
      </c>
      <c r="J64" s="14">
        <f t="shared" si="23"/>
        <v>58781454</v>
      </c>
      <c r="K64" s="9">
        <v>596114550</v>
      </c>
      <c r="L64" s="14">
        <f t="shared" si="24"/>
        <v>75576003</v>
      </c>
      <c r="M64" s="16">
        <f t="shared" si="5"/>
        <v>16794549</v>
      </c>
      <c r="N64" s="9">
        <f t="shared" si="6"/>
        <v>134357457</v>
      </c>
      <c r="O64" s="17">
        <f t="shared" si="7"/>
        <v>4030723.71</v>
      </c>
      <c r="P64" s="9">
        <f t="shared" si="8"/>
        <v>12763825.289999999</v>
      </c>
      <c r="Q64" s="19">
        <f t="shared" si="9"/>
        <v>127.6382529</v>
      </c>
      <c r="S64" s="2"/>
      <c r="T64" s="2"/>
      <c r="U64" s="2"/>
      <c r="V64" s="2"/>
      <c r="W64" s="2"/>
      <c r="X64" s="2"/>
      <c r="Y64" s="21"/>
      <c r="Z64" s="22">
        <f>import!B63-import!C63-import!D63</f>
        <v>341.03830929246061</v>
      </c>
    </row>
    <row r="65" spans="1:26">
      <c r="A65" s="4">
        <v>39691</v>
      </c>
      <c r="B65" s="9">
        <v>158734.20000000001</v>
      </c>
      <c r="C65" s="2">
        <f t="shared" si="0"/>
        <v>1826.0400000000081</v>
      </c>
      <c r="D65" s="13">
        <v>6.8514999999999997</v>
      </c>
      <c r="E65" s="10">
        <v>67732</v>
      </c>
      <c r="F65" s="11">
        <f t="shared" si="22"/>
        <v>7008</v>
      </c>
      <c r="G65" s="11">
        <f t="shared" si="2"/>
        <v>70.08</v>
      </c>
      <c r="H65" s="9">
        <v>286.94</v>
      </c>
      <c r="I65" s="9">
        <v>425573923</v>
      </c>
      <c r="J65" s="14">
        <f t="shared" si="23"/>
        <v>55870585</v>
      </c>
      <c r="K65" s="9">
        <v>520538547</v>
      </c>
      <c r="L65" s="14">
        <f t="shared" si="24"/>
        <v>72622615</v>
      </c>
      <c r="M65" s="16">
        <f t="shared" si="5"/>
        <v>16752030</v>
      </c>
      <c r="N65" s="9">
        <f t="shared" si="6"/>
        <v>128493200</v>
      </c>
      <c r="O65" s="17">
        <f t="shared" si="7"/>
        <v>3854796</v>
      </c>
      <c r="P65" s="9">
        <f t="shared" si="8"/>
        <v>12897234</v>
      </c>
      <c r="Q65" s="19">
        <f t="shared" si="9"/>
        <v>128.97234</v>
      </c>
      <c r="S65" s="2"/>
      <c r="T65" s="2"/>
      <c r="U65" s="2"/>
      <c r="V65" s="2"/>
      <c r="W65" s="2"/>
      <c r="X65" s="2"/>
      <c r="Y65" s="21"/>
      <c r="Z65" s="22">
        <f>import!B64-import!C64-import!D64</f>
        <v>59.493161134059477</v>
      </c>
    </row>
    <row r="66" spans="1:26">
      <c r="A66" s="4">
        <v>39660</v>
      </c>
      <c r="B66" s="9">
        <v>156908.16</v>
      </c>
      <c r="C66" s="2">
        <f t="shared" ref="C66:C129" si="25">B66-B67</f>
        <v>3339.3500000000058</v>
      </c>
      <c r="D66" s="12">
        <v>6.8376000000000001</v>
      </c>
      <c r="E66" s="10">
        <v>60724</v>
      </c>
      <c r="F66" s="11">
        <f t="shared" si="22"/>
        <v>8336</v>
      </c>
      <c r="G66" s="11">
        <f t="shared" si="2"/>
        <v>83.36</v>
      </c>
      <c r="H66" s="9">
        <v>252.78</v>
      </c>
      <c r="I66" s="9">
        <v>369703338</v>
      </c>
      <c r="J66" s="14">
        <f t="shared" si="23"/>
        <v>59958730</v>
      </c>
      <c r="K66" s="9">
        <v>447915932</v>
      </c>
      <c r="L66" s="14">
        <f t="shared" si="24"/>
        <v>73087711</v>
      </c>
      <c r="M66" s="16">
        <f t="shared" si="5"/>
        <v>13128981</v>
      </c>
      <c r="N66" s="9">
        <f t="shared" si="6"/>
        <v>133046441</v>
      </c>
      <c r="O66" s="17">
        <f t="shared" si="7"/>
        <v>3991393.23</v>
      </c>
      <c r="P66" s="9">
        <f t="shared" si="8"/>
        <v>9137587.7699999996</v>
      </c>
      <c r="Q66" s="19">
        <f t="shared" si="9"/>
        <v>91.37587769999999</v>
      </c>
      <c r="S66" s="2"/>
      <c r="T66" s="2"/>
      <c r="U66" s="2"/>
      <c r="V66" s="2"/>
      <c r="W66" s="2"/>
      <c r="X66" s="2"/>
      <c r="Y66" s="21"/>
      <c r="Z66" s="22">
        <f>import!B65-import!C65-import!D65</f>
        <v>268.62430358042673</v>
      </c>
    </row>
    <row r="67" spans="1:26">
      <c r="A67" s="4">
        <v>39629</v>
      </c>
      <c r="B67" s="9">
        <v>153568.81</v>
      </c>
      <c r="C67" s="2">
        <f t="shared" si="25"/>
        <v>2166.1499999999942</v>
      </c>
      <c r="D67" s="12">
        <v>6.8971</v>
      </c>
      <c r="E67" s="10">
        <v>52388</v>
      </c>
      <c r="F67" s="11">
        <f t="shared" si="22"/>
        <v>9610</v>
      </c>
      <c r="G67" s="11">
        <f t="shared" ref="G67:G130" si="26">F67/100</f>
        <v>96.1</v>
      </c>
      <c r="H67" s="9">
        <v>210</v>
      </c>
      <c r="I67" s="9">
        <v>309744608</v>
      </c>
      <c r="J67" s="14">
        <f t="shared" si="23"/>
        <v>54656817</v>
      </c>
      <c r="K67" s="9">
        <v>374828221</v>
      </c>
      <c r="L67" s="14">
        <f t="shared" si="24"/>
        <v>66304240</v>
      </c>
      <c r="M67" s="16">
        <f t="shared" ref="M67:M130" si="27">L67-J67</f>
        <v>11647423</v>
      </c>
      <c r="N67" s="9">
        <f t="shared" ref="N67:N130" si="28">J67+L67</f>
        <v>120961057</v>
      </c>
      <c r="O67" s="17">
        <f t="shared" ref="O67:O130" si="29">N67*0.03</f>
        <v>3628831.71</v>
      </c>
      <c r="P67" s="9">
        <f t="shared" ref="P67:P130" si="30">M67-O67</f>
        <v>8018591.29</v>
      </c>
      <c r="Q67" s="19">
        <f t="shared" ref="Q67:Q130" si="31">P67/100000</f>
        <v>80.185912900000005</v>
      </c>
      <c r="S67" s="2"/>
      <c r="T67" s="2"/>
      <c r="U67" s="2"/>
      <c r="V67" s="2"/>
      <c r="W67" s="2"/>
      <c r="X67" s="2"/>
      <c r="Y67" s="21"/>
      <c r="Z67" s="22">
        <f>import!B66-import!C66-import!D66</f>
        <v>116.98269459085475</v>
      </c>
    </row>
    <row r="68" spans="1:26">
      <c r="A68" s="4">
        <v>39599</v>
      </c>
      <c r="B68" s="9">
        <v>151402.66</v>
      </c>
      <c r="C68" s="2">
        <f t="shared" si="25"/>
        <v>3660.4899999999907</v>
      </c>
      <c r="D68" s="13">
        <v>6.9724000000000004</v>
      </c>
      <c r="E68" s="10">
        <v>42778</v>
      </c>
      <c r="F68" s="11">
        <f t="shared" si="22"/>
        <v>7761</v>
      </c>
      <c r="G68" s="11">
        <f t="shared" si="26"/>
        <v>77.61</v>
      </c>
      <c r="H68" s="9">
        <v>202.1</v>
      </c>
      <c r="I68" s="9">
        <v>255087791</v>
      </c>
      <c r="J68" s="14">
        <f t="shared" si="23"/>
        <v>53985073</v>
      </c>
      <c r="K68" s="9">
        <v>308523981</v>
      </c>
      <c r="L68" s="14">
        <f t="shared" si="24"/>
        <v>66057774</v>
      </c>
      <c r="M68" s="16">
        <f t="shared" si="27"/>
        <v>12072701</v>
      </c>
      <c r="N68" s="9">
        <f t="shared" si="28"/>
        <v>120042847</v>
      </c>
      <c r="O68" s="17">
        <f t="shared" si="29"/>
        <v>3601285.4099999997</v>
      </c>
      <c r="P68" s="9">
        <f t="shared" si="30"/>
        <v>8471415.5899999999</v>
      </c>
      <c r="Q68" s="19">
        <f t="shared" si="31"/>
        <v>84.714155899999994</v>
      </c>
      <c r="S68" s="2"/>
      <c r="T68" s="2"/>
      <c r="U68" s="2"/>
      <c r="V68" s="2"/>
      <c r="W68" s="2"/>
      <c r="X68" s="2"/>
      <c r="Y68" s="21"/>
      <c r="Z68" s="22">
        <f>import!B67-import!C67-import!D67</f>
        <v>353.28428744724204</v>
      </c>
    </row>
    <row r="69" spans="1:26">
      <c r="A69" s="4">
        <v>39568</v>
      </c>
      <c r="B69" s="9">
        <v>147742.17000000001</v>
      </c>
      <c r="C69" s="2">
        <f t="shared" si="25"/>
        <v>5251.4400000000023</v>
      </c>
      <c r="D69" s="12">
        <v>7.0007000000000001</v>
      </c>
      <c r="E69" s="10">
        <v>35017</v>
      </c>
      <c r="F69" s="11">
        <f t="shared" si="22"/>
        <v>7603</v>
      </c>
      <c r="G69" s="11">
        <f t="shared" si="26"/>
        <v>76.03</v>
      </c>
      <c r="H69" s="9">
        <v>166.68</v>
      </c>
      <c r="I69" s="9">
        <v>201102718</v>
      </c>
      <c r="J69" s="14">
        <f t="shared" si="23"/>
        <v>56477261</v>
      </c>
      <c r="K69" s="9">
        <v>242466207</v>
      </c>
      <c r="L69" s="14">
        <f t="shared" si="24"/>
        <v>66593900</v>
      </c>
      <c r="M69" s="16">
        <f t="shared" si="27"/>
        <v>10116639</v>
      </c>
      <c r="N69" s="9">
        <f t="shared" si="28"/>
        <v>123071161</v>
      </c>
      <c r="O69" s="17">
        <f t="shared" si="29"/>
        <v>3692134.83</v>
      </c>
      <c r="P69" s="9">
        <f t="shared" si="30"/>
        <v>6424504.1699999999</v>
      </c>
      <c r="Q69" s="19">
        <f t="shared" si="31"/>
        <v>64.245041700000002</v>
      </c>
      <c r="S69" s="2"/>
      <c r="T69" s="2"/>
      <c r="U69" s="2"/>
      <c r="V69" s="2"/>
      <c r="W69" s="2"/>
      <c r="X69" s="2"/>
      <c r="Y69" s="21"/>
      <c r="Z69" s="22">
        <f>import!B68-import!C68-import!D68</f>
        <v>594.47474291559297</v>
      </c>
    </row>
    <row r="70" spans="1:26">
      <c r="A70" s="4">
        <v>39538</v>
      </c>
      <c r="B70" s="9">
        <v>142490.73000000001</v>
      </c>
      <c r="C70" s="2">
        <f t="shared" si="25"/>
        <v>4004.9000000000233</v>
      </c>
      <c r="D70" s="12">
        <v>7.0751999999999997</v>
      </c>
      <c r="E70" s="10">
        <v>27414</v>
      </c>
      <c r="F70" s="11">
        <f t="shared" si="22"/>
        <v>9286</v>
      </c>
      <c r="G70" s="11">
        <f t="shared" si="26"/>
        <v>92.86</v>
      </c>
      <c r="H70" s="9">
        <v>134.07</v>
      </c>
      <c r="I70" s="9">
        <v>144625457</v>
      </c>
      <c r="J70" s="14">
        <f t="shared" si="23"/>
        <v>51645233</v>
      </c>
      <c r="K70" s="9">
        <v>175872307</v>
      </c>
      <c r="L70" s="14">
        <f t="shared" si="24"/>
        <v>64329050</v>
      </c>
      <c r="M70" s="16">
        <f t="shared" si="27"/>
        <v>12683817</v>
      </c>
      <c r="N70" s="9">
        <f t="shared" si="28"/>
        <v>115974283</v>
      </c>
      <c r="O70" s="17">
        <f t="shared" si="29"/>
        <v>3479228.4899999998</v>
      </c>
      <c r="P70" s="9">
        <f t="shared" si="30"/>
        <v>9204588.5099999998</v>
      </c>
      <c r="Q70" s="19">
        <f t="shared" si="31"/>
        <v>92.045885099999992</v>
      </c>
      <c r="S70" s="2"/>
      <c r="T70" s="2"/>
      <c r="U70" s="2"/>
      <c r="V70" s="2"/>
      <c r="W70" s="2"/>
      <c r="X70" s="2"/>
      <c r="Y70" s="21"/>
      <c r="Z70" s="22">
        <f>import!B69-import!C69-import!D69</f>
        <v>459.02148799462111</v>
      </c>
    </row>
    <row r="71" spans="1:26">
      <c r="A71" s="4">
        <v>39507</v>
      </c>
      <c r="B71" s="9">
        <v>138485.82999999999</v>
      </c>
      <c r="C71" s="2">
        <f t="shared" si="25"/>
        <v>3567.8699999999953</v>
      </c>
      <c r="D71" s="13">
        <v>7.1600999999999999</v>
      </c>
      <c r="E71" s="10">
        <v>18128</v>
      </c>
      <c r="F71" s="11">
        <f t="shared" si="22"/>
        <v>6928</v>
      </c>
      <c r="G71" s="11">
        <f t="shared" si="26"/>
        <v>69.28</v>
      </c>
      <c r="H71" s="9">
        <v>85.55</v>
      </c>
      <c r="I71" s="9">
        <v>92980224</v>
      </c>
      <c r="J71" s="14">
        <f t="shared" si="23"/>
        <v>43379613</v>
      </c>
      <c r="K71" s="9">
        <v>111543257</v>
      </c>
      <c r="L71" s="14">
        <f t="shared" si="24"/>
        <v>51677990</v>
      </c>
      <c r="M71" s="16">
        <f t="shared" si="27"/>
        <v>8298377</v>
      </c>
      <c r="N71" s="9">
        <f t="shared" si="28"/>
        <v>95057603</v>
      </c>
      <c r="O71" s="17">
        <f t="shared" si="29"/>
        <v>2851728.09</v>
      </c>
      <c r="P71" s="9">
        <f t="shared" si="30"/>
        <v>5446648.9100000001</v>
      </c>
      <c r="Q71" s="19">
        <f t="shared" si="31"/>
        <v>54.466489100000004</v>
      </c>
      <c r="S71" s="2"/>
      <c r="T71" s="2"/>
      <c r="U71" s="2"/>
      <c r="V71" s="2"/>
      <c r="W71" s="2"/>
      <c r="X71" s="2"/>
      <c r="Y71" s="21"/>
      <c r="Z71" s="22">
        <f>import!B70-import!C70-import!D70</f>
        <v>418.71939553985362</v>
      </c>
    </row>
    <row r="72" spans="1:26">
      <c r="A72" s="4">
        <v>39478</v>
      </c>
      <c r="B72" s="9">
        <v>134917.96</v>
      </c>
      <c r="C72" s="2">
        <f t="shared" si="25"/>
        <v>6540.6399999999849</v>
      </c>
      <c r="D72" s="12">
        <v>7.2477999999999998</v>
      </c>
      <c r="E72" s="10">
        <v>11200</v>
      </c>
      <c r="F72" s="11">
        <v>11200</v>
      </c>
      <c r="G72" s="11">
        <f t="shared" si="26"/>
        <v>112</v>
      </c>
      <c r="H72" s="9">
        <v>194.66</v>
      </c>
      <c r="I72" s="9">
        <v>49600611</v>
      </c>
      <c r="J72" s="9">
        <v>49600611</v>
      </c>
      <c r="K72" s="9">
        <v>59865267</v>
      </c>
      <c r="L72" s="9">
        <v>59865267</v>
      </c>
      <c r="M72" s="16">
        <f t="shared" si="27"/>
        <v>10264656</v>
      </c>
      <c r="N72" s="9">
        <f t="shared" si="28"/>
        <v>109465878</v>
      </c>
      <c r="O72" s="17">
        <f t="shared" si="29"/>
        <v>3283976.34</v>
      </c>
      <c r="P72" s="9">
        <f t="shared" si="30"/>
        <v>6980679.6600000001</v>
      </c>
      <c r="Q72" s="19">
        <f t="shared" si="31"/>
        <v>69.806796599999998</v>
      </c>
      <c r="S72" s="2"/>
      <c r="T72" s="2"/>
      <c r="U72" s="2"/>
      <c r="V72" s="2"/>
      <c r="W72" s="2"/>
      <c r="X72" s="2"/>
      <c r="Y72" s="21"/>
      <c r="Z72" s="22">
        <f>import!B71-import!C71-import!D71</f>
        <v>699.17787913538803</v>
      </c>
    </row>
    <row r="73" spans="1:26">
      <c r="A73" s="5">
        <v>39447</v>
      </c>
      <c r="B73" s="14">
        <v>128377.32</v>
      </c>
      <c r="C73" s="2">
        <f t="shared" si="25"/>
        <v>-2303.3499999999913</v>
      </c>
      <c r="D73" s="12">
        <v>7.3676000000000004</v>
      </c>
      <c r="E73" s="10">
        <v>74768</v>
      </c>
      <c r="F73" s="11">
        <f t="shared" ref="F73:F83" si="32">E73-E74</f>
        <v>13094</v>
      </c>
      <c r="G73" s="11">
        <f t="shared" si="26"/>
        <v>130.94</v>
      </c>
      <c r="H73" s="9">
        <v>226.87</v>
      </c>
      <c r="I73" s="14">
        <v>559408122</v>
      </c>
      <c r="J73" s="14">
        <f t="shared" ref="J73:J83" si="33">I73-I74</f>
        <v>51764996</v>
      </c>
      <c r="K73" s="14">
        <v>695518880</v>
      </c>
      <c r="L73" s="14">
        <f t="shared" ref="L73:L83" si="34">K73-K74</f>
        <v>65695689</v>
      </c>
      <c r="M73" s="16">
        <f t="shared" si="27"/>
        <v>13930693</v>
      </c>
      <c r="N73" s="9">
        <f t="shared" si="28"/>
        <v>117460685</v>
      </c>
      <c r="O73" s="18">
        <f t="shared" si="29"/>
        <v>3523820.55</v>
      </c>
      <c r="P73" s="14">
        <f t="shared" si="30"/>
        <v>10406872.449999999</v>
      </c>
      <c r="Q73" s="19">
        <f t="shared" si="31"/>
        <v>104.06872449999999</v>
      </c>
      <c r="S73" s="2"/>
      <c r="T73" s="2"/>
      <c r="U73" s="2"/>
      <c r="V73" s="2"/>
      <c r="W73" s="2"/>
      <c r="X73" s="2"/>
      <c r="Y73" s="21"/>
      <c r="Z73" s="22">
        <f>import!B72-import!C72-import!D72</f>
        <v>-527.09161167460104</v>
      </c>
    </row>
    <row r="74" spans="1:26">
      <c r="A74" s="4">
        <v>39416</v>
      </c>
      <c r="B74" s="9">
        <v>130680.67</v>
      </c>
      <c r="C74" s="2">
        <f t="shared" si="25"/>
        <v>3512.0099999999948</v>
      </c>
      <c r="D74" s="13">
        <v>7.4233000000000002</v>
      </c>
      <c r="E74" s="10">
        <v>61674</v>
      </c>
      <c r="F74" s="11">
        <f t="shared" si="32"/>
        <v>7679</v>
      </c>
      <c r="G74" s="11">
        <f t="shared" si="26"/>
        <v>76.790000000000006</v>
      </c>
      <c r="H74" s="9">
        <v>262.81</v>
      </c>
      <c r="I74" s="9">
        <v>507643126</v>
      </c>
      <c r="J74" s="14">
        <f t="shared" si="33"/>
        <v>53755790</v>
      </c>
      <c r="K74" s="9">
        <v>629823191</v>
      </c>
      <c r="L74" s="14">
        <f t="shared" si="34"/>
        <v>69695489</v>
      </c>
      <c r="M74" s="16">
        <f t="shared" si="27"/>
        <v>15939699</v>
      </c>
      <c r="N74" s="9">
        <f t="shared" si="28"/>
        <v>123451279</v>
      </c>
      <c r="O74" s="17">
        <f t="shared" si="29"/>
        <v>3703538.3699999996</v>
      </c>
      <c r="P74" s="9">
        <f t="shared" si="30"/>
        <v>12236160.630000001</v>
      </c>
      <c r="Q74" s="19">
        <f t="shared" si="31"/>
        <v>122.36160630000001</v>
      </c>
      <c r="S74" s="2"/>
      <c r="T74" s="2"/>
      <c r="U74" s="2"/>
      <c r="V74" s="2"/>
      <c r="W74" s="2"/>
      <c r="X74" s="2"/>
      <c r="Y74" s="21"/>
      <c r="Z74" s="22">
        <f>import!B73-import!C73-import!D73</f>
        <v>278.90490673242152</v>
      </c>
    </row>
    <row r="75" spans="1:26">
      <c r="A75" s="4">
        <v>39386</v>
      </c>
      <c r="B75" s="9">
        <v>127168.66</v>
      </c>
      <c r="C75" s="2">
        <f t="shared" si="25"/>
        <v>1432.5100000000093</v>
      </c>
      <c r="D75" s="12">
        <v>7.5011999999999999</v>
      </c>
      <c r="E75" s="10">
        <v>53995</v>
      </c>
      <c r="F75" s="11">
        <f t="shared" si="32"/>
        <v>6776</v>
      </c>
      <c r="G75" s="11">
        <f t="shared" si="26"/>
        <v>67.760000000000005</v>
      </c>
      <c r="H75" s="9">
        <v>270.51</v>
      </c>
      <c r="I75" s="9">
        <v>453887336</v>
      </c>
      <c r="J75" s="14">
        <f t="shared" si="33"/>
        <v>48838571</v>
      </c>
      <c r="K75" s="9">
        <v>560127702</v>
      </c>
      <c r="L75" s="14">
        <f t="shared" si="34"/>
        <v>63318175</v>
      </c>
      <c r="M75" s="16">
        <f t="shared" si="27"/>
        <v>14479604</v>
      </c>
      <c r="N75" s="9">
        <f t="shared" si="28"/>
        <v>112156746</v>
      </c>
      <c r="O75" s="17">
        <f t="shared" si="29"/>
        <v>3364702.38</v>
      </c>
      <c r="P75" s="9">
        <f t="shared" si="30"/>
        <v>11114901.620000001</v>
      </c>
      <c r="Q75" s="19">
        <f t="shared" si="31"/>
        <v>111.14901620000001</v>
      </c>
      <c r="S75" s="2"/>
      <c r="T75" s="2"/>
      <c r="U75" s="2"/>
      <c r="V75" s="2"/>
      <c r="W75" s="2"/>
      <c r="X75" s="2"/>
      <c r="Y75" s="21"/>
      <c r="Z75" s="22">
        <f>import!B74-import!C74-import!D74</f>
        <v>-15.822205791146814</v>
      </c>
    </row>
    <row r="76" spans="1:26">
      <c r="A76" s="4">
        <v>39355</v>
      </c>
      <c r="B76" s="9">
        <v>125736.15</v>
      </c>
      <c r="C76" s="2">
        <f t="shared" si="25"/>
        <v>5387.5699999999924</v>
      </c>
      <c r="D76" s="12">
        <v>7.5258000000000003</v>
      </c>
      <c r="E76" s="10">
        <v>47219</v>
      </c>
      <c r="F76" s="11">
        <f t="shared" si="32"/>
        <v>5270</v>
      </c>
      <c r="G76" s="11">
        <f t="shared" si="26"/>
        <v>52.7</v>
      </c>
      <c r="H76" s="9">
        <v>238.06</v>
      </c>
      <c r="I76" s="9">
        <v>405048765</v>
      </c>
      <c r="J76" s="14">
        <f t="shared" si="33"/>
        <v>51996057</v>
      </c>
      <c r="K76" s="9">
        <v>496809527</v>
      </c>
      <c r="L76" s="14">
        <f t="shared" si="34"/>
        <v>64503733</v>
      </c>
      <c r="M76" s="16">
        <f t="shared" si="27"/>
        <v>12507676</v>
      </c>
      <c r="N76" s="9">
        <f t="shared" si="28"/>
        <v>116499790</v>
      </c>
      <c r="O76" s="17">
        <f t="shared" si="29"/>
        <v>3494993.6999999997</v>
      </c>
      <c r="P76" s="9">
        <f t="shared" si="30"/>
        <v>9012682.3000000007</v>
      </c>
      <c r="Q76" s="19">
        <f t="shared" si="31"/>
        <v>90.126823000000002</v>
      </c>
      <c r="S76" s="2"/>
      <c r="T76" s="2"/>
      <c r="U76" s="2"/>
      <c r="V76" s="2"/>
      <c r="W76" s="2"/>
      <c r="X76" s="2"/>
      <c r="Y76" s="21"/>
      <c r="Z76" s="22">
        <f>import!B75-import!C75-import!D75</f>
        <v>531.05686233136578</v>
      </c>
    </row>
    <row r="77" spans="1:26">
      <c r="A77" s="4">
        <v>39325</v>
      </c>
      <c r="B77" s="9">
        <v>120348.58</v>
      </c>
      <c r="C77" s="2">
        <f t="shared" si="25"/>
        <v>2136.1800000000076</v>
      </c>
      <c r="D77" s="13">
        <v>7.5753000000000004</v>
      </c>
      <c r="E77" s="10">
        <v>41949</v>
      </c>
      <c r="F77" s="11">
        <f t="shared" si="32"/>
        <v>5018</v>
      </c>
      <c r="G77" s="11">
        <f t="shared" si="26"/>
        <v>50.18</v>
      </c>
      <c r="H77" s="9">
        <v>249.74</v>
      </c>
      <c r="I77" s="9">
        <v>353052708</v>
      </c>
      <c r="J77" s="14">
        <f t="shared" si="33"/>
        <v>51145464</v>
      </c>
      <c r="K77" s="9">
        <v>432305794</v>
      </c>
      <c r="L77" s="14">
        <f t="shared" si="34"/>
        <v>62773723</v>
      </c>
      <c r="M77" s="16">
        <f t="shared" si="27"/>
        <v>11628259</v>
      </c>
      <c r="N77" s="9">
        <f t="shared" si="28"/>
        <v>113919187</v>
      </c>
      <c r="O77" s="17">
        <f t="shared" si="29"/>
        <v>3417575.61</v>
      </c>
      <c r="P77" s="9">
        <f t="shared" si="30"/>
        <v>8210683.3900000006</v>
      </c>
      <c r="Q77" s="19">
        <f t="shared" si="31"/>
        <v>82.106833900000012</v>
      </c>
      <c r="S77" s="2"/>
      <c r="T77" s="2"/>
      <c r="U77" s="2"/>
      <c r="V77" s="2"/>
      <c r="W77" s="2"/>
      <c r="X77" s="2"/>
      <c r="Y77" s="21"/>
      <c r="Z77" s="22">
        <f>import!B76-import!C76-import!D76</f>
        <v>79.233626264659819</v>
      </c>
    </row>
    <row r="78" spans="1:26">
      <c r="A78" s="4">
        <v>39294</v>
      </c>
      <c r="B78" s="9">
        <v>118212.4</v>
      </c>
      <c r="C78" s="2">
        <f t="shared" si="25"/>
        <v>3762.7699999999895</v>
      </c>
      <c r="D78" s="12">
        <v>7.5804999999999998</v>
      </c>
      <c r="E78" s="10">
        <v>36931</v>
      </c>
      <c r="F78" s="11">
        <f t="shared" si="32"/>
        <v>5042</v>
      </c>
      <c r="G78" s="11">
        <f t="shared" si="26"/>
        <v>50.42</v>
      </c>
      <c r="H78" s="9">
        <v>243.57</v>
      </c>
      <c r="I78" s="9">
        <v>301907244</v>
      </c>
      <c r="J78" s="14">
        <f t="shared" si="33"/>
        <v>48538545</v>
      </c>
      <c r="K78" s="9">
        <v>369532071</v>
      </c>
      <c r="L78" s="14">
        <f t="shared" si="34"/>
        <v>58449143</v>
      </c>
      <c r="M78" s="16">
        <f t="shared" si="27"/>
        <v>9910598</v>
      </c>
      <c r="N78" s="9">
        <f t="shared" si="28"/>
        <v>106987688</v>
      </c>
      <c r="O78" s="17">
        <f t="shared" si="29"/>
        <v>3209630.6399999997</v>
      </c>
      <c r="P78" s="9">
        <f t="shared" si="30"/>
        <v>6700967.3600000003</v>
      </c>
      <c r="Q78" s="19">
        <f t="shared" si="31"/>
        <v>67.009673599999999</v>
      </c>
      <c r="S78" s="2"/>
      <c r="T78" s="2"/>
      <c r="U78" s="2"/>
      <c r="V78" s="2"/>
      <c r="W78" s="2"/>
      <c r="X78" s="2"/>
      <c r="Y78" s="21"/>
      <c r="Z78" s="22">
        <f>import!B77-import!C77-import!D77</f>
        <v>284.52058290677257</v>
      </c>
    </row>
    <row r="79" spans="1:26">
      <c r="A79" s="4">
        <v>39263</v>
      </c>
      <c r="B79" s="9">
        <v>114449.63</v>
      </c>
      <c r="C79" s="2">
        <f t="shared" si="25"/>
        <v>2052.2799999999988</v>
      </c>
      <c r="D79" s="12">
        <v>7.633</v>
      </c>
      <c r="E79" s="10">
        <v>31889</v>
      </c>
      <c r="F79" s="11">
        <f t="shared" si="32"/>
        <v>6631</v>
      </c>
      <c r="G79" s="11">
        <f t="shared" si="26"/>
        <v>66.31</v>
      </c>
      <c r="H79" s="9">
        <v>269.10000000000002</v>
      </c>
      <c r="I79" s="9">
        <v>253368699</v>
      </c>
      <c r="J79" s="14">
        <f t="shared" si="33"/>
        <v>44303142</v>
      </c>
      <c r="K79" s="9">
        <v>311082928</v>
      </c>
      <c r="L79" s="14">
        <f t="shared" si="34"/>
        <v>55439273</v>
      </c>
      <c r="M79" s="16">
        <f t="shared" si="27"/>
        <v>11136131</v>
      </c>
      <c r="N79" s="9">
        <f t="shared" si="28"/>
        <v>99742415</v>
      </c>
      <c r="O79" s="17">
        <f t="shared" si="29"/>
        <v>2992272.4499999997</v>
      </c>
      <c r="P79" s="9">
        <f t="shared" si="30"/>
        <v>8143858.5500000007</v>
      </c>
      <c r="Q79" s="19">
        <f t="shared" si="31"/>
        <v>81.438585500000002</v>
      </c>
      <c r="S79" s="2"/>
      <c r="T79" s="2"/>
      <c r="U79" s="2"/>
      <c r="V79" s="2"/>
      <c r="W79" s="2"/>
      <c r="X79" s="2"/>
      <c r="Y79" s="21"/>
      <c r="Z79" s="22">
        <f>import!B78-import!C78-import!D78</f>
        <v>34.790968442486388</v>
      </c>
    </row>
    <row r="80" spans="1:26">
      <c r="A80" s="4">
        <v>39233</v>
      </c>
      <c r="B80" s="9">
        <v>112397.35</v>
      </c>
      <c r="C80" s="2">
        <f t="shared" si="25"/>
        <v>2347.9500000000116</v>
      </c>
      <c r="D80" s="13">
        <v>7.6703999999999999</v>
      </c>
      <c r="E80" s="10">
        <v>25258</v>
      </c>
      <c r="F80" s="11">
        <f t="shared" si="32"/>
        <v>4899</v>
      </c>
      <c r="G80" s="11">
        <f t="shared" si="26"/>
        <v>48.99</v>
      </c>
      <c r="H80" s="9">
        <v>224.74</v>
      </c>
      <c r="I80" s="9">
        <v>209065557</v>
      </c>
      <c r="J80" s="14">
        <f t="shared" si="33"/>
        <v>42063093</v>
      </c>
      <c r="K80" s="9">
        <v>255643655</v>
      </c>
      <c r="L80" s="14">
        <f t="shared" si="34"/>
        <v>51662565</v>
      </c>
      <c r="M80" s="16">
        <f t="shared" si="27"/>
        <v>9599472</v>
      </c>
      <c r="N80" s="9">
        <f t="shared" si="28"/>
        <v>93725658</v>
      </c>
      <c r="O80" s="17">
        <f t="shared" si="29"/>
        <v>2811769.7399999998</v>
      </c>
      <c r="P80" s="9">
        <f t="shared" si="30"/>
        <v>6787702.2599999998</v>
      </c>
      <c r="Q80" s="19">
        <f t="shared" si="31"/>
        <v>67.877022600000004</v>
      </c>
      <c r="S80" s="2"/>
      <c r="T80" s="2"/>
      <c r="U80" s="2"/>
      <c r="V80" s="2"/>
      <c r="W80" s="2"/>
      <c r="X80" s="2"/>
      <c r="Y80" s="21"/>
      <c r="Z80" s="22">
        <f>import!B79-import!C79-import!D79</f>
        <v>114.94931045982631</v>
      </c>
    </row>
    <row r="81" spans="1:26">
      <c r="A81" s="4">
        <v>39202</v>
      </c>
      <c r="B81" s="9">
        <v>110049.4</v>
      </c>
      <c r="C81" s="2">
        <f t="shared" si="25"/>
        <v>2301.6100000000006</v>
      </c>
      <c r="D81" s="12">
        <v>7.7247000000000003</v>
      </c>
      <c r="E81" s="10">
        <v>20359</v>
      </c>
      <c r="F81" s="11">
        <f t="shared" si="32"/>
        <v>4466</v>
      </c>
      <c r="G81" s="11">
        <f t="shared" si="26"/>
        <v>44.66</v>
      </c>
      <c r="H81" s="9">
        <v>168.46</v>
      </c>
      <c r="I81" s="9">
        <v>167002464</v>
      </c>
      <c r="J81" s="14">
        <f t="shared" si="33"/>
        <v>45931575</v>
      </c>
      <c r="K81" s="9">
        <v>203981090</v>
      </c>
      <c r="L81" s="14">
        <f t="shared" si="34"/>
        <v>54824009</v>
      </c>
      <c r="M81" s="16">
        <f t="shared" si="27"/>
        <v>8892434</v>
      </c>
      <c r="N81" s="9">
        <f t="shared" si="28"/>
        <v>100755584</v>
      </c>
      <c r="O81" s="17">
        <f t="shared" si="29"/>
        <v>3022667.52</v>
      </c>
      <c r="P81" s="9">
        <f t="shared" si="30"/>
        <v>5869766.4800000004</v>
      </c>
      <c r="Q81" s="19">
        <f t="shared" si="31"/>
        <v>58.697664800000005</v>
      </c>
      <c r="S81" s="2"/>
      <c r="T81" s="2"/>
      <c r="U81" s="2"/>
      <c r="V81" s="2"/>
      <c r="W81" s="2"/>
      <c r="X81" s="2"/>
      <c r="Y81" s="21"/>
      <c r="Z81" s="22">
        <f>import!B80-import!C80-import!D80</f>
        <v>156.93027792413432</v>
      </c>
    </row>
    <row r="82" spans="1:26">
      <c r="A82" s="4">
        <v>39172</v>
      </c>
      <c r="B82" s="9">
        <v>107747.79</v>
      </c>
      <c r="C82" s="2">
        <f t="shared" si="25"/>
        <v>2516.3299999999872</v>
      </c>
      <c r="D82" s="12">
        <v>7.7389999999999999</v>
      </c>
      <c r="E82" s="10">
        <v>15893</v>
      </c>
      <c r="F82" s="11">
        <f t="shared" si="32"/>
        <v>6184</v>
      </c>
      <c r="G82" s="11">
        <f t="shared" si="26"/>
        <v>61.84</v>
      </c>
      <c r="H82" s="9">
        <v>68.709999999999994</v>
      </c>
      <c r="I82" s="9">
        <v>121070889</v>
      </c>
      <c r="J82" s="14">
        <f t="shared" si="33"/>
        <v>44744211</v>
      </c>
      <c r="K82" s="9">
        <v>149157081</v>
      </c>
      <c r="L82" s="14">
        <f t="shared" si="34"/>
        <v>53094165</v>
      </c>
      <c r="M82" s="16">
        <f t="shared" si="27"/>
        <v>8349954</v>
      </c>
      <c r="N82" s="9">
        <f t="shared" si="28"/>
        <v>97838376</v>
      </c>
      <c r="O82" s="17">
        <f t="shared" si="29"/>
        <v>2935151.28</v>
      </c>
      <c r="P82" s="9">
        <f t="shared" si="30"/>
        <v>5414802.7200000007</v>
      </c>
      <c r="Q82" s="19">
        <f t="shared" si="31"/>
        <v>54.148027200000008</v>
      </c>
      <c r="S82" s="2"/>
      <c r="T82" s="2"/>
      <c r="U82" s="2"/>
      <c r="V82" s="2"/>
      <c r="W82" s="2"/>
      <c r="X82" s="2"/>
      <c r="Y82" s="21"/>
      <c r="Z82" s="22">
        <f>import!B81-import!C81-import!D81</f>
        <v>267.29927128838187</v>
      </c>
    </row>
    <row r="83" spans="1:26">
      <c r="A83" s="4">
        <v>39141</v>
      </c>
      <c r="B83" s="9">
        <v>105231.46</v>
      </c>
      <c r="C83" s="2">
        <f t="shared" si="25"/>
        <v>3119.2000000000116</v>
      </c>
      <c r="D83" s="13">
        <v>7.7545999999999999</v>
      </c>
      <c r="E83" s="10">
        <v>9709</v>
      </c>
      <c r="F83" s="11">
        <f t="shared" si="32"/>
        <v>4534</v>
      </c>
      <c r="G83" s="11">
        <f t="shared" si="26"/>
        <v>45.34</v>
      </c>
      <c r="H83" s="9">
        <v>237.56</v>
      </c>
      <c r="I83" s="9">
        <v>76326678</v>
      </c>
      <c r="J83" s="14">
        <f t="shared" si="33"/>
        <v>34578556</v>
      </c>
      <c r="K83" s="9">
        <v>96062916</v>
      </c>
      <c r="L83" s="14">
        <f t="shared" si="34"/>
        <v>46468954</v>
      </c>
      <c r="M83" s="16">
        <f t="shared" si="27"/>
        <v>11890398</v>
      </c>
      <c r="N83" s="9">
        <f t="shared" si="28"/>
        <v>81047510</v>
      </c>
      <c r="O83" s="17">
        <f t="shared" si="29"/>
        <v>2431425.2999999998</v>
      </c>
      <c r="P83" s="9">
        <f t="shared" si="30"/>
        <v>9458972.6999999993</v>
      </c>
      <c r="Q83" s="19">
        <f t="shared" si="31"/>
        <v>94.589726999999996</v>
      </c>
      <c r="S83" s="2"/>
      <c r="T83" s="2"/>
      <c r="U83" s="2"/>
      <c r="V83" s="2"/>
      <c r="W83" s="2"/>
      <c r="X83" s="2"/>
      <c r="Y83" s="21"/>
      <c r="Z83" s="22">
        <f>import!B82-import!C82-import!D82</f>
        <v>227.53039824029759</v>
      </c>
    </row>
    <row r="84" spans="1:26">
      <c r="A84" s="4">
        <v>39113</v>
      </c>
      <c r="B84" s="9">
        <v>102112.26</v>
      </c>
      <c r="C84" s="2">
        <f t="shared" si="25"/>
        <v>3131.9899999999907</v>
      </c>
      <c r="D84" s="12">
        <v>7.7897999999999996</v>
      </c>
      <c r="E84" s="10">
        <v>5175</v>
      </c>
      <c r="F84" s="11">
        <v>5175</v>
      </c>
      <c r="G84" s="11">
        <f t="shared" si="26"/>
        <v>51.75</v>
      </c>
      <c r="H84" s="9">
        <v>158.81</v>
      </c>
      <c r="I84" s="9">
        <v>41748122</v>
      </c>
      <c r="J84" s="9">
        <v>41748122</v>
      </c>
      <c r="K84" s="9">
        <v>49593962</v>
      </c>
      <c r="L84" s="9">
        <v>49593962</v>
      </c>
      <c r="M84" s="16">
        <f t="shared" si="27"/>
        <v>7845840</v>
      </c>
      <c r="N84" s="9">
        <f t="shared" si="28"/>
        <v>91342084</v>
      </c>
      <c r="O84" s="17">
        <f t="shared" si="29"/>
        <v>2740262.52</v>
      </c>
      <c r="P84" s="9">
        <f t="shared" si="30"/>
        <v>5105577.4800000004</v>
      </c>
      <c r="Q84" s="19">
        <f t="shared" si="31"/>
        <v>51.055774800000002</v>
      </c>
      <c r="S84" s="2"/>
      <c r="T84" s="2"/>
      <c r="U84" s="2"/>
      <c r="V84" s="2"/>
      <c r="W84" s="2"/>
      <c r="X84" s="2"/>
      <c r="Y84" s="21"/>
      <c r="Z84" s="22">
        <f>import!B83-import!C83-import!D83</f>
        <v>258.08372891948846</v>
      </c>
    </row>
    <row r="85" spans="1:26">
      <c r="A85" s="5">
        <v>39082</v>
      </c>
      <c r="B85" s="14">
        <v>98980.27</v>
      </c>
      <c r="C85" s="2">
        <f t="shared" si="25"/>
        <v>4432.4100000000035</v>
      </c>
      <c r="D85" s="12">
        <v>7.8238000000000003</v>
      </c>
      <c r="E85" s="10">
        <v>63021</v>
      </c>
      <c r="F85" s="11">
        <f t="shared" ref="F85:F95" si="35">E85-E86</f>
        <v>8758</v>
      </c>
      <c r="G85" s="11">
        <f t="shared" si="26"/>
        <v>87.58</v>
      </c>
      <c r="H85" s="9">
        <v>209.97</v>
      </c>
      <c r="I85" s="14">
        <v>472615756</v>
      </c>
      <c r="J85" s="14">
        <f t="shared" ref="J85:J95" si="36">I85-I86</f>
        <v>44691614</v>
      </c>
      <c r="K85" s="14">
        <v>563827789</v>
      </c>
      <c r="L85" s="14">
        <f t="shared" ref="L85:L95" si="37">K85-K86</f>
        <v>54210509</v>
      </c>
      <c r="M85" s="16">
        <f t="shared" si="27"/>
        <v>9518895</v>
      </c>
      <c r="N85" s="9">
        <f t="shared" si="28"/>
        <v>98902123</v>
      </c>
      <c r="O85" s="18">
        <f t="shared" si="29"/>
        <v>2967063.69</v>
      </c>
      <c r="P85" s="14">
        <f t="shared" si="30"/>
        <v>6551831.3100000005</v>
      </c>
      <c r="Q85" s="19">
        <f t="shared" si="31"/>
        <v>65.5183131</v>
      </c>
      <c r="S85" s="2"/>
      <c r="T85" s="2"/>
      <c r="U85" s="2"/>
      <c r="V85" s="2"/>
      <c r="W85" s="2"/>
      <c r="X85" s="2"/>
      <c r="Y85" s="21"/>
      <c r="Z85" s="22">
        <f>import!B84-import!C84-import!D84</f>
        <v>360.77136547863995</v>
      </c>
    </row>
    <row r="86" spans="1:26">
      <c r="A86" s="4">
        <v>39051</v>
      </c>
      <c r="B86" s="9">
        <v>94547.86</v>
      </c>
      <c r="C86" s="2">
        <f t="shared" si="25"/>
        <v>3393.8500000000058</v>
      </c>
      <c r="D86" s="13">
        <v>7.8651999999999997</v>
      </c>
      <c r="E86" s="10">
        <v>54263</v>
      </c>
      <c r="F86" s="11">
        <f t="shared" si="35"/>
        <v>5687</v>
      </c>
      <c r="G86" s="11">
        <f t="shared" si="26"/>
        <v>56.87</v>
      </c>
      <c r="H86" s="9">
        <v>229.28</v>
      </c>
      <c r="I86" s="9">
        <v>427924142</v>
      </c>
      <c r="J86" s="14">
        <f t="shared" si="36"/>
        <v>45063244</v>
      </c>
      <c r="K86" s="9">
        <v>509617280</v>
      </c>
      <c r="L86" s="14">
        <f t="shared" si="37"/>
        <v>57658602</v>
      </c>
      <c r="M86" s="16">
        <f t="shared" si="27"/>
        <v>12595358</v>
      </c>
      <c r="N86" s="9">
        <f t="shared" si="28"/>
        <v>102721846</v>
      </c>
      <c r="O86" s="17">
        <f t="shared" si="29"/>
        <v>3081655.38</v>
      </c>
      <c r="P86" s="9">
        <f t="shared" si="30"/>
        <v>9513702.620000001</v>
      </c>
      <c r="Q86" s="19">
        <f t="shared" si="31"/>
        <v>95.137026200000008</v>
      </c>
      <c r="S86" s="2"/>
      <c r="T86" s="2"/>
      <c r="U86" s="2"/>
      <c r="V86" s="2"/>
      <c r="W86" s="2"/>
      <c r="X86" s="2"/>
      <c r="Y86" s="21"/>
      <c r="Z86" s="22">
        <f>import!B85-import!C85-import!D85</f>
        <v>257.55008590604763</v>
      </c>
    </row>
    <row r="87" spans="1:26">
      <c r="A87" s="4">
        <v>39021</v>
      </c>
      <c r="B87" s="9">
        <v>91154.01</v>
      </c>
      <c r="C87" s="2">
        <f t="shared" si="25"/>
        <v>1486.179999999993</v>
      </c>
      <c r="D87" s="12">
        <v>7.9032</v>
      </c>
      <c r="E87" s="10">
        <v>48576</v>
      </c>
      <c r="F87" s="11">
        <f t="shared" si="35"/>
        <v>5987</v>
      </c>
      <c r="G87" s="11">
        <f t="shared" si="26"/>
        <v>59.87</v>
      </c>
      <c r="H87" s="9">
        <v>238.3</v>
      </c>
      <c r="I87" s="9">
        <v>382860898</v>
      </c>
      <c r="J87" s="14">
        <f t="shared" si="36"/>
        <v>40126710</v>
      </c>
      <c r="K87" s="9">
        <v>451958678</v>
      </c>
      <c r="L87" s="14">
        <f t="shared" si="37"/>
        <v>52045682</v>
      </c>
      <c r="M87" s="16">
        <f t="shared" si="27"/>
        <v>11918972</v>
      </c>
      <c r="N87" s="9">
        <f t="shared" si="28"/>
        <v>92172392</v>
      </c>
      <c r="O87" s="17">
        <f t="shared" si="29"/>
        <v>2765171.76</v>
      </c>
      <c r="P87" s="9">
        <f t="shared" si="30"/>
        <v>9153800.2400000002</v>
      </c>
      <c r="Q87" s="19">
        <f t="shared" si="31"/>
        <v>91.538002399999996</v>
      </c>
      <c r="S87" s="2"/>
      <c r="T87" s="2"/>
      <c r="U87" s="2"/>
      <c r="V87" s="2"/>
      <c r="W87" s="2"/>
      <c r="X87" s="2"/>
      <c r="Y87" s="21"/>
      <c r="Z87" s="22">
        <f>import!B86-import!C86-import!D86</f>
        <v>-0.62311825998673953</v>
      </c>
    </row>
    <row r="88" spans="1:26">
      <c r="A88" s="4">
        <v>38990</v>
      </c>
      <c r="B88" s="9">
        <v>89667.83</v>
      </c>
      <c r="C88" s="2">
        <f t="shared" si="25"/>
        <v>3489.0800000000017</v>
      </c>
      <c r="D88" s="12">
        <v>7.9367999999999999</v>
      </c>
      <c r="E88" s="10">
        <v>42589</v>
      </c>
      <c r="F88" s="11">
        <f t="shared" si="35"/>
        <v>5397</v>
      </c>
      <c r="G88" s="11">
        <f t="shared" si="26"/>
        <v>53.97</v>
      </c>
      <c r="H88" s="9">
        <v>152.87</v>
      </c>
      <c r="I88" s="9">
        <v>342734188</v>
      </c>
      <c r="J88" s="14">
        <f t="shared" si="36"/>
        <v>45422718</v>
      </c>
      <c r="K88" s="9">
        <v>399912996</v>
      </c>
      <c r="L88" s="14">
        <f t="shared" si="37"/>
        <v>53134435</v>
      </c>
      <c r="M88" s="16">
        <f t="shared" si="27"/>
        <v>7711717</v>
      </c>
      <c r="N88" s="9">
        <f t="shared" si="28"/>
        <v>98557153</v>
      </c>
      <c r="O88" s="17">
        <f t="shared" si="29"/>
        <v>2956714.59</v>
      </c>
      <c r="P88" s="9">
        <f t="shared" si="30"/>
        <v>4755002.41</v>
      </c>
      <c r="Q88" s="19">
        <f t="shared" si="31"/>
        <v>47.550024100000002</v>
      </c>
      <c r="S88" s="2"/>
      <c r="T88" s="2"/>
      <c r="U88" s="2"/>
      <c r="V88" s="2"/>
      <c r="W88" s="2"/>
      <c r="X88" s="2"/>
      <c r="Y88" s="21"/>
      <c r="Z88" s="22">
        <f>import!B87-import!C87-import!D87</f>
        <v>296.50892652919083</v>
      </c>
    </row>
    <row r="89" spans="1:26">
      <c r="A89" s="4">
        <v>38960</v>
      </c>
      <c r="B89" s="9">
        <v>86178.75</v>
      </c>
      <c r="C89" s="2">
        <f t="shared" si="25"/>
        <v>1249.7799999999988</v>
      </c>
      <c r="D89" s="13">
        <v>7.9733000000000001</v>
      </c>
      <c r="E89" s="10">
        <v>37192</v>
      </c>
      <c r="F89" s="11">
        <f t="shared" si="35"/>
        <v>4485</v>
      </c>
      <c r="G89" s="11">
        <f t="shared" si="26"/>
        <v>44.85</v>
      </c>
      <c r="H89" s="9">
        <v>187.96</v>
      </c>
      <c r="I89" s="9">
        <v>297311470</v>
      </c>
      <c r="J89" s="14">
        <f t="shared" si="36"/>
        <v>42932784</v>
      </c>
      <c r="K89" s="9">
        <v>346778561</v>
      </c>
      <c r="L89" s="14">
        <f t="shared" si="37"/>
        <v>51366433</v>
      </c>
      <c r="M89" s="16">
        <f t="shared" si="27"/>
        <v>8433649</v>
      </c>
      <c r="N89" s="9">
        <f t="shared" si="28"/>
        <v>94299217</v>
      </c>
      <c r="O89" s="17">
        <f t="shared" si="29"/>
        <v>2828976.51</v>
      </c>
      <c r="P89" s="9">
        <f t="shared" si="30"/>
        <v>5604672.4900000002</v>
      </c>
      <c r="Q89" s="19">
        <f t="shared" si="31"/>
        <v>56.046724900000001</v>
      </c>
      <c r="S89" s="2"/>
      <c r="T89" s="2"/>
      <c r="U89" s="2"/>
      <c r="V89" s="2"/>
      <c r="W89" s="2"/>
      <c r="X89" s="2"/>
      <c r="Y89" s="21"/>
      <c r="Z89" s="22">
        <f>import!B88-import!C88-import!D88</f>
        <v>-6.5626365312770503</v>
      </c>
    </row>
    <row r="90" spans="1:26">
      <c r="A90" s="4">
        <v>38929</v>
      </c>
      <c r="B90" s="9">
        <v>84928.97</v>
      </c>
      <c r="C90" s="2">
        <f t="shared" si="25"/>
        <v>2054.7299999999959</v>
      </c>
      <c r="D90" s="12">
        <v>7.9909999999999997</v>
      </c>
      <c r="E90" s="10">
        <v>32707</v>
      </c>
      <c r="F90" s="11">
        <f t="shared" si="35"/>
        <v>4279</v>
      </c>
      <c r="G90" s="11">
        <f t="shared" si="26"/>
        <v>42.79</v>
      </c>
      <c r="H90" s="9">
        <v>146.24</v>
      </c>
      <c r="I90" s="9">
        <v>254378686</v>
      </c>
      <c r="J90" s="14">
        <f t="shared" si="36"/>
        <v>39207839</v>
      </c>
      <c r="K90" s="9">
        <v>295412128</v>
      </c>
      <c r="L90" s="14">
        <f t="shared" si="37"/>
        <v>45271175</v>
      </c>
      <c r="M90" s="16">
        <f t="shared" si="27"/>
        <v>6063336</v>
      </c>
      <c r="N90" s="9">
        <f t="shared" si="28"/>
        <v>84479014</v>
      </c>
      <c r="O90" s="17">
        <f t="shared" si="29"/>
        <v>2534370.42</v>
      </c>
      <c r="P90" s="9">
        <f t="shared" si="30"/>
        <v>3528965.58</v>
      </c>
      <c r="Q90" s="19">
        <f t="shared" si="31"/>
        <v>35.289655799999998</v>
      </c>
      <c r="S90" s="2"/>
      <c r="T90" s="2"/>
      <c r="U90" s="2"/>
      <c r="V90" s="2"/>
      <c r="W90" s="2"/>
      <c r="X90" s="2"/>
      <c r="Y90" s="21"/>
      <c r="Z90" s="22">
        <f>import!B89-import!C89-import!D89</f>
        <v>116.22717763706621</v>
      </c>
    </row>
    <row r="91" spans="1:26">
      <c r="A91" s="4">
        <v>38898</v>
      </c>
      <c r="B91" s="9">
        <v>82874.240000000005</v>
      </c>
      <c r="C91" s="2">
        <f t="shared" si="25"/>
        <v>4057.9700000000012</v>
      </c>
      <c r="D91" s="12">
        <v>8.0067000000000004</v>
      </c>
      <c r="E91" s="10">
        <v>28428</v>
      </c>
      <c r="F91" s="11">
        <f t="shared" si="35"/>
        <v>5439</v>
      </c>
      <c r="G91" s="11">
        <f t="shared" si="26"/>
        <v>54.39</v>
      </c>
      <c r="H91" s="9">
        <v>145.03</v>
      </c>
      <c r="I91" s="9">
        <v>215170847</v>
      </c>
      <c r="J91" s="14">
        <f t="shared" si="36"/>
        <v>39148055</v>
      </c>
      <c r="K91" s="9">
        <v>250140953</v>
      </c>
      <c r="L91" s="14">
        <f t="shared" si="37"/>
        <v>46011194</v>
      </c>
      <c r="M91" s="16">
        <f t="shared" si="27"/>
        <v>6863139</v>
      </c>
      <c r="N91" s="9">
        <f t="shared" si="28"/>
        <v>85159249</v>
      </c>
      <c r="O91" s="17">
        <f t="shared" si="29"/>
        <v>2554777.4699999997</v>
      </c>
      <c r="P91" s="9">
        <f t="shared" si="30"/>
        <v>4308361.53</v>
      </c>
      <c r="Q91" s="19">
        <f t="shared" si="31"/>
        <v>43.083615300000005</v>
      </c>
      <c r="S91" s="2"/>
      <c r="T91" s="2"/>
      <c r="U91" s="2"/>
      <c r="V91" s="2"/>
      <c r="W91" s="2"/>
      <c r="X91" s="2"/>
      <c r="Y91" s="21"/>
      <c r="Z91" s="22">
        <f>import!B90-import!C90-import!D90</f>
        <v>366.80240205359399</v>
      </c>
    </row>
    <row r="92" spans="1:26">
      <c r="A92" s="4">
        <v>38868</v>
      </c>
      <c r="B92" s="9">
        <v>78816.27</v>
      </c>
      <c r="C92" s="2">
        <f t="shared" si="25"/>
        <v>1211.4100000000035</v>
      </c>
      <c r="D92" s="13">
        <v>8.0152000000000001</v>
      </c>
      <c r="E92" s="10">
        <v>22989</v>
      </c>
      <c r="F92" s="11">
        <f t="shared" si="35"/>
        <v>4509</v>
      </c>
      <c r="G92" s="11">
        <f t="shared" si="26"/>
        <v>45.09</v>
      </c>
      <c r="H92" s="9">
        <v>130.04</v>
      </c>
      <c r="I92" s="9">
        <v>176022792</v>
      </c>
      <c r="J92" s="14">
        <f t="shared" si="36"/>
        <v>35218634</v>
      </c>
      <c r="K92" s="9">
        <v>204129759</v>
      </c>
      <c r="L92" s="14">
        <f t="shared" si="37"/>
        <v>41485518</v>
      </c>
      <c r="M92" s="16">
        <f t="shared" si="27"/>
        <v>6266884</v>
      </c>
      <c r="N92" s="9">
        <f t="shared" si="28"/>
        <v>76704152</v>
      </c>
      <c r="O92" s="17">
        <f t="shared" si="29"/>
        <v>2301124.56</v>
      </c>
      <c r="P92" s="9">
        <f t="shared" si="30"/>
        <v>3965759.44</v>
      </c>
      <c r="Q92" s="19">
        <f t="shared" si="31"/>
        <v>39.657594400000001</v>
      </c>
      <c r="S92" s="2"/>
      <c r="T92" s="2"/>
      <c r="U92" s="2"/>
      <c r="V92" s="2"/>
      <c r="W92" s="2"/>
      <c r="X92" s="2"/>
      <c r="Y92" s="21"/>
      <c r="Z92" s="22">
        <f>import!B91-import!C91-import!D91</f>
        <v>29.193680137099946</v>
      </c>
    </row>
    <row r="93" spans="1:26">
      <c r="A93" s="4">
        <v>38837</v>
      </c>
      <c r="B93" s="9">
        <v>77604.86</v>
      </c>
      <c r="C93" s="2">
        <f t="shared" si="25"/>
        <v>1112.0299999999988</v>
      </c>
      <c r="D93" s="12">
        <v>8.0155999999999992</v>
      </c>
      <c r="E93" s="10">
        <v>18480</v>
      </c>
      <c r="F93" s="11">
        <f t="shared" si="35"/>
        <v>4234</v>
      </c>
      <c r="G93" s="11">
        <f t="shared" si="26"/>
        <v>42.34</v>
      </c>
      <c r="H93" s="9">
        <v>104.57</v>
      </c>
      <c r="I93" s="9">
        <v>140804158</v>
      </c>
      <c r="J93" s="14">
        <f t="shared" si="36"/>
        <v>39263494</v>
      </c>
      <c r="K93" s="9">
        <v>162644241</v>
      </c>
      <c r="L93" s="14">
        <f t="shared" si="37"/>
        <v>45017249</v>
      </c>
      <c r="M93" s="16">
        <f t="shared" si="27"/>
        <v>5753755</v>
      </c>
      <c r="N93" s="9">
        <f t="shared" si="28"/>
        <v>84280743</v>
      </c>
      <c r="O93" s="17">
        <f t="shared" si="29"/>
        <v>2528422.29</v>
      </c>
      <c r="P93" s="9">
        <f t="shared" si="30"/>
        <v>3225332.71</v>
      </c>
      <c r="Q93" s="19">
        <f t="shared" si="31"/>
        <v>32.2533271</v>
      </c>
      <c r="S93" s="2"/>
      <c r="T93" s="2"/>
      <c r="U93" s="2"/>
      <c r="V93" s="2"/>
      <c r="W93" s="2"/>
      <c r="X93" s="2"/>
      <c r="Y93" s="21"/>
      <c r="Z93" s="22">
        <f>import!B92-import!C92-import!D92</f>
        <v>36.778547320569771</v>
      </c>
    </row>
    <row r="94" spans="1:26">
      <c r="A94" s="4">
        <v>38807</v>
      </c>
      <c r="B94" s="9">
        <v>76492.83</v>
      </c>
      <c r="C94" s="2">
        <f t="shared" si="25"/>
        <v>1153.8500000000058</v>
      </c>
      <c r="D94" s="12">
        <v>8.0350000000000001</v>
      </c>
      <c r="E94" s="10">
        <v>14246</v>
      </c>
      <c r="F94" s="11">
        <f t="shared" si="35"/>
        <v>5657</v>
      </c>
      <c r="G94" s="11">
        <f t="shared" si="26"/>
        <v>56.57</v>
      </c>
      <c r="H94" s="9">
        <v>111.89</v>
      </c>
      <c r="I94" s="9">
        <v>101540664</v>
      </c>
      <c r="J94" s="14">
        <f t="shared" si="36"/>
        <v>39075502</v>
      </c>
      <c r="K94" s="9">
        <v>117626992</v>
      </c>
      <c r="L94" s="14">
        <f t="shared" si="37"/>
        <v>47115273</v>
      </c>
      <c r="M94" s="16">
        <f t="shared" si="27"/>
        <v>8039771</v>
      </c>
      <c r="N94" s="9">
        <f t="shared" si="28"/>
        <v>86190775</v>
      </c>
      <c r="O94" s="17">
        <f t="shared" si="29"/>
        <v>2585723.25</v>
      </c>
      <c r="P94" s="9">
        <f t="shared" si="30"/>
        <v>5454047.75</v>
      </c>
      <c r="Q94" s="19">
        <f t="shared" si="31"/>
        <v>54.540477500000001</v>
      </c>
      <c r="S94" s="2"/>
      <c r="T94" s="2"/>
      <c r="U94" s="2"/>
      <c r="V94" s="2"/>
      <c r="W94" s="2"/>
      <c r="X94" s="2"/>
      <c r="Y94" s="21"/>
      <c r="Z94" s="22">
        <f>import!B93-import!C93-import!D93</f>
        <v>46.654464432172496</v>
      </c>
    </row>
    <row r="95" spans="1:26">
      <c r="A95" s="4">
        <v>38776</v>
      </c>
      <c r="B95" s="9">
        <v>75338.98</v>
      </c>
      <c r="C95" s="2">
        <f t="shared" si="25"/>
        <v>1331.9799999999959</v>
      </c>
      <c r="D95" s="13">
        <v>8.0493000000000006</v>
      </c>
      <c r="E95" s="10">
        <v>8589</v>
      </c>
      <c r="F95" s="11">
        <f t="shared" si="35"/>
        <v>4044</v>
      </c>
      <c r="G95" s="11">
        <f t="shared" si="26"/>
        <v>40.44</v>
      </c>
      <c r="H95" s="9">
        <v>24.25</v>
      </c>
      <c r="I95" s="9">
        <v>62465162</v>
      </c>
      <c r="J95" s="14">
        <f t="shared" si="36"/>
        <v>30422417</v>
      </c>
      <c r="K95" s="9">
        <v>70511719</v>
      </c>
      <c r="L95" s="14">
        <f t="shared" si="37"/>
        <v>33462747</v>
      </c>
      <c r="M95" s="16">
        <f t="shared" si="27"/>
        <v>3040330</v>
      </c>
      <c r="N95" s="9">
        <f t="shared" si="28"/>
        <v>63885164</v>
      </c>
      <c r="O95" s="17">
        <f t="shared" si="29"/>
        <v>1916554.92</v>
      </c>
      <c r="P95" s="9">
        <f t="shared" si="30"/>
        <v>1123775.08</v>
      </c>
      <c r="Q95" s="19">
        <f t="shared" si="31"/>
        <v>11.237750800000001</v>
      </c>
      <c r="S95" s="2"/>
      <c r="T95" s="2"/>
      <c r="U95" s="2"/>
      <c r="V95" s="2"/>
      <c r="W95" s="2"/>
      <c r="X95" s="2"/>
      <c r="Y95" s="21"/>
      <c r="Z95" s="22">
        <f>import!B94-import!C94-import!D94</f>
        <v>124.15749420625842</v>
      </c>
    </row>
    <row r="96" spans="1:26">
      <c r="A96" s="4">
        <v>38748</v>
      </c>
      <c r="B96" s="9">
        <v>74007</v>
      </c>
      <c r="C96" s="2">
        <f t="shared" si="25"/>
        <v>2795.8800000000047</v>
      </c>
      <c r="D96" s="12">
        <v>8.0668000000000006</v>
      </c>
      <c r="E96" s="10">
        <v>4545</v>
      </c>
      <c r="F96" s="11">
        <v>4545</v>
      </c>
      <c r="G96" s="11">
        <f t="shared" si="26"/>
        <v>45.45</v>
      </c>
      <c r="H96" s="9">
        <v>94.92</v>
      </c>
      <c r="I96" s="9">
        <v>32042745</v>
      </c>
      <c r="J96" s="9">
        <v>32042745</v>
      </c>
      <c r="K96" s="9">
        <v>37048972</v>
      </c>
      <c r="L96" s="9">
        <v>37048972</v>
      </c>
      <c r="M96" s="16">
        <f t="shared" si="27"/>
        <v>5006227</v>
      </c>
      <c r="N96" s="9">
        <f t="shared" si="28"/>
        <v>69091717</v>
      </c>
      <c r="O96" s="17">
        <f t="shared" si="29"/>
        <v>2072751.51</v>
      </c>
      <c r="P96" s="9">
        <f t="shared" si="30"/>
        <v>2933475.49</v>
      </c>
      <c r="Q96" s="19">
        <f t="shared" si="31"/>
        <v>29.334754900000004</v>
      </c>
      <c r="S96" s="2"/>
      <c r="T96" s="2"/>
      <c r="U96" s="2"/>
      <c r="V96" s="2"/>
      <c r="W96" s="2"/>
      <c r="X96" s="2"/>
      <c r="Y96" s="21"/>
      <c r="Z96" s="22">
        <f>import!B95-import!C95-import!D95</f>
        <v>249.19072033858833</v>
      </c>
    </row>
    <row r="97" spans="1:26">
      <c r="A97" s="5">
        <v>38717</v>
      </c>
      <c r="B97" s="14">
        <v>71211.12</v>
      </c>
      <c r="C97" s="2">
        <f t="shared" si="25"/>
        <v>2737.2099999999919</v>
      </c>
      <c r="D97" s="12">
        <v>8.0759000000000007</v>
      </c>
      <c r="E97" s="10">
        <v>60325</v>
      </c>
      <c r="F97" s="11">
        <f t="shared" ref="F97:F107" si="38">E97-E98</f>
        <v>7198</v>
      </c>
      <c r="G97" s="11">
        <f t="shared" si="26"/>
        <v>71.98</v>
      </c>
      <c r="H97" s="9">
        <v>110.16</v>
      </c>
      <c r="I97" s="14">
        <v>387512961</v>
      </c>
      <c r="J97" s="14">
        <f t="shared" ref="J97:J107" si="39">I97-I98</f>
        <v>38798360</v>
      </c>
      <c r="K97" s="14">
        <v>444209279</v>
      </c>
      <c r="L97" s="14">
        <f t="shared" ref="L97:L107" si="40">K97-K98</f>
        <v>45687308</v>
      </c>
      <c r="M97" s="16">
        <f t="shared" si="27"/>
        <v>6888948</v>
      </c>
      <c r="N97" s="9">
        <f t="shared" si="28"/>
        <v>84485668</v>
      </c>
      <c r="O97" s="18">
        <f t="shared" si="29"/>
        <v>2534570.04</v>
      </c>
      <c r="P97" s="14">
        <f t="shared" si="30"/>
        <v>4354377.96</v>
      </c>
      <c r="Q97" s="19">
        <f t="shared" si="31"/>
        <v>43.543779600000001</v>
      </c>
      <c r="S97" s="2"/>
      <c r="T97" s="2"/>
      <c r="U97" s="2"/>
      <c r="V97" s="2"/>
      <c r="W97" s="2"/>
      <c r="X97" s="2"/>
      <c r="Y97" s="21"/>
      <c r="Z97" s="22">
        <f>import!B96-import!C96-import!D96</f>
        <v>221.93337810914343</v>
      </c>
    </row>
    <row r="98" spans="1:26">
      <c r="A98" s="4">
        <v>38686</v>
      </c>
      <c r="B98" s="9">
        <v>68473.91</v>
      </c>
      <c r="C98" s="2">
        <f t="shared" si="25"/>
        <v>1118.6500000000087</v>
      </c>
      <c r="D98" s="13">
        <v>8.0839999999999996</v>
      </c>
      <c r="E98" s="10">
        <v>53127</v>
      </c>
      <c r="F98" s="11">
        <f t="shared" si="38"/>
        <v>4716</v>
      </c>
      <c r="G98" s="11">
        <f t="shared" si="26"/>
        <v>47.16</v>
      </c>
      <c r="H98" s="9">
        <v>105.31</v>
      </c>
      <c r="I98" s="9">
        <v>348714601</v>
      </c>
      <c r="J98" s="14">
        <f t="shared" si="39"/>
        <v>37855591</v>
      </c>
      <c r="K98" s="9">
        <v>398521971</v>
      </c>
      <c r="L98" s="14">
        <f t="shared" si="40"/>
        <v>44279603</v>
      </c>
      <c r="M98" s="16">
        <f t="shared" si="27"/>
        <v>6424012</v>
      </c>
      <c r="N98" s="9">
        <f t="shared" si="28"/>
        <v>82135194</v>
      </c>
      <c r="O98" s="17">
        <f t="shared" si="29"/>
        <v>2464055.8199999998</v>
      </c>
      <c r="P98" s="9">
        <f t="shared" si="30"/>
        <v>3959956.18</v>
      </c>
      <c r="Q98" s="19">
        <f t="shared" si="31"/>
        <v>39.599561800000004</v>
      </c>
      <c r="S98" s="2"/>
      <c r="T98" s="2"/>
      <c r="U98" s="2"/>
      <c r="V98" s="2"/>
      <c r="W98" s="2"/>
      <c r="X98" s="2"/>
      <c r="Y98" s="21"/>
      <c r="Z98" s="22">
        <f>import!B97-import!C97-import!D97</f>
        <v>39.655839880159419</v>
      </c>
    </row>
    <row r="99" spans="1:26">
      <c r="A99" s="4">
        <v>38656</v>
      </c>
      <c r="B99" s="9">
        <v>67355.259999999995</v>
      </c>
      <c r="C99" s="2">
        <f t="shared" si="25"/>
        <v>1054.4799999999959</v>
      </c>
      <c r="D99" s="12">
        <v>8.0889000000000006</v>
      </c>
      <c r="E99" s="10">
        <v>48411</v>
      </c>
      <c r="F99" s="11">
        <f t="shared" si="38"/>
        <v>5164</v>
      </c>
      <c r="G99" s="11">
        <f t="shared" si="26"/>
        <v>51.64</v>
      </c>
      <c r="H99" s="9">
        <v>120.16</v>
      </c>
      <c r="I99" s="9">
        <v>310859010</v>
      </c>
      <c r="J99" s="14">
        <f t="shared" si="39"/>
        <v>33817851</v>
      </c>
      <c r="K99" s="9">
        <v>354242368</v>
      </c>
      <c r="L99" s="14">
        <f t="shared" si="40"/>
        <v>41076789</v>
      </c>
      <c r="M99" s="16">
        <f t="shared" si="27"/>
        <v>7258938</v>
      </c>
      <c r="N99" s="9">
        <f t="shared" si="28"/>
        <v>74894640</v>
      </c>
      <c r="O99" s="17">
        <f t="shared" si="29"/>
        <v>2246839.1999999997</v>
      </c>
      <c r="P99" s="9">
        <f t="shared" si="30"/>
        <v>5012098.8000000007</v>
      </c>
      <c r="Q99" s="19">
        <f t="shared" si="31"/>
        <v>50.120988000000004</v>
      </c>
      <c r="S99" s="2"/>
      <c r="T99" s="2"/>
      <c r="U99" s="2"/>
      <c r="V99" s="2"/>
      <c r="W99" s="2"/>
      <c r="X99" s="2"/>
      <c r="Y99" s="21"/>
      <c r="Z99" s="22">
        <f>import!B98-import!C98-import!D98</f>
        <v>24.17434739373661</v>
      </c>
    </row>
    <row r="100" spans="1:26">
      <c r="A100" s="4">
        <v>38625</v>
      </c>
      <c r="B100" s="9">
        <v>66300.78</v>
      </c>
      <c r="C100" s="2">
        <f t="shared" si="25"/>
        <v>893.81999999999971</v>
      </c>
      <c r="D100" s="12">
        <v>8.0922000000000001</v>
      </c>
      <c r="E100" s="10">
        <v>43247</v>
      </c>
      <c r="F100" s="11">
        <f t="shared" si="38"/>
        <v>5254</v>
      </c>
      <c r="G100" s="11">
        <f t="shared" si="26"/>
        <v>52.54</v>
      </c>
      <c r="H100" s="9">
        <v>75.62</v>
      </c>
      <c r="I100" s="9">
        <v>277041159</v>
      </c>
      <c r="J100" s="14">
        <f t="shared" si="39"/>
        <v>37059919</v>
      </c>
      <c r="K100" s="9">
        <v>313165579</v>
      </c>
      <c r="L100" s="14">
        <f t="shared" si="40"/>
        <v>41292085</v>
      </c>
      <c r="M100" s="16">
        <f t="shared" si="27"/>
        <v>4232166</v>
      </c>
      <c r="N100" s="9">
        <f t="shared" si="28"/>
        <v>78352004</v>
      </c>
      <c r="O100" s="17">
        <f t="shared" si="29"/>
        <v>2350560.12</v>
      </c>
      <c r="P100" s="9">
        <f t="shared" si="30"/>
        <v>1881605.88</v>
      </c>
      <c r="Q100" s="19">
        <f t="shared" si="31"/>
        <v>18.8160588</v>
      </c>
      <c r="S100" s="2"/>
      <c r="T100" s="2"/>
      <c r="U100" s="2"/>
      <c r="V100" s="2"/>
      <c r="W100" s="2"/>
      <c r="X100" s="2"/>
      <c r="Y100" s="21"/>
      <c r="Z100" s="22">
        <f>import!B99-import!C99-import!D99</f>
        <v>16.872570552057503</v>
      </c>
    </row>
    <row r="101" spans="1:26">
      <c r="A101" s="4">
        <v>38595</v>
      </c>
      <c r="B101" s="9">
        <v>65406.96</v>
      </c>
      <c r="C101" s="2">
        <f t="shared" si="25"/>
        <v>1460</v>
      </c>
      <c r="D101" s="13">
        <v>8.1019000000000005</v>
      </c>
      <c r="E101" s="10">
        <v>37993</v>
      </c>
      <c r="F101" s="11">
        <f t="shared" si="38"/>
        <v>4902</v>
      </c>
      <c r="G101" s="11">
        <f t="shared" si="26"/>
        <v>49.02</v>
      </c>
      <c r="H101" s="9">
        <v>105.93</v>
      </c>
      <c r="I101" s="9">
        <v>239981240</v>
      </c>
      <c r="J101" s="14">
        <f t="shared" si="39"/>
        <v>34262054</v>
      </c>
      <c r="K101" s="9">
        <v>271873494</v>
      </c>
      <c r="L101" s="14">
        <f t="shared" si="40"/>
        <v>38986012</v>
      </c>
      <c r="M101" s="16">
        <f t="shared" si="27"/>
        <v>4723958</v>
      </c>
      <c r="N101" s="9">
        <f t="shared" si="28"/>
        <v>73248066</v>
      </c>
      <c r="O101" s="17">
        <f t="shared" si="29"/>
        <v>2197441.98</v>
      </c>
      <c r="P101" s="9">
        <f t="shared" si="30"/>
        <v>2526516.02</v>
      </c>
      <c r="Q101" s="19">
        <f t="shared" si="31"/>
        <v>25.2651602</v>
      </c>
      <c r="S101" s="2"/>
      <c r="T101" s="2"/>
      <c r="U101" s="2"/>
      <c r="V101" s="2"/>
      <c r="W101" s="2"/>
      <c r="X101" s="2"/>
      <c r="Y101" s="21"/>
      <c r="Z101" s="22">
        <f>import!B100-import!C100-import!D100</f>
        <v>65.225803555262331</v>
      </c>
    </row>
    <row r="102" spans="1:26">
      <c r="A102" s="4">
        <v>38564</v>
      </c>
      <c r="B102" s="9">
        <v>63946.96</v>
      </c>
      <c r="C102" s="2">
        <f t="shared" si="25"/>
        <v>1324.0199999999968</v>
      </c>
      <c r="D102" s="12">
        <v>8.2369000000000003</v>
      </c>
      <c r="E102" s="10">
        <v>33091</v>
      </c>
      <c r="F102" s="11">
        <f t="shared" si="38"/>
        <v>4528</v>
      </c>
      <c r="G102" s="11">
        <f t="shared" si="26"/>
        <v>45.28</v>
      </c>
      <c r="H102" s="9">
        <v>105.46</v>
      </c>
      <c r="I102" s="9">
        <v>205719186</v>
      </c>
      <c r="J102" s="14">
        <f t="shared" si="39"/>
        <v>31729177</v>
      </c>
      <c r="K102" s="9">
        <v>232887482</v>
      </c>
      <c r="L102" s="14">
        <f t="shared" si="40"/>
        <v>36992106</v>
      </c>
      <c r="M102" s="16">
        <f t="shared" si="27"/>
        <v>5262929</v>
      </c>
      <c r="N102" s="9">
        <f t="shared" si="28"/>
        <v>68721283</v>
      </c>
      <c r="O102" s="17">
        <f t="shared" si="29"/>
        <v>2061638.49</v>
      </c>
      <c r="P102" s="9">
        <f t="shared" si="30"/>
        <v>3201290.51</v>
      </c>
      <c r="Q102" s="19">
        <f t="shared" si="31"/>
        <v>32.012905099999998</v>
      </c>
      <c r="S102" s="2"/>
      <c r="T102" s="2"/>
      <c r="U102" s="2"/>
      <c r="V102" s="2"/>
      <c r="W102" s="2"/>
      <c r="X102" s="2"/>
      <c r="Y102" s="21"/>
      <c r="Z102" s="22">
        <f>import!B101-import!C101-import!D101</f>
        <v>55.599417452947932</v>
      </c>
    </row>
    <row r="103" spans="1:26">
      <c r="A103" s="4">
        <v>38533</v>
      </c>
      <c r="B103" s="9">
        <v>62622.94</v>
      </c>
      <c r="C103" s="2">
        <f t="shared" si="25"/>
        <v>1862.3400000000038</v>
      </c>
      <c r="D103" s="12">
        <v>8.2765000000000004</v>
      </c>
      <c r="E103" s="10">
        <v>28563</v>
      </c>
      <c r="F103" s="11">
        <f t="shared" si="38"/>
        <v>6197</v>
      </c>
      <c r="G103" s="11">
        <f t="shared" si="26"/>
        <v>61.97</v>
      </c>
      <c r="H103" s="9">
        <v>96.78</v>
      </c>
      <c r="I103" s="9">
        <v>173990009</v>
      </c>
      <c r="J103" s="14">
        <f t="shared" si="39"/>
        <v>32510556</v>
      </c>
      <c r="K103" s="9">
        <v>195895376</v>
      </c>
      <c r="L103" s="14">
        <f t="shared" si="40"/>
        <v>37141063</v>
      </c>
      <c r="M103" s="16">
        <f t="shared" si="27"/>
        <v>4630507</v>
      </c>
      <c r="N103" s="9">
        <f t="shared" si="28"/>
        <v>69651619</v>
      </c>
      <c r="O103" s="17">
        <f t="shared" si="29"/>
        <v>2089548.5699999998</v>
      </c>
      <c r="P103" s="9">
        <f t="shared" si="30"/>
        <v>2540958.4300000002</v>
      </c>
      <c r="Q103" s="19">
        <f t="shared" si="31"/>
        <v>25.409584300000002</v>
      </c>
      <c r="S103" s="2"/>
      <c r="T103" s="2"/>
      <c r="U103" s="2"/>
      <c r="V103" s="2"/>
      <c r="W103" s="2"/>
      <c r="X103" s="2"/>
      <c r="Y103" s="21"/>
      <c r="Z103" s="22">
        <f>import!B102-import!C102-import!D102</f>
        <v>110.26598936252688</v>
      </c>
    </row>
    <row r="104" spans="1:26">
      <c r="A104" s="4">
        <v>38503</v>
      </c>
      <c r="B104" s="9">
        <v>60760.6</v>
      </c>
      <c r="C104" s="2">
        <f t="shared" si="25"/>
        <v>2083</v>
      </c>
      <c r="D104" s="13">
        <v>8.2765000000000004</v>
      </c>
      <c r="E104" s="10">
        <v>22366</v>
      </c>
      <c r="F104" s="11">
        <f t="shared" si="38"/>
        <v>4893</v>
      </c>
      <c r="G104" s="11">
        <f t="shared" si="26"/>
        <v>48.93</v>
      </c>
      <c r="H104" s="9">
        <v>89.88</v>
      </c>
      <c r="I104" s="9">
        <v>141479453</v>
      </c>
      <c r="J104" s="14">
        <f t="shared" si="39"/>
        <v>28127597</v>
      </c>
      <c r="K104" s="9">
        <v>158754313</v>
      </c>
      <c r="L104" s="14">
        <f t="shared" si="40"/>
        <v>32875486</v>
      </c>
      <c r="M104" s="16">
        <f t="shared" si="27"/>
        <v>4747889</v>
      </c>
      <c r="N104" s="9">
        <f t="shared" si="28"/>
        <v>61003083</v>
      </c>
      <c r="O104" s="17">
        <f t="shared" si="29"/>
        <v>1830092.49</v>
      </c>
      <c r="P104" s="9">
        <f t="shared" si="30"/>
        <v>2917796.51</v>
      </c>
      <c r="Q104" s="19">
        <f t="shared" si="31"/>
        <v>29.177965099999998</v>
      </c>
      <c r="S104" s="2"/>
      <c r="T104" s="2"/>
      <c r="U104" s="2"/>
      <c r="V104" s="2"/>
      <c r="W104" s="2"/>
      <c r="X104" s="2"/>
      <c r="Y104" s="21"/>
      <c r="Z104" s="22">
        <f>import!B103-import!C103-import!D103</f>
        <v>156.72339837493504</v>
      </c>
    </row>
    <row r="105" spans="1:26">
      <c r="A105" s="4">
        <v>38472</v>
      </c>
      <c r="B105" s="9">
        <v>58677.599999999999</v>
      </c>
      <c r="C105" s="2">
        <f t="shared" si="25"/>
        <v>1997.8699999999953</v>
      </c>
      <c r="D105" s="12">
        <v>8.2765000000000004</v>
      </c>
      <c r="E105" s="10">
        <v>17473</v>
      </c>
      <c r="F105" s="11">
        <f t="shared" si="38"/>
        <v>4085</v>
      </c>
      <c r="G105" s="11">
        <f t="shared" si="26"/>
        <v>40.85</v>
      </c>
      <c r="H105" s="9">
        <v>45.91</v>
      </c>
      <c r="I105" s="9">
        <v>113351856</v>
      </c>
      <c r="J105" s="14">
        <f t="shared" si="39"/>
        <v>32643473</v>
      </c>
      <c r="K105" s="9">
        <v>125878827</v>
      </c>
      <c r="L105" s="14">
        <f t="shared" si="40"/>
        <v>35708241</v>
      </c>
      <c r="M105" s="16">
        <f t="shared" si="27"/>
        <v>3064768</v>
      </c>
      <c r="N105" s="9">
        <f t="shared" si="28"/>
        <v>68351714</v>
      </c>
      <c r="O105" s="17">
        <f t="shared" si="29"/>
        <v>2050551.42</v>
      </c>
      <c r="P105" s="9">
        <f t="shared" si="30"/>
        <v>1014216.5800000001</v>
      </c>
      <c r="Q105" s="19">
        <f t="shared" si="31"/>
        <v>10.142165800000001</v>
      </c>
      <c r="S105" s="2"/>
      <c r="T105" s="2"/>
      <c r="U105" s="2"/>
      <c r="V105" s="2"/>
      <c r="W105" s="2"/>
      <c r="X105" s="2"/>
      <c r="Y105" s="21"/>
      <c r="Z105" s="22">
        <f>import!B104-import!C104-import!D104</f>
        <v>177.02785026807169</v>
      </c>
    </row>
    <row r="106" spans="1:26">
      <c r="A106" s="4">
        <v>38442</v>
      </c>
      <c r="B106" s="9">
        <v>56679.73</v>
      </c>
      <c r="C106" s="2">
        <f t="shared" si="25"/>
        <v>1477.1300000000047</v>
      </c>
      <c r="D106" s="12">
        <v>8.2765000000000004</v>
      </c>
      <c r="E106" s="10">
        <v>13388</v>
      </c>
      <c r="F106" s="11">
        <f t="shared" si="38"/>
        <v>5419</v>
      </c>
      <c r="G106" s="11">
        <f t="shared" si="26"/>
        <v>54.19</v>
      </c>
      <c r="H106" s="9">
        <v>57.33</v>
      </c>
      <c r="I106" s="9">
        <v>80708383</v>
      </c>
      <c r="J106" s="14">
        <f t="shared" si="39"/>
        <v>31704428</v>
      </c>
      <c r="K106" s="9">
        <v>90170586</v>
      </c>
      <c r="L106" s="14">
        <f t="shared" si="40"/>
        <v>36208257</v>
      </c>
      <c r="M106" s="16">
        <f t="shared" si="27"/>
        <v>4503829</v>
      </c>
      <c r="N106" s="9">
        <f t="shared" si="28"/>
        <v>67912685</v>
      </c>
      <c r="O106" s="17">
        <f t="shared" si="29"/>
        <v>2037380.5499999998</v>
      </c>
      <c r="P106" s="9">
        <f t="shared" si="30"/>
        <v>2466448.4500000002</v>
      </c>
      <c r="Q106" s="19">
        <f t="shared" si="31"/>
        <v>24.6644845</v>
      </c>
      <c r="S106" s="2"/>
      <c r="T106" s="2"/>
      <c r="U106" s="2"/>
      <c r="V106" s="2"/>
      <c r="W106" s="2"/>
      <c r="X106" s="2"/>
      <c r="Y106" s="21"/>
      <c r="Z106" s="22">
        <f>import!B105-import!C105-import!D105</f>
        <v>107.87426888953721</v>
      </c>
    </row>
    <row r="107" spans="1:26">
      <c r="A107" s="4">
        <v>38411</v>
      </c>
      <c r="B107" s="9">
        <v>55202.6</v>
      </c>
      <c r="C107" s="2">
        <f t="shared" si="25"/>
        <v>1102.1299999999974</v>
      </c>
      <c r="D107" s="13">
        <v>8.2765000000000004</v>
      </c>
      <c r="E107" s="10">
        <v>7969</v>
      </c>
      <c r="F107" s="11">
        <f t="shared" si="38"/>
        <v>3874</v>
      </c>
      <c r="G107" s="11">
        <f t="shared" si="26"/>
        <v>38.74</v>
      </c>
      <c r="H107" s="9">
        <v>43.57</v>
      </c>
      <c r="I107" s="9">
        <v>49003955</v>
      </c>
      <c r="J107" s="14">
        <f t="shared" si="39"/>
        <v>23297659</v>
      </c>
      <c r="K107" s="9">
        <v>53962329</v>
      </c>
      <c r="L107" s="14">
        <f t="shared" si="40"/>
        <v>25652430</v>
      </c>
      <c r="M107" s="16">
        <f t="shared" si="27"/>
        <v>2354771</v>
      </c>
      <c r="N107" s="9">
        <f t="shared" si="28"/>
        <v>48950089</v>
      </c>
      <c r="O107" s="17">
        <f t="shared" si="29"/>
        <v>1468502.67</v>
      </c>
      <c r="P107" s="9">
        <f t="shared" si="30"/>
        <v>886268.33000000007</v>
      </c>
      <c r="Q107" s="19">
        <f t="shared" si="31"/>
        <v>8.8626833000000005</v>
      </c>
      <c r="S107" s="2"/>
      <c r="T107" s="2"/>
      <c r="U107" s="2"/>
      <c r="V107" s="2"/>
      <c r="W107" s="2"/>
      <c r="X107" s="2"/>
      <c r="Y107" s="21"/>
      <c r="Z107" s="22">
        <f>import!B106-import!C106-import!D106</f>
        <v>71.338460258859101</v>
      </c>
    </row>
    <row r="108" spans="1:26">
      <c r="A108" s="4">
        <v>38383</v>
      </c>
      <c r="B108" s="9">
        <v>54100.47</v>
      </c>
      <c r="C108" s="2">
        <f t="shared" si="25"/>
        <v>1507.8300000000017</v>
      </c>
      <c r="D108" s="12">
        <v>8.2765000000000004</v>
      </c>
      <c r="E108" s="10">
        <v>4095</v>
      </c>
      <c r="F108" s="11">
        <v>4095</v>
      </c>
      <c r="G108" s="11">
        <f t="shared" si="26"/>
        <v>40.950000000000003</v>
      </c>
      <c r="H108" s="9">
        <v>64.94</v>
      </c>
      <c r="I108" s="9">
        <v>25706296</v>
      </c>
      <c r="J108" s="9">
        <v>25706296</v>
      </c>
      <c r="K108" s="9">
        <v>28309899</v>
      </c>
      <c r="L108" s="9">
        <v>28309899</v>
      </c>
      <c r="M108" s="16">
        <f t="shared" si="27"/>
        <v>2603603</v>
      </c>
      <c r="N108" s="9">
        <f t="shared" si="28"/>
        <v>54016195</v>
      </c>
      <c r="O108" s="17">
        <f t="shared" si="29"/>
        <v>1620485.8499999999</v>
      </c>
      <c r="P108" s="9">
        <f t="shared" si="30"/>
        <v>983117.15000000014</v>
      </c>
      <c r="Q108" s="19">
        <f t="shared" si="31"/>
        <v>9.8311715000000017</v>
      </c>
      <c r="S108" s="2"/>
      <c r="T108" s="2"/>
      <c r="U108" s="2"/>
      <c r="V108" s="2"/>
      <c r="W108" s="2"/>
      <c r="X108" s="2"/>
      <c r="Y108" s="21"/>
      <c r="Z108" s="22">
        <f>import!B107-import!C107-import!D107</f>
        <v>98.408253297861648</v>
      </c>
    </row>
    <row r="109" spans="1:26">
      <c r="A109" s="5">
        <v>38352</v>
      </c>
      <c r="B109" s="14">
        <v>52592.639999999999</v>
      </c>
      <c r="C109" s="2">
        <f t="shared" si="25"/>
        <v>2211.2699999999968</v>
      </c>
      <c r="D109" s="12">
        <v>8.2765000000000004</v>
      </c>
      <c r="E109" s="10">
        <v>60630</v>
      </c>
      <c r="F109" s="11">
        <f t="shared" ref="F109:F119" si="41">E109-E110</f>
        <v>2452</v>
      </c>
      <c r="G109" s="11">
        <f t="shared" si="26"/>
        <v>24.52</v>
      </c>
      <c r="H109" s="9">
        <v>110.76</v>
      </c>
      <c r="I109" s="14">
        <v>324568519</v>
      </c>
      <c r="J109" s="14">
        <f t="shared" ref="J109:J119" si="42">I109-I110</f>
        <v>30488808</v>
      </c>
      <c r="K109" s="14">
        <v>338607156</v>
      </c>
      <c r="L109" s="14">
        <f t="shared" ref="L109:L119" si="43">K109-K110</f>
        <v>36475105</v>
      </c>
      <c r="M109" s="16">
        <f t="shared" si="27"/>
        <v>5986297</v>
      </c>
      <c r="N109" s="9">
        <f t="shared" si="28"/>
        <v>66963913</v>
      </c>
      <c r="O109" s="18">
        <f t="shared" si="29"/>
        <v>2008917.39</v>
      </c>
      <c r="P109" s="14">
        <f t="shared" si="30"/>
        <v>3977379.6100000003</v>
      </c>
      <c r="Q109" s="19">
        <f t="shared" si="31"/>
        <v>39.773796100000006</v>
      </c>
      <c r="S109" s="2"/>
      <c r="T109" s="2"/>
      <c r="U109" s="2"/>
      <c r="V109" s="2"/>
      <c r="W109" s="2"/>
      <c r="X109" s="2"/>
      <c r="Y109" s="21"/>
      <c r="Z109" s="22">
        <f>import!B108-import!C108-import!D108</f>
        <v>179.02432639662257</v>
      </c>
    </row>
    <row r="110" spans="1:26">
      <c r="A110" s="4">
        <v>38321</v>
      </c>
      <c r="B110" s="9">
        <v>50381.37</v>
      </c>
      <c r="C110" s="2">
        <f t="shared" si="25"/>
        <v>5496.9500000000044</v>
      </c>
      <c r="D110" s="13">
        <v>8.2765000000000004</v>
      </c>
      <c r="E110" s="10">
        <v>58178</v>
      </c>
      <c r="F110" s="11">
        <f t="shared" si="41"/>
        <v>4397</v>
      </c>
      <c r="G110" s="11">
        <f t="shared" si="26"/>
        <v>43.97</v>
      </c>
      <c r="H110" s="9">
        <v>98.96</v>
      </c>
      <c r="I110" s="9">
        <v>294079711</v>
      </c>
      <c r="J110" s="14">
        <f t="shared" si="42"/>
        <v>29980770</v>
      </c>
      <c r="K110" s="9">
        <v>302132051</v>
      </c>
      <c r="L110" s="14">
        <f t="shared" si="43"/>
        <v>35406221</v>
      </c>
      <c r="M110" s="16">
        <f t="shared" si="27"/>
        <v>5425451</v>
      </c>
      <c r="N110" s="9">
        <f t="shared" si="28"/>
        <v>65386991</v>
      </c>
      <c r="O110" s="17">
        <f t="shared" si="29"/>
        <v>1961609.73</v>
      </c>
      <c r="P110" s="9">
        <f t="shared" si="30"/>
        <v>3463841.27</v>
      </c>
      <c r="Q110" s="19">
        <f t="shared" si="31"/>
        <v>34.638412700000003</v>
      </c>
      <c r="S110" s="2"/>
      <c r="T110" s="2"/>
      <c r="U110" s="2"/>
      <c r="V110" s="2"/>
      <c r="W110" s="2"/>
      <c r="X110" s="2"/>
      <c r="Y110" s="21"/>
      <c r="Z110" s="22">
        <f>import!B109-import!C109-import!D109</f>
        <v>569.06300842283019</v>
      </c>
    </row>
    <row r="111" spans="1:26">
      <c r="A111" s="4">
        <v>38291</v>
      </c>
      <c r="B111" s="9">
        <v>44884.42</v>
      </c>
      <c r="C111" s="2">
        <f t="shared" si="25"/>
        <v>1632.9199999999983</v>
      </c>
      <c r="D111" s="12">
        <v>8.2765000000000004</v>
      </c>
      <c r="E111" s="10">
        <v>53781</v>
      </c>
      <c r="F111" s="11">
        <f t="shared" si="41"/>
        <v>5089</v>
      </c>
      <c r="G111" s="11">
        <f t="shared" si="26"/>
        <v>50.89</v>
      </c>
      <c r="H111" s="9">
        <v>70.900000000000006</v>
      </c>
      <c r="I111" s="9">
        <v>264098941</v>
      </c>
      <c r="J111" s="14">
        <f t="shared" si="42"/>
        <v>27842751</v>
      </c>
      <c r="K111" s="9">
        <v>266725830</v>
      </c>
      <c r="L111" s="14">
        <f t="shared" si="43"/>
        <v>30056135</v>
      </c>
      <c r="M111" s="16">
        <f t="shared" si="27"/>
        <v>2213384</v>
      </c>
      <c r="N111" s="9">
        <f t="shared" si="28"/>
        <v>57898886</v>
      </c>
      <c r="O111" s="17">
        <f t="shared" si="29"/>
        <v>1736966.5799999998</v>
      </c>
      <c r="P111" s="9">
        <f t="shared" si="30"/>
        <v>476417.42000000016</v>
      </c>
      <c r="Q111" s="19">
        <f t="shared" si="31"/>
        <v>4.764174200000002</v>
      </c>
      <c r="S111" s="2"/>
      <c r="T111" s="2"/>
      <c r="U111" s="2"/>
      <c r="V111" s="2"/>
      <c r="W111" s="2"/>
      <c r="X111" s="2"/>
      <c r="Y111" s="21"/>
      <c r="Z111" s="22">
        <f>import!B110-import!C110-import!D110</f>
        <v>95.537132636536953</v>
      </c>
    </row>
    <row r="112" spans="1:26">
      <c r="A112" s="4">
        <v>38260</v>
      </c>
      <c r="B112" s="9">
        <v>43251.5</v>
      </c>
      <c r="C112" s="2">
        <f t="shared" si="25"/>
        <v>1218.75</v>
      </c>
      <c r="D112" s="12">
        <v>8.2766999999999999</v>
      </c>
      <c r="E112" s="10">
        <v>48692</v>
      </c>
      <c r="F112" s="11">
        <f t="shared" si="41"/>
        <v>5133</v>
      </c>
      <c r="G112" s="11">
        <f t="shared" si="26"/>
        <v>51.33</v>
      </c>
      <c r="H112" s="9">
        <v>49.92</v>
      </c>
      <c r="I112" s="9">
        <v>236256190</v>
      </c>
      <c r="J112" s="14">
        <f t="shared" si="42"/>
        <v>29863218</v>
      </c>
      <c r="K112" s="9">
        <v>236669695</v>
      </c>
      <c r="L112" s="14">
        <f t="shared" si="43"/>
        <v>31850310</v>
      </c>
      <c r="M112" s="16">
        <f t="shared" si="27"/>
        <v>1987092</v>
      </c>
      <c r="N112" s="9">
        <f t="shared" si="28"/>
        <v>61713528</v>
      </c>
      <c r="O112" s="17">
        <f t="shared" si="29"/>
        <v>1851405.8399999999</v>
      </c>
      <c r="P112" s="9">
        <f t="shared" si="30"/>
        <v>135686.16000000015</v>
      </c>
      <c r="Q112" s="19">
        <f t="shared" si="31"/>
        <v>1.3568616000000016</v>
      </c>
      <c r="S112" s="2"/>
      <c r="T112" s="2"/>
      <c r="U112" s="2"/>
      <c r="V112" s="2"/>
      <c r="W112" s="2"/>
      <c r="X112" s="2"/>
      <c r="Y112" s="21"/>
      <c r="Z112" s="22">
        <f>import!B111-import!C111-import!D111</f>
        <v>62.756577465018665</v>
      </c>
    </row>
    <row r="113" spans="1:26">
      <c r="A113" s="4">
        <v>38230</v>
      </c>
      <c r="B113" s="9">
        <v>42032.75</v>
      </c>
      <c r="C113" s="2">
        <f t="shared" si="25"/>
        <v>964.52999999999884</v>
      </c>
      <c r="D113" s="13">
        <v>8.2767999999999997</v>
      </c>
      <c r="E113" s="10">
        <v>43559</v>
      </c>
      <c r="F113" s="11">
        <f t="shared" si="41"/>
        <v>5156</v>
      </c>
      <c r="G113" s="11">
        <f t="shared" si="26"/>
        <v>51.56</v>
      </c>
      <c r="H113" s="9">
        <v>44.9</v>
      </c>
      <c r="I113" s="9">
        <v>206392972</v>
      </c>
      <c r="J113" s="14">
        <f t="shared" si="42"/>
        <v>28076916</v>
      </c>
      <c r="K113" s="9">
        <v>204819385</v>
      </c>
      <c r="L113" s="14">
        <f t="shared" si="43"/>
        <v>28982446</v>
      </c>
      <c r="M113" s="16">
        <f t="shared" si="27"/>
        <v>905530</v>
      </c>
      <c r="N113" s="9">
        <f t="shared" si="28"/>
        <v>57059362</v>
      </c>
      <c r="O113" s="17">
        <f t="shared" si="29"/>
        <v>1711780.8599999999</v>
      </c>
      <c r="P113" s="9">
        <f t="shared" si="30"/>
        <v>-806250.85999999987</v>
      </c>
      <c r="Q113" s="19">
        <f t="shared" si="31"/>
        <v>-8.0625085999999992</v>
      </c>
      <c r="S113" s="2"/>
      <c r="T113" s="2"/>
      <c r="U113" s="2"/>
      <c r="V113" s="2"/>
      <c r="W113" s="2"/>
      <c r="X113" s="2"/>
      <c r="Y113" s="21"/>
      <c r="Z113" s="22">
        <f>import!B112-import!C112-import!D112</f>
        <v>27.479659194316504</v>
      </c>
    </row>
    <row r="114" spans="1:26">
      <c r="A114" s="4">
        <v>38199</v>
      </c>
      <c r="B114" s="9">
        <v>41068.22</v>
      </c>
      <c r="C114" s="2">
        <f t="shared" si="25"/>
        <v>788.19000000000233</v>
      </c>
      <c r="D114" s="12">
        <v>8.2766999999999999</v>
      </c>
      <c r="E114" s="10">
        <v>38403</v>
      </c>
      <c r="F114" s="11">
        <f t="shared" si="41"/>
        <v>4520</v>
      </c>
      <c r="G114" s="11">
        <f t="shared" si="26"/>
        <v>45.2</v>
      </c>
      <c r="H114" s="9">
        <v>20.32</v>
      </c>
      <c r="I114" s="9">
        <v>178316056</v>
      </c>
      <c r="J114" s="14">
        <f t="shared" si="42"/>
        <v>28770451</v>
      </c>
      <c r="K114" s="9">
        <v>175836939</v>
      </c>
      <c r="L114" s="14">
        <f t="shared" si="43"/>
        <v>28571088</v>
      </c>
      <c r="M114" s="16">
        <f t="shared" si="27"/>
        <v>-199363</v>
      </c>
      <c r="N114" s="9">
        <f t="shared" si="28"/>
        <v>57341539</v>
      </c>
      <c r="O114" s="17">
        <f t="shared" si="29"/>
        <v>1720246.17</v>
      </c>
      <c r="P114" s="9">
        <f t="shared" si="30"/>
        <v>-1919609.17</v>
      </c>
      <c r="Q114" s="19">
        <f t="shared" si="31"/>
        <v>-19.1960917</v>
      </c>
      <c r="S114" s="2"/>
      <c r="T114" s="2"/>
      <c r="U114" s="2"/>
      <c r="V114" s="2"/>
      <c r="W114" s="2"/>
      <c r="X114" s="2"/>
      <c r="Y114" s="21"/>
      <c r="Z114" s="22">
        <f>import!B113-import!C113-import!D113</f>
        <v>24.073891264225153</v>
      </c>
    </row>
    <row r="115" spans="1:26">
      <c r="A115" s="4">
        <v>38168</v>
      </c>
      <c r="B115" s="9">
        <v>40280.03</v>
      </c>
      <c r="C115" s="2">
        <f t="shared" si="25"/>
        <v>1144.1800000000003</v>
      </c>
      <c r="D115" s="12">
        <v>8.2766999999999999</v>
      </c>
      <c r="E115" s="10">
        <v>33883</v>
      </c>
      <c r="F115" s="11">
        <f t="shared" si="41"/>
        <v>7972</v>
      </c>
      <c r="G115" s="11">
        <f t="shared" si="26"/>
        <v>79.72</v>
      </c>
      <c r="H115" s="9">
        <v>18.440000000000001</v>
      </c>
      <c r="I115" s="9">
        <v>149545605</v>
      </c>
      <c r="J115" s="14">
        <f t="shared" si="42"/>
        <v>27945098</v>
      </c>
      <c r="K115" s="9">
        <v>147265851</v>
      </c>
      <c r="L115" s="14">
        <f t="shared" si="43"/>
        <v>28225384</v>
      </c>
      <c r="M115" s="16">
        <f t="shared" si="27"/>
        <v>280286</v>
      </c>
      <c r="N115" s="9">
        <f t="shared" si="28"/>
        <v>56170482</v>
      </c>
      <c r="O115" s="17">
        <f t="shared" si="29"/>
        <v>1685114.46</v>
      </c>
      <c r="P115" s="9">
        <f t="shared" si="30"/>
        <v>-1404828.46</v>
      </c>
      <c r="Q115" s="19">
        <f t="shared" si="31"/>
        <v>-14.048284599999999</v>
      </c>
      <c r="S115" s="2"/>
      <c r="T115" s="2"/>
      <c r="U115" s="2"/>
      <c r="V115" s="2"/>
      <c r="W115" s="2"/>
      <c r="X115" s="2"/>
      <c r="Y115" s="21"/>
      <c r="Z115" s="22">
        <f>import!B114-import!C114-import!D114</f>
        <v>49.948801823333</v>
      </c>
    </row>
    <row r="116" spans="1:26">
      <c r="A116" s="4">
        <v>38138</v>
      </c>
      <c r="B116" s="9">
        <v>39135.85</v>
      </c>
      <c r="C116" s="2">
        <f t="shared" si="25"/>
        <v>495.23999999999796</v>
      </c>
      <c r="D116" s="13">
        <v>8.2771000000000008</v>
      </c>
      <c r="E116" s="10">
        <v>25911</v>
      </c>
      <c r="F116" s="11">
        <f t="shared" si="41"/>
        <v>6294</v>
      </c>
      <c r="G116" s="11">
        <f t="shared" si="26"/>
        <v>62.94</v>
      </c>
      <c r="H116" s="9">
        <v>21.03</v>
      </c>
      <c r="I116" s="9">
        <v>121600507</v>
      </c>
      <c r="J116" s="14">
        <f t="shared" si="42"/>
        <v>24574229</v>
      </c>
      <c r="K116" s="9">
        <v>119040467</v>
      </c>
      <c r="L116" s="14">
        <f t="shared" si="43"/>
        <v>24768444</v>
      </c>
      <c r="M116" s="16">
        <f t="shared" si="27"/>
        <v>194215</v>
      </c>
      <c r="N116" s="9">
        <f t="shared" si="28"/>
        <v>49342673</v>
      </c>
      <c r="O116" s="17">
        <f t="shared" si="29"/>
        <v>1480280.19</v>
      </c>
      <c r="P116" s="9">
        <f t="shared" si="30"/>
        <v>-1286065.19</v>
      </c>
      <c r="Q116" s="19">
        <f t="shared" si="31"/>
        <v>-12.860651899999999</v>
      </c>
      <c r="S116" s="2"/>
      <c r="T116" s="2"/>
      <c r="U116" s="2"/>
      <c r="V116" s="2"/>
      <c r="W116" s="2"/>
      <c r="X116" s="2"/>
      <c r="Y116" s="21"/>
      <c r="Z116" s="22">
        <f>import!B115-import!C115-import!D115</f>
        <v>-18.11610185227822</v>
      </c>
    </row>
    <row r="117" spans="1:26">
      <c r="A117" s="4">
        <v>38107</v>
      </c>
      <c r="B117" s="9">
        <v>38640.61</v>
      </c>
      <c r="C117" s="2">
        <f t="shared" si="25"/>
        <v>914.37999999999738</v>
      </c>
      <c r="D117" s="12">
        <v>8.2768999999999995</v>
      </c>
      <c r="E117" s="10">
        <v>19617</v>
      </c>
      <c r="F117" s="11">
        <f t="shared" si="41"/>
        <v>5551</v>
      </c>
      <c r="G117" s="11">
        <f t="shared" si="26"/>
        <v>55.51</v>
      </c>
      <c r="H117" s="9">
        <v>-22.5</v>
      </c>
      <c r="I117" s="9">
        <v>97026278</v>
      </c>
      <c r="J117" s="14">
        <f t="shared" si="42"/>
        <v>27665969</v>
      </c>
      <c r="K117" s="9">
        <v>94272023</v>
      </c>
      <c r="L117" s="14">
        <f t="shared" si="43"/>
        <v>26834542</v>
      </c>
      <c r="M117" s="16">
        <f t="shared" si="27"/>
        <v>-831427</v>
      </c>
      <c r="N117" s="9">
        <f t="shared" si="28"/>
        <v>54500511</v>
      </c>
      <c r="O117" s="17">
        <f t="shared" si="29"/>
        <v>1635015.3299999998</v>
      </c>
      <c r="P117" s="9">
        <f t="shared" si="30"/>
        <v>-2466442.33</v>
      </c>
      <c r="Q117" s="19">
        <f t="shared" si="31"/>
        <v>-24.664423299999999</v>
      </c>
      <c r="S117" s="2"/>
      <c r="T117" s="2"/>
      <c r="U117" s="2"/>
      <c r="V117" s="2"/>
      <c r="W117" s="2"/>
      <c r="X117" s="2"/>
      <c r="Y117" s="21"/>
      <c r="Z117" s="22">
        <f>import!B116-import!C116-import!D116</f>
        <v>69.45230478660217</v>
      </c>
    </row>
    <row r="118" spans="1:26">
      <c r="A118" s="4">
        <v>38077</v>
      </c>
      <c r="B118" s="9">
        <v>37726.230000000003</v>
      </c>
      <c r="C118" s="2">
        <f t="shared" si="25"/>
        <v>966.75</v>
      </c>
      <c r="D118" s="12">
        <v>8.2771000000000008</v>
      </c>
      <c r="E118" s="10">
        <v>14066</v>
      </c>
      <c r="F118" s="11">
        <f t="shared" si="41"/>
        <v>5747</v>
      </c>
      <c r="G118" s="11">
        <f t="shared" si="26"/>
        <v>57.47</v>
      </c>
      <c r="H118" s="9">
        <v>-5.4</v>
      </c>
      <c r="I118" s="9">
        <v>69360309</v>
      </c>
      <c r="J118" s="14">
        <f t="shared" si="42"/>
        <v>26389533</v>
      </c>
      <c r="K118" s="9">
        <v>67437481</v>
      </c>
      <c r="L118" s="14">
        <f t="shared" si="43"/>
        <v>26578369</v>
      </c>
      <c r="M118" s="16">
        <f t="shared" si="27"/>
        <v>188836</v>
      </c>
      <c r="N118" s="9">
        <f t="shared" si="28"/>
        <v>52967902</v>
      </c>
      <c r="O118" s="17">
        <f t="shared" si="29"/>
        <v>1589037.06</v>
      </c>
      <c r="P118" s="9">
        <f t="shared" si="30"/>
        <v>-1400201.06</v>
      </c>
      <c r="Q118" s="19">
        <f t="shared" si="31"/>
        <v>-14.0020106</v>
      </c>
      <c r="S118" s="2"/>
      <c r="T118" s="2"/>
      <c r="U118" s="2"/>
      <c r="V118" s="2"/>
      <c r="W118" s="2"/>
      <c r="X118" s="2"/>
      <c r="Y118" s="21"/>
      <c r="Z118" s="22">
        <f>import!B117-import!C117-import!D117</f>
        <v>67.96714334280604</v>
      </c>
    </row>
    <row r="119" spans="1:26">
      <c r="A119" s="4">
        <v>38046</v>
      </c>
      <c r="B119" s="9">
        <v>36759.480000000003</v>
      </c>
      <c r="C119" s="2">
        <f t="shared" si="25"/>
        <v>968.40000000000146</v>
      </c>
      <c r="D119" s="13">
        <v>8.2771000000000008</v>
      </c>
      <c r="E119" s="10">
        <v>8319</v>
      </c>
      <c r="F119" s="11">
        <f t="shared" si="41"/>
        <v>4236</v>
      </c>
      <c r="G119" s="11">
        <f t="shared" si="26"/>
        <v>42.36</v>
      </c>
      <c r="H119" s="9">
        <v>-78.72</v>
      </c>
      <c r="I119" s="9">
        <v>42970776</v>
      </c>
      <c r="J119" s="14">
        <f t="shared" si="42"/>
        <v>23155272</v>
      </c>
      <c r="K119" s="9">
        <v>40859112</v>
      </c>
      <c r="L119" s="14">
        <f t="shared" si="43"/>
        <v>20953951</v>
      </c>
      <c r="M119" s="16">
        <f t="shared" si="27"/>
        <v>-2201321</v>
      </c>
      <c r="N119" s="9">
        <f t="shared" si="28"/>
        <v>44109223</v>
      </c>
      <c r="O119" s="17">
        <f t="shared" si="29"/>
        <v>1323276.69</v>
      </c>
      <c r="P119" s="9">
        <f t="shared" si="30"/>
        <v>-3524597.69</v>
      </c>
      <c r="Q119" s="19">
        <f t="shared" si="31"/>
        <v>-35.245976900000002</v>
      </c>
      <c r="S119" s="2"/>
      <c r="T119" s="2"/>
      <c r="U119" s="2"/>
      <c r="V119" s="2"/>
      <c r="W119" s="2"/>
      <c r="X119" s="2"/>
      <c r="Y119" s="21"/>
      <c r="Z119" s="22">
        <f>import!B118-import!C118-import!D118</f>
        <v>130.8195222240895</v>
      </c>
    </row>
    <row r="120" spans="1:26">
      <c r="A120" s="4">
        <v>38017</v>
      </c>
      <c r="B120" s="9">
        <v>35791.08</v>
      </c>
      <c r="C120" s="2">
        <f t="shared" si="25"/>
        <v>944.16000000000349</v>
      </c>
      <c r="D120" s="12">
        <v>8.2768999999999995</v>
      </c>
      <c r="E120" s="10">
        <v>4083</v>
      </c>
      <c r="F120" s="11">
        <v>4083</v>
      </c>
      <c r="G120" s="11">
        <f t="shared" si="26"/>
        <v>40.83</v>
      </c>
      <c r="H120" s="9">
        <v>-0.24</v>
      </c>
      <c r="I120" s="9">
        <v>19815504</v>
      </c>
      <c r="J120" s="9">
        <v>19815504</v>
      </c>
      <c r="K120" s="9">
        <v>19905161</v>
      </c>
      <c r="L120" s="9">
        <v>19905161</v>
      </c>
      <c r="M120" s="16">
        <f t="shared" si="27"/>
        <v>89657</v>
      </c>
      <c r="N120" s="9">
        <f t="shared" si="28"/>
        <v>39720665</v>
      </c>
      <c r="O120" s="17">
        <f t="shared" si="29"/>
        <v>1191619.95</v>
      </c>
      <c r="P120" s="9">
        <f t="shared" si="30"/>
        <v>-1101962.95</v>
      </c>
      <c r="Q120" s="19">
        <f t="shared" si="31"/>
        <v>-11.019629499999999</v>
      </c>
      <c r="S120" s="2"/>
      <c r="T120" s="2"/>
      <c r="U120" s="2"/>
      <c r="V120" s="2"/>
      <c r="W120" s="2"/>
      <c r="X120" s="2"/>
      <c r="Y120" s="21"/>
      <c r="Z120" s="22">
        <f>import!B119-import!C119-import!D119</f>
        <v>74.711064008439592</v>
      </c>
    </row>
    <row r="121" spans="1:26">
      <c r="A121" s="5">
        <v>37986</v>
      </c>
      <c r="B121" s="14">
        <v>34846.92</v>
      </c>
      <c r="C121" s="2">
        <f t="shared" si="25"/>
        <v>2021.1399999999994</v>
      </c>
      <c r="D121" s="12">
        <v>8.2769999999999992</v>
      </c>
      <c r="E121" s="10">
        <v>53505</v>
      </c>
      <c r="F121" s="11">
        <f t="shared" ref="F121:F131" si="44">E121-E122</f>
        <v>6351</v>
      </c>
      <c r="G121" s="11">
        <f t="shared" si="26"/>
        <v>63.51</v>
      </c>
      <c r="H121" s="9">
        <v>57.25</v>
      </c>
      <c r="I121" s="14">
        <v>231914261</v>
      </c>
      <c r="J121" s="14">
        <f t="shared" ref="J121:J131" si="45">I121-I122</f>
        <v>24814176</v>
      </c>
      <c r="K121" s="14">
        <v>240337548</v>
      </c>
      <c r="L121" s="14">
        <f t="shared" ref="L121:L131" si="46">K121-K122</f>
        <v>26820922</v>
      </c>
      <c r="M121" s="16">
        <f t="shared" si="27"/>
        <v>2006746</v>
      </c>
      <c r="N121" s="9">
        <f t="shared" si="28"/>
        <v>51635098</v>
      </c>
      <c r="O121" s="18">
        <f t="shared" si="29"/>
        <v>1549052.94</v>
      </c>
      <c r="P121" s="14">
        <f t="shared" si="30"/>
        <v>457693.06000000006</v>
      </c>
      <c r="Q121" s="19">
        <f t="shared" si="31"/>
        <v>4.5769306000000007</v>
      </c>
      <c r="S121" s="2"/>
      <c r="T121" s="2"/>
      <c r="U121" s="2"/>
      <c r="V121" s="2"/>
      <c r="W121" s="2"/>
      <c r="X121" s="2"/>
      <c r="Y121" s="21"/>
      <c r="Z121" s="22">
        <f>import!B120-import!C120-import!D120</f>
        <v>147.05743815104503</v>
      </c>
    </row>
    <row r="122" spans="1:26">
      <c r="A122" s="4">
        <v>37955</v>
      </c>
      <c r="B122" s="9">
        <v>32825.78</v>
      </c>
      <c r="C122" s="2">
        <f t="shared" si="25"/>
        <v>1176.9699999999975</v>
      </c>
      <c r="D122" s="13">
        <v>8.2768999999999995</v>
      </c>
      <c r="E122" s="10">
        <v>47154</v>
      </c>
      <c r="F122" s="11">
        <f t="shared" si="44"/>
        <v>3598</v>
      </c>
      <c r="G122" s="11">
        <f t="shared" si="26"/>
        <v>35.979999999999997</v>
      </c>
      <c r="H122" s="9">
        <v>48.69</v>
      </c>
      <c r="I122" s="9">
        <v>207100085</v>
      </c>
      <c r="J122" s="14">
        <f t="shared" si="45"/>
        <v>21605072</v>
      </c>
      <c r="K122" s="9">
        <v>213516626</v>
      </c>
      <c r="L122" s="14">
        <f t="shared" si="46"/>
        <v>24080233</v>
      </c>
      <c r="M122" s="16">
        <f t="shared" si="27"/>
        <v>2475161</v>
      </c>
      <c r="N122" s="9">
        <f t="shared" si="28"/>
        <v>45685305</v>
      </c>
      <c r="O122" s="17">
        <f t="shared" si="29"/>
        <v>1370559.15</v>
      </c>
      <c r="P122" s="9">
        <f t="shared" si="30"/>
        <v>1104601.8500000001</v>
      </c>
      <c r="Q122" s="19">
        <f t="shared" si="31"/>
        <v>11.046018500000001</v>
      </c>
      <c r="S122" s="2"/>
      <c r="T122" s="2"/>
      <c r="U122" s="2"/>
      <c r="V122" s="2"/>
      <c r="W122" s="2"/>
      <c r="X122" s="2"/>
      <c r="Y122" s="21"/>
      <c r="Z122" s="22">
        <f>import!B121-import!C121-import!D121</f>
        <v>79.369392661823596</v>
      </c>
    </row>
    <row r="123" spans="1:26">
      <c r="A123" s="4">
        <v>37925</v>
      </c>
      <c r="B123" s="9">
        <v>31648.81</v>
      </c>
      <c r="C123" s="2">
        <f t="shared" si="25"/>
        <v>1367.6900000000023</v>
      </c>
      <c r="D123" s="12">
        <v>8.2766999999999999</v>
      </c>
      <c r="E123" s="10">
        <v>43556</v>
      </c>
      <c r="F123" s="11">
        <f t="shared" si="44"/>
        <v>3318</v>
      </c>
      <c r="G123" s="11">
        <f t="shared" si="26"/>
        <v>33.18</v>
      </c>
      <c r="H123" s="9">
        <v>57.33</v>
      </c>
      <c r="I123" s="9">
        <v>185495013</v>
      </c>
      <c r="J123" s="14">
        <f t="shared" si="45"/>
        <v>21118297</v>
      </c>
      <c r="K123" s="9">
        <v>189436393</v>
      </c>
      <c r="L123" s="14">
        <f t="shared" si="46"/>
        <v>22930969</v>
      </c>
      <c r="M123" s="16">
        <f t="shared" si="27"/>
        <v>1812672</v>
      </c>
      <c r="N123" s="9">
        <f t="shared" si="28"/>
        <v>44049266</v>
      </c>
      <c r="O123" s="17">
        <f t="shared" si="29"/>
        <v>1321477.98</v>
      </c>
      <c r="P123" s="9">
        <f t="shared" si="30"/>
        <v>491194.02</v>
      </c>
      <c r="Q123" s="19">
        <f t="shared" si="31"/>
        <v>4.9119402000000001</v>
      </c>
      <c r="S123" s="2"/>
      <c r="T123" s="2"/>
      <c r="U123" s="2"/>
      <c r="V123" s="2"/>
      <c r="W123" s="2"/>
      <c r="X123" s="2"/>
      <c r="Y123" s="21"/>
      <c r="Z123" s="22">
        <f>import!B122-import!C122-import!D122</f>
        <v>89.60175072835095</v>
      </c>
    </row>
    <row r="124" spans="1:26">
      <c r="A124" s="4">
        <v>37894</v>
      </c>
      <c r="B124" s="9">
        <v>30281.119999999999</v>
      </c>
      <c r="C124" s="2">
        <f t="shared" si="25"/>
        <v>1304.0299999999988</v>
      </c>
      <c r="D124" s="12">
        <v>8.2771000000000008</v>
      </c>
      <c r="E124" s="10">
        <v>40238</v>
      </c>
      <c r="F124" s="11">
        <f t="shared" si="44"/>
        <v>3564</v>
      </c>
      <c r="G124" s="11">
        <f t="shared" si="26"/>
        <v>35.64</v>
      </c>
      <c r="H124" s="9">
        <v>2.88</v>
      </c>
      <c r="I124" s="9">
        <v>164376716</v>
      </c>
      <c r="J124" s="14">
        <f t="shared" si="45"/>
        <v>23634181</v>
      </c>
      <c r="K124" s="9">
        <v>166505424</v>
      </c>
      <c r="L124" s="14">
        <f t="shared" si="46"/>
        <v>23345463</v>
      </c>
      <c r="M124" s="16">
        <f t="shared" si="27"/>
        <v>-288718</v>
      </c>
      <c r="N124" s="9">
        <f t="shared" si="28"/>
        <v>46979644</v>
      </c>
      <c r="O124" s="17">
        <f t="shared" si="29"/>
        <v>1409389.3199999998</v>
      </c>
      <c r="P124" s="9">
        <f t="shared" si="30"/>
        <v>-1698107.3199999998</v>
      </c>
      <c r="Q124" s="19">
        <f t="shared" si="31"/>
        <v>-16.981073199999997</v>
      </c>
      <c r="S124" s="2"/>
      <c r="T124" s="2"/>
      <c r="U124" s="2"/>
      <c r="V124" s="2"/>
      <c r="W124" s="2"/>
      <c r="X124" s="2"/>
      <c r="Y124" s="21"/>
      <c r="Z124" s="22">
        <f>import!B123-import!C123-import!D123</f>
        <v>112.73765210234004</v>
      </c>
    </row>
    <row r="125" spans="1:26">
      <c r="A125" s="4">
        <v>37864</v>
      </c>
      <c r="B125" s="9">
        <v>28977.09</v>
      </c>
      <c r="C125" s="2">
        <f t="shared" si="25"/>
        <v>1134.4399999999987</v>
      </c>
      <c r="D125" s="13">
        <v>8.2769999999999992</v>
      </c>
      <c r="E125" s="10">
        <v>36674</v>
      </c>
      <c r="F125" s="11">
        <f t="shared" si="44"/>
        <v>3320</v>
      </c>
      <c r="G125" s="11">
        <f t="shared" si="26"/>
        <v>33.200000000000003</v>
      </c>
      <c r="H125" s="9">
        <v>27.94</v>
      </c>
      <c r="I125" s="9">
        <v>140742535</v>
      </c>
      <c r="J125" s="14">
        <f t="shared" si="45"/>
        <v>19644360</v>
      </c>
      <c r="K125" s="9">
        <v>143159961</v>
      </c>
      <c r="L125" s="14">
        <f t="shared" si="46"/>
        <v>20184917</v>
      </c>
      <c r="M125" s="16">
        <f t="shared" si="27"/>
        <v>540557</v>
      </c>
      <c r="N125" s="9">
        <f t="shared" si="28"/>
        <v>39829277</v>
      </c>
      <c r="O125" s="17">
        <f t="shared" si="29"/>
        <v>1194878.31</v>
      </c>
      <c r="P125" s="9">
        <f t="shared" si="30"/>
        <v>-654321.31000000006</v>
      </c>
      <c r="Q125" s="19">
        <f t="shared" si="31"/>
        <v>-6.5432131000000009</v>
      </c>
      <c r="S125" s="2"/>
      <c r="T125" s="2"/>
      <c r="U125" s="2"/>
      <c r="V125" s="2"/>
      <c r="W125" s="2"/>
      <c r="X125" s="2"/>
      <c r="Y125" s="21"/>
      <c r="Z125" s="22">
        <f>import!B124-import!C124-import!D124</f>
        <v>79.336107910027636</v>
      </c>
    </row>
    <row r="126" spans="1:26">
      <c r="A126" s="4">
        <v>37833</v>
      </c>
      <c r="B126" s="9">
        <v>27842.65</v>
      </c>
      <c r="C126" s="2">
        <f t="shared" si="25"/>
        <v>928.29000000000087</v>
      </c>
      <c r="D126" s="12">
        <v>8.2773000000000003</v>
      </c>
      <c r="E126" s="10">
        <v>33354</v>
      </c>
      <c r="F126" s="11">
        <f t="shared" si="44"/>
        <v>3099</v>
      </c>
      <c r="G126" s="11">
        <f t="shared" si="26"/>
        <v>30.99</v>
      </c>
      <c r="H126" s="9">
        <v>15.96</v>
      </c>
      <c r="I126" s="9">
        <v>121098175</v>
      </c>
      <c r="J126" s="14">
        <f t="shared" si="45"/>
        <v>20201093</v>
      </c>
      <c r="K126" s="9">
        <v>122975044</v>
      </c>
      <c r="L126" s="14">
        <f t="shared" si="46"/>
        <v>20480279</v>
      </c>
      <c r="M126" s="16">
        <f t="shared" si="27"/>
        <v>279186</v>
      </c>
      <c r="N126" s="9">
        <f t="shared" si="28"/>
        <v>40681372</v>
      </c>
      <c r="O126" s="17">
        <f t="shared" si="29"/>
        <v>1220441.1599999999</v>
      </c>
      <c r="P126" s="9">
        <f t="shared" si="30"/>
        <v>-941255.15999999992</v>
      </c>
      <c r="Q126" s="19">
        <f t="shared" si="31"/>
        <v>-9.4125515999999987</v>
      </c>
      <c r="S126" s="2"/>
      <c r="T126" s="2"/>
      <c r="U126" s="2"/>
      <c r="V126" s="2"/>
      <c r="W126" s="2"/>
      <c r="X126" s="2"/>
      <c r="Y126" s="21"/>
      <c r="Z126" s="22">
        <f>import!B125-import!C125-import!D125</f>
        <v>65.083337530513688</v>
      </c>
    </row>
    <row r="127" spans="1:26">
      <c r="A127" s="4">
        <v>37802</v>
      </c>
      <c r="B127" s="9">
        <v>26914.36</v>
      </c>
      <c r="C127" s="2">
        <f t="shared" si="25"/>
        <v>526.04000000000087</v>
      </c>
      <c r="D127" s="12">
        <v>8.2769999999999992</v>
      </c>
      <c r="E127" s="10">
        <v>30255</v>
      </c>
      <c r="F127" s="11">
        <f t="shared" si="44"/>
        <v>6984</v>
      </c>
      <c r="G127" s="11">
        <f t="shared" si="26"/>
        <v>69.84</v>
      </c>
      <c r="H127" s="9">
        <v>21.4</v>
      </c>
      <c r="I127" s="9">
        <v>100897082</v>
      </c>
      <c r="J127" s="14">
        <f t="shared" si="45"/>
        <v>17427942</v>
      </c>
      <c r="K127" s="9">
        <v>102494765</v>
      </c>
      <c r="L127" s="14">
        <f t="shared" si="46"/>
        <v>18535014</v>
      </c>
      <c r="M127" s="16">
        <f t="shared" si="27"/>
        <v>1107072</v>
      </c>
      <c r="N127" s="9">
        <f t="shared" si="28"/>
        <v>35962956</v>
      </c>
      <c r="O127" s="17">
        <f t="shared" si="29"/>
        <v>1078888.68</v>
      </c>
      <c r="P127" s="9">
        <f t="shared" si="30"/>
        <v>28183.320000000065</v>
      </c>
      <c r="Q127" s="19">
        <f t="shared" si="31"/>
        <v>0.28183320000000067</v>
      </c>
      <c r="S127" s="2"/>
      <c r="T127" s="2"/>
      <c r="U127" s="2"/>
      <c r="V127" s="2"/>
      <c r="W127" s="2"/>
      <c r="X127" s="2"/>
      <c r="Y127" s="21"/>
      <c r="Z127" s="22">
        <f>import!B126-import!C126-import!D126</f>
        <v>-6.4517388671739795</v>
      </c>
    </row>
    <row r="128" spans="1:26">
      <c r="A128" s="4">
        <v>37772</v>
      </c>
      <c r="B128" s="9">
        <v>26388.32</v>
      </c>
      <c r="C128" s="2">
        <f t="shared" si="25"/>
        <v>696.59000000000015</v>
      </c>
      <c r="D128" s="13">
        <v>8.2768999999999995</v>
      </c>
      <c r="E128" s="10">
        <v>23271</v>
      </c>
      <c r="F128" s="11">
        <f t="shared" si="44"/>
        <v>5448</v>
      </c>
      <c r="G128" s="11">
        <f t="shared" si="26"/>
        <v>54.48</v>
      </c>
      <c r="H128" s="9">
        <v>22.38</v>
      </c>
      <c r="I128" s="9">
        <v>83469140</v>
      </c>
      <c r="J128" s="14">
        <f t="shared" si="45"/>
        <v>17670306</v>
      </c>
      <c r="K128" s="9">
        <v>83959751</v>
      </c>
      <c r="L128" s="14">
        <f t="shared" si="46"/>
        <v>18222086</v>
      </c>
      <c r="M128" s="16">
        <f t="shared" si="27"/>
        <v>551780</v>
      </c>
      <c r="N128" s="9">
        <f t="shared" si="28"/>
        <v>35892392</v>
      </c>
      <c r="O128" s="17">
        <f t="shared" si="29"/>
        <v>1076771.76</v>
      </c>
      <c r="P128" s="9">
        <f t="shared" si="30"/>
        <v>-524991.76</v>
      </c>
      <c r="Q128" s="19">
        <f t="shared" si="31"/>
        <v>-5.2499175999999999</v>
      </c>
      <c r="S128" s="2"/>
      <c r="T128" s="2"/>
      <c r="U128" s="2"/>
      <c r="V128" s="2"/>
      <c r="W128" s="2"/>
      <c r="X128" s="2"/>
      <c r="Y128" s="21"/>
      <c r="Z128" s="22">
        <f>import!B127-import!C127-import!D127</f>
        <v>18.394818907629698</v>
      </c>
    </row>
    <row r="129" spans="1:26">
      <c r="A129" s="4">
        <v>37741</v>
      </c>
      <c r="B129" s="9">
        <v>25691.73</v>
      </c>
      <c r="C129" s="2">
        <f t="shared" si="25"/>
        <v>579.47999999999956</v>
      </c>
      <c r="D129" s="12">
        <v>8.2771000000000008</v>
      </c>
      <c r="E129" s="10">
        <v>17823</v>
      </c>
      <c r="F129" s="11">
        <f t="shared" si="44"/>
        <v>4737</v>
      </c>
      <c r="G129" s="11">
        <f t="shared" si="26"/>
        <v>47.37</v>
      </c>
      <c r="H129" s="9">
        <v>10.16</v>
      </c>
      <c r="I129" s="9">
        <v>65798834</v>
      </c>
      <c r="J129" s="14">
        <f t="shared" si="45"/>
        <v>18740756</v>
      </c>
      <c r="K129" s="9">
        <v>65737665</v>
      </c>
      <c r="L129" s="14">
        <f t="shared" si="46"/>
        <v>19247145</v>
      </c>
      <c r="M129" s="16">
        <f t="shared" si="27"/>
        <v>506389</v>
      </c>
      <c r="N129" s="9">
        <f t="shared" si="28"/>
        <v>37987901</v>
      </c>
      <c r="O129" s="17">
        <f t="shared" si="29"/>
        <v>1139637.03</v>
      </c>
      <c r="P129" s="9">
        <f t="shared" si="30"/>
        <v>-633248.03</v>
      </c>
      <c r="Q129" s="19">
        <f t="shared" si="31"/>
        <v>-6.3324803000000003</v>
      </c>
      <c r="S129" s="2"/>
      <c r="T129" s="2"/>
      <c r="U129" s="2"/>
      <c r="V129" s="2"/>
      <c r="W129" s="2"/>
      <c r="X129" s="2"/>
      <c r="Y129" s="21"/>
      <c r="Z129" s="22">
        <f>import!B128-import!C128-import!D128</f>
        <v>20.358547366694797</v>
      </c>
    </row>
    <row r="130" spans="1:26">
      <c r="A130" s="4">
        <v>37711</v>
      </c>
      <c r="B130" s="9">
        <v>25112.25</v>
      </c>
      <c r="C130" s="2">
        <f t="shared" ref="C130:C179" si="47">B130-B131</f>
        <v>475.29999999999927</v>
      </c>
      <c r="D130" s="12">
        <v>8.2772000000000006</v>
      </c>
      <c r="E130" s="10">
        <v>13086</v>
      </c>
      <c r="F130" s="11">
        <f t="shared" si="44"/>
        <v>5543</v>
      </c>
      <c r="G130" s="11">
        <f t="shared" si="26"/>
        <v>55.43</v>
      </c>
      <c r="H130" s="9">
        <v>-4.58</v>
      </c>
      <c r="I130" s="9">
        <v>47058078</v>
      </c>
      <c r="J130" s="14">
        <f t="shared" si="45"/>
        <v>17520914</v>
      </c>
      <c r="K130" s="9">
        <v>46490520</v>
      </c>
      <c r="L130" s="14">
        <f t="shared" si="46"/>
        <v>17438911</v>
      </c>
      <c r="M130" s="16">
        <f t="shared" si="27"/>
        <v>-82003</v>
      </c>
      <c r="N130" s="9">
        <f t="shared" si="28"/>
        <v>34959825</v>
      </c>
      <c r="O130" s="17">
        <f t="shared" si="29"/>
        <v>1048794.75</v>
      </c>
      <c r="P130" s="9">
        <f t="shared" si="30"/>
        <v>-1130797.75</v>
      </c>
      <c r="Q130" s="19">
        <f t="shared" si="31"/>
        <v>-11.3079775</v>
      </c>
      <c r="S130" s="2"/>
      <c r="T130" s="2"/>
      <c r="U130" s="2"/>
      <c r="V130" s="2"/>
      <c r="W130" s="2"/>
      <c r="X130" s="2"/>
      <c r="Y130" s="21"/>
      <c r="Z130" s="22">
        <f>import!B129-import!C129-import!D129</f>
        <v>11.893822480669707</v>
      </c>
    </row>
    <row r="131" spans="1:26">
      <c r="A131" s="4">
        <v>37680</v>
      </c>
      <c r="B131" s="9">
        <v>24636.95</v>
      </c>
      <c r="C131" s="2">
        <f t="shared" si="47"/>
        <v>278.27000000000044</v>
      </c>
      <c r="D131" s="13">
        <v>8.2773000000000003</v>
      </c>
      <c r="E131" s="10">
        <v>7543</v>
      </c>
      <c r="F131" s="11">
        <f t="shared" si="44"/>
        <v>3950</v>
      </c>
      <c r="G131" s="11">
        <f t="shared" ref="G131:G180" si="48">F131/100</f>
        <v>39.5</v>
      </c>
      <c r="H131" s="9">
        <v>6.76</v>
      </c>
      <c r="I131" s="9">
        <v>29537164</v>
      </c>
      <c r="J131" s="14">
        <f t="shared" si="45"/>
        <v>12787450</v>
      </c>
      <c r="K131" s="9">
        <v>29051609</v>
      </c>
      <c r="L131" s="14">
        <f t="shared" si="46"/>
        <v>13365635</v>
      </c>
      <c r="M131" s="16">
        <f t="shared" ref="M131:M180" si="49">L131-J131</f>
        <v>578185</v>
      </c>
      <c r="N131" s="9">
        <f t="shared" ref="N131:N180" si="50">J131+L131</f>
        <v>26153085</v>
      </c>
      <c r="O131" s="17">
        <f t="shared" ref="O131:O180" si="51">N131*0.03</f>
        <v>784592.54999999993</v>
      </c>
      <c r="P131" s="9">
        <f t="shared" ref="P131:P180" si="52">M131-O131</f>
        <v>-206407.54999999993</v>
      </c>
      <c r="Q131" s="19">
        <f t="shared" ref="Q131:Q180" si="53">P131/100000</f>
        <v>-2.0640754999999995</v>
      </c>
      <c r="S131" s="3"/>
      <c r="T131" s="3"/>
      <c r="U131" s="3"/>
      <c r="V131" s="3"/>
      <c r="W131" s="3"/>
      <c r="X131" s="3"/>
      <c r="Y131" s="21"/>
      <c r="Z131" s="22">
        <f>import!B130-import!C130-import!D130</f>
        <v>-2.8556250391008575</v>
      </c>
    </row>
    <row r="132" spans="1:26">
      <c r="A132" s="4">
        <v>37652</v>
      </c>
      <c r="B132" s="9">
        <v>24358.68</v>
      </c>
      <c r="C132" s="2">
        <f t="shared" si="47"/>
        <v>1135.3400000000001</v>
      </c>
      <c r="D132" s="12">
        <v>8.2767999999999997</v>
      </c>
      <c r="E132" s="10">
        <v>3593</v>
      </c>
      <c r="F132" s="11">
        <v>3593</v>
      </c>
      <c r="G132" s="11">
        <f t="shared" si="48"/>
        <v>35.93</v>
      </c>
      <c r="H132" s="9">
        <v>-12.4</v>
      </c>
      <c r="I132" s="9">
        <v>16749714</v>
      </c>
      <c r="J132" s="9">
        <v>16749714</v>
      </c>
      <c r="K132" s="9">
        <v>15685974</v>
      </c>
      <c r="L132" s="9">
        <v>15685974</v>
      </c>
      <c r="M132" s="16">
        <f t="shared" si="49"/>
        <v>-1063740</v>
      </c>
      <c r="N132" s="9">
        <f t="shared" si="50"/>
        <v>32435688</v>
      </c>
      <c r="O132" s="17">
        <f t="shared" si="51"/>
        <v>973070.64</v>
      </c>
      <c r="P132" s="9">
        <f t="shared" si="52"/>
        <v>-2036810.6400000001</v>
      </c>
      <c r="Q132" s="19">
        <f t="shared" si="53"/>
        <v>-20.368106400000002</v>
      </c>
      <c r="S132" s="2"/>
      <c r="T132" s="2"/>
      <c r="U132" s="2"/>
      <c r="V132" s="2"/>
      <c r="W132" s="2"/>
      <c r="X132" s="2"/>
      <c r="Y132" s="21"/>
      <c r="Z132" s="22">
        <f>import!B131-import!C131-import!D131</f>
        <v>104.0522641780012</v>
      </c>
    </row>
    <row r="133" spans="1:26">
      <c r="A133" s="5">
        <v>37621</v>
      </c>
      <c r="B133" s="14">
        <v>23223.34</v>
      </c>
      <c r="C133" s="2">
        <f t="shared" si="47"/>
        <v>638.72999999999956</v>
      </c>
      <c r="D133" s="12">
        <v>8.2772000000000006</v>
      </c>
      <c r="E133" s="10">
        <v>52743</v>
      </c>
      <c r="F133" s="11">
        <f t="shared" ref="F133:F143" si="54">E133-E134</f>
        <v>4732</v>
      </c>
      <c r="G133" s="11">
        <f t="shared" si="48"/>
        <v>47.32</v>
      </c>
      <c r="H133" s="9">
        <v>31.57</v>
      </c>
      <c r="I133" s="14">
        <v>160271974</v>
      </c>
      <c r="J133" s="14">
        <f t="shared" ref="J133:J143" si="55">I133-I134</f>
        <v>16030393</v>
      </c>
      <c r="K133" s="14">
        <v>169935614</v>
      </c>
      <c r="L133" s="14">
        <f t="shared" ref="L133:L143" si="56">K133-K134</f>
        <v>17040389</v>
      </c>
      <c r="M133" s="16">
        <f t="shared" si="49"/>
        <v>1009996</v>
      </c>
      <c r="N133" s="9">
        <f t="shared" si="50"/>
        <v>33070782</v>
      </c>
      <c r="O133" s="18">
        <f t="shared" si="51"/>
        <v>992123.46</v>
      </c>
      <c r="P133" s="14">
        <f t="shared" si="52"/>
        <v>17872.540000000037</v>
      </c>
      <c r="Q133" s="19">
        <f t="shared" si="53"/>
        <v>0.17872540000000037</v>
      </c>
      <c r="S133" s="2"/>
      <c r="T133" s="2"/>
      <c r="U133" s="2"/>
      <c r="V133" s="2"/>
      <c r="W133" s="2"/>
      <c r="X133" s="2"/>
      <c r="Y133" s="21"/>
      <c r="Z133" s="22">
        <f>import!B132-import!C132-import!D132</f>
        <v>12.652125003730678</v>
      </c>
    </row>
    <row r="134" spans="1:26">
      <c r="A134" s="4">
        <v>37590</v>
      </c>
      <c r="B134" s="9">
        <v>22584.61</v>
      </c>
      <c r="C134" s="2">
        <f t="shared" si="47"/>
        <v>531.36000000000058</v>
      </c>
      <c r="D134" s="13">
        <v>8.2768999999999995</v>
      </c>
      <c r="E134" s="10">
        <v>48011</v>
      </c>
      <c r="F134" s="11">
        <f t="shared" si="54"/>
        <v>3290</v>
      </c>
      <c r="G134" s="11">
        <f t="shared" si="48"/>
        <v>32.9</v>
      </c>
      <c r="H134" s="9">
        <v>24.75</v>
      </c>
      <c r="I134" s="9">
        <v>144241581</v>
      </c>
      <c r="J134" s="14">
        <f t="shared" si="55"/>
        <v>15823898</v>
      </c>
      <c r="K134" s="9">
        <v>152895225</v>
      </c>
      <c r="L134" s="14">
        <f t="shared" si="56"/>
        <v>17064517</v>
      </c>
      <c r="M134" s="16">
        <f t="shared" si="49"/>
        <v>1240619</v>
      </c>
      <c r="N134" s="9">
        <f t="shared" si="50"/>
        <v>32888415</v>
      </c>
      <c r="O134" s="17">
        <f t="shared" si="51"/>
        <v>986652.45</v>
      </c>
      <c r="P134" s="9">
        <f t="shared" si="52"/>
        <v>253966.55000000005</v>
      </c>
      <c r="Q134" s="19">
        <f t="shared" si="53"/>
        <v>2.5396655000000004</v>
      </c>
      <c r="S134" s="2"/>
      <c r="T134" s="2"/>
      <c r="U134" s="2"/>
      <c r="V134" s="2"/>
      <c r="W134" s="2"/>
      <c r="X134" s="2"/>
      <c r="Y134" s="21"/>
      <c r="Z134" s="22">
        <f>import!B133-import!C133-import!D133</f>
        <v>18.957614007291458</v>
      </c>
    </row>
    <row r="135" spans="1:26">
      <c r="A135" s="4">
        <v>37560</v>
      </c>
      <c r="B135" s="9">
        <v>22053.25</v>
      </c>
      <c r="C135" s="2">
        <f t="shared" si="47"/>
        <v>595.65000000000146</v>
      </c>
      <c r="D135" s="12">
        <v>8.2768999999999995</v>
      </c>
      <c r="E135" s="10">
        <v>44721</v>
      </c>
      <c r="F135" s="11">
        <f t="shared" si="54"/>
        <v>5165</v>
      </c>
      <c r="G135" s="11">
        <f t="shared" si="48"/>
        <v>51.65</v>
      </c>
      <c r="H135" s="9">
        <v>47.49</v>
      </c>
      <c r="I135" s="9">
        <v>128417683</v>
      </c>
      <c r="J135" s="14">
        <f t="shared" si="55"/>
        <v>14413633</v>
      </c>
      <c r="K135" s="9">
        <v>135830708</v>
      </c>
      <c r="L135" s="14">
        <f t="shared" si="56"/>
        <v>15951041</v>
      </c>
      <c r="M135" s="16">
        <f t="shared" si="49"/>
        <v>1537408</v>
      </c>
      <c r="N135" s="9">
        <f t="shared" si="50"/>
        <v>30364674</v>
      </c>
      <c r="O135" s="17">
        <f t="shared" si="51"/>
        <v>910940.22</v>
      </c>
      <c r="P135" s="9">
        <f t="shared" si="52"/>
        <v>626467.78</v>
      </c>
      <c r="Q135" s="19">
        <f t="shared" si="53"/>
        <v>6.2646778000000003</v>
      </c>
      <c r="S135" s="2"/>
      <c r="T135" s="2"/>
      <c r="U135" s="2"/>
      <c r="V135" s="2"/>
      <c r="W135" s="2"/>
      <c r="X135" s="2"/>
      <c r="Y135" s="21"/>
      <c r="Z135" s="22">
        <f>import!B134-import!C134-import!D134</f>
        <v>-5.4149728542302569</v>
      </c>
    </row>
    <row r="136" spans="1:26">
      <c r="A136" s="4">
        <v>37529</v>
      </c>
      <c r="B136" s="9">
        <v>21457.599999999999</v>
      </c>
      <c r="C136" s="2">
        <f t="shared" si="47"/>
        <v>600.61999999999898</v>
      </c>
      <c r="D136" s="12">
        <v>8.2769999999999992</v>
      </c>
      <c r="E136" s="10">
        <v>39556</v>
      </c>
      <c r="F136" s="11">
        <f t="shared" si="54"/>
        <v>5114</v>
      </c>
      <c r="G136" s="11">
        <f t="shared" si="48"/>
        <v>51.14</v>
      </c>
      <c r="H136" s="9">
        <v>21.17</v>
      </c>
      <c r="I136" s="9">
        <v>114004050</v>
      </c>
      <c r="J136" s="14">
        <f t="shared" si="55"/>
        <v>16402117</v>
      </c>
      <c r="K136" s="9">
        <v>119879667</v>
      </c>
      <c r="L136" s="14">
        <f t="shared" si="56"/>
        <v>16747351</v>
      </c>
      <c r="M136" s="16">
        <f t="shared" si="49"/>
        <v>345234</v>
      </c>
      <c r="N136" s="9">
        <f t="shared" si="50"/>
        <v>33149468</v>
      </c>
      <c r="O136" s="17">
        <f t="shared" si="51"/>
        <v>994484.03999999992</v>
      </c>
      <c r="P136" s="9">
        <f t="shared" si="52"/>
        <v>-649250.03999999992</v>
      </c>
      <c r="Q136" s="19">
        <f t="shared" si="53"/>
        <v>-6.4925003999999991</v>
      </c>
      <c r="S136" s="2"/>
      <c r="T136" s="2"/>
      <c r="U136" s="2"/>
      <c r="V136" s="2"/>
      <c r="W136" s="2"/>
      <c r="X136" s="2"/>
      <c r="Y136" s="21"/>
      <c r="Z136" s="22">
        <f>import!B135-import!C135-import!D135</f>
        <v>9.1044385875557694</v>
      </c>
    </row>
    <row r="137" spans="1:26">
      <c r="A137" s="4">
        <v>37499</v>
      </c>
      <c r="B137" s="9">
        <v>20856.98</v>
      </c>
      <c r="C137" s="2">
        <f t="shared" si="47"/>
        <v>395.32999999999811</v>
      </c>
      <c r="D137" s="13">
        <v>8.2766999999999999</v>
      </c>
      <c r="E137" s="10">
        <v>34442</v>
      </c>
      <c r="F137" s="11">
        <f t="shared" si="54"/>
        <v>4900</v>
      </c>
      <c r="G137" s="11">
        <f t="shared" si="48"/>
        <v>49</v>
      </c>
      <c r="H137" s="9">
        <v>22.33</v>
      </c>
      <c r="I137" s="9">
        <v>97601933</v>
      </c>
      <c r="J137" s="14">
        <f t="shared" si="55"/>
        <v>14522983</v>
      </c>
      <c r="K137" s="9">
        <v>103132316</v>
      </c>
      <c r="L137" s="14">
        <f t="shared" si="56"/>
        <v>14928056</v>
      </c>
      <c r="M137" s="16">
        <f t="shared" si="49"/>
        <v>405073</v>
      </c>
      <c r="N137" s="9">
        <f t="shared" si="50"/>
        <v>29451039</v>
      </c>
      <c r="O137" s="17">
        <f t="shared" si="51"/>
        <v>883531.16999999993</v>
      </c>
      <c r="P137" s="9">
        <f t="shared" si="52"/>
        <v>-478458.16999999993</v>
      </c>
      <c r="Q137" s="19">
        <f t="shared" si="53"/>
        <v>-4.7845816999999995</v>
      </c>
      <c r="S137" s="2"/>
      <c r="T137" s="2"/>
      <c r="U137" s="2"/>
      <c r="V137" s="2"/>
      <c r="W137" s="2"/>
      <c r="X137" s="2"/>
      <c r="Y137" s="21"/>
      <c r="Z137" s="22">
        <f>import!B136-import!C136-import!D136</f>
        <v>-13.650376159144567</v>
      </c>
    </row>
    <row r="138" spans="1:26">
      <c r="A138" s="4">
        <v>37468</v>
      </c>
      <c r="B138" s="9">
        <v>20461.650000000001</v>
      </c>
      <c r="C138" s="2">
        <f t="shared" si="47"/>
        <v>431.2400000000016</v>
      </c>
      <c r="D138" s="12">
        <v>8.2767999999999997</v>
      </c>
      <c r="E138" s="10">
        <v>29542</v>
      </c>
      <c r="F138" s="11">
        <f t="shared" si="54"/>
        <v>4963</v>
      </c>
      <c r="G138" s="11">
        <f t="shared" si="48"/>
        <v>49.63</v>
      </c>
      <c r="H138" s="9">
        <v>22.22</v>
      </c>
      <c r="I138" s="9">
        <v>83078950</v>
      </c>
      <c r="J138" s="14">
        <f t="shared" si="55"/>
        <v>14500969</v>
      </c>
      <c r="K138" s="9">
        <v>88204260</v>
      </c>
      <c r="L138" s="14">
        <f t="shared" si="56"/>
        <v>14763723</v>
      </c>
      <c r="M138" s="16">
        <f t="shared" si="49"/>
        <v>262754</v>
      </c>
      <c r="N138" s="9">
        <f t="shared" si="50"/>
        <v>29264692</v>
      </c>
      <c r="O138" s="17">
        <f t="shared" si="51"/>
        <v>877940.76</v>
      </c>
      <c r="P138" s="9">
        <f t="shared" si="52"/>
        <v>-615186.76</v>
      </c>
      <c r="Q138" s="19">
        <f t="shared" si="53"/>
        <v>-6.1518676000000001</v>
      </c>
      <c r="S138" s="2"/>
      <c r="T138" s="2"/>
      <c r="U138" s="2"/>
      <c r="V138" s="2"/>
      <c r="W138" s="2"/>
      <c r="X138" s="2"/>
      <c r="Y138" s="21"/>
      <c r="Z138" s="22">
        <f>import!B137-import!C137-import!D137</f>
        <v>-11.010605856330752</v>
      </c>
    </row>
    <row r="139" spans="1:26">
      <c r="A139" s="4">
        <v>37437</v>
      </c>
      <c r="B139" s="9">
        <v>20030.41</v>
      </c>
      <c r="C139" s="2">
        <f t="shared" si="47"/>
        <v>229.32999999999811</v>
      </c>
      <c r="D139" s="12">
        <v>8.2769999999999992</v>
      </c>
      <c r="E139" s="10">
        <v>24579</v>
      </c>
      <c r="F139" s="11">
        <f t="shared" si="54"/>
        <v>7657</v>
      </c>
      <c r="G139" s="11">
        <f t="shared" si="48"/>
        <v>76.569999999999993</v>
      </c>
      <c r="H139" s="9">
        <v>29.19</v>
      </c>
      <c r="I139" s="9">
        <v>68577981</v>
      </c>
      <c r="J139" s="14">
        <f t="shared" si="55"/>
        <v>12282161</v>
      </c>
      <c r="K139" s="9">
        <v>73440537</v>
      </c>
      <c r="L139" s="14">
        <f t="shared" si="56"/>
        <v>13661122</v>
      </c>
      <c r="M139" s="16">
        <f t="shared" si="49"/>
        <v>1378961</v>
      </c>
      <c r="N139" s="9">
        <f t="shared" si="50"/>
        <v>25943283</v>
      </c>
      <c r="O139" s="17">
        <f t="shared" si="51"/>
        <v>778298.49</v>
      </c>
      <c r="P139" s="9">
        <f t="shared" si="52"/>
        <v>600662.51</v>
      </c>
      <c r="Q139" s="19">
        <f t="shared" si="53"/>
        <v>6.0066250999999999</v>
      </c>
      <c r="S139" s="2"/>
      <c r="T139" s="2"/>
      <c r="U139" s="2"/>
      <c r="V139" s="2"/>
      <c r="W139" s="2"/>
      <c r="X139" s="2"/>
      <c r="Y139" s="21"/>
      <c r="Z139" s="22">
        <f>import!B138-import!C138-import!D138</f>
        <v>-49.075476265229163</v>
      </c>
    </row>
    <row r="140" spans="1:26">
      <c r="A140" s="4">
        <v>37407</v>
      </c>
      <c r="B140" s="9">
        <v>19801.080000000002</v>
      </c>
      <c r="C140" s="2">
        <f t="shared" si="47"/>
        <v>368.06000000000131</v>
      </c>
      <c r="D140" s="13">
        <v>8.2768999999999995</v>
      </c>
      <c r="E140" s="10">
        <v>16922</v>
      </c>
      <c r="F140" s="11">
        <f t="shared" si="54"/>
        <v>2786</v>
      </c>
      <c r="G140" s="11">
        <f t="shared" si="48"/>
        <v>27.86</v>
      </c>
      <c r="H140" s="9">
        <v>22.11</v>
      </c>
      <c r="I140" s="9">
        <v>56295820</v>
      </c>
      <c r="J140" s="14">
        <f t="shared" si="55"/>
        <v>11956996</v>
      </c>
      <c r="K140" s="9">
        <v>59779415</v>
      </c>
      <c r="L140" s="14">
        <f t="shared" si="56"/>
        <v>12507499</v>
      </c>
      <c r="M140" s="16">
        <f t="shared" si="49"/>
        <v>550503</v>
      </c>
      <c r="N140" s="9">
        <f t="shared" si="50"/>
        <v>24464495</v>
      </c>
      <c r="O140" s="17">
        <f t="shared" si="51"/>
        <v>733934.85</v>
      </c>
      <c r="P140" s="9">
        <f t="shared" si="52"/>
        <v>-183431.84999999998</v>
      </c>
      <c r="Q140" s="19">
        <f t="shared" si="53"/>
        <v>-1.8343184999999997</v>
      </c>
      <c r="S140" s="2"/>
      <c r="T140" s="2"/>
      <c r="U140" s="2"/>
      <c r="V140" s="2"/>
      <c r="W140" s="2"/>
      <c r="X140" s="2"/>
      <c r="Y140" s="21"/>
      <c r="Z140" s="22">
        <f>import!B139-import!C139-import!D139</f>
        <v>1.0220210957425309</v>
      </c>
    </row>
    <row r="141" spans="1:26">
      <c r="A141" s="4">
        <v>37376</v>
      </c>
      <c r="B141" s="9">
        <v>19433.02</v>
      </c>
      <c r="C141" s="2">
        <f t="shared" si="47"/>
        <v>480.77999999999884</v>
      </c>
      <c r="D141" s="12">
        <v>8.2772000000000006</v>
      </c>
      <c r="E141" s="10">
        <v>14136</v>
      </c>
      <c r="F141" s="11">
        <f t="shared" si="54"/>
        <v>4025</v>
      </c>
      <c r="G141" s="11">
        <f t="shared" si="48"/>
        <v>40.25</v>
      </c>
      <c r="H141" s="9">
        <v>9.7200000000000006</v>
      </c>
      <c r="I141" s="9">
        <v>44338824</v>
      </c>
      <c r="J141" s="14">
        <f t="shared" si="55"/>
        <v>13630082</v>
      </c>
      <c r="K141" s="9">
        <v>47271916</v>
      </c>
      <c r="L141" s="14">
        <f t="shared" si="56"/>
        <v>13712318</v>
      </c>
      <c r="M141" s="16">
        <f t="shared" si="49"/>
        <v>82236</v>
      </c>
      <c r="N141" s="9">
        <f t="shared" si="50"/>
        <v>27342400</v>
      </c>
      <c r="O141" s="17">
        <f t="shared" si="51"/>
        <v>820272</v>
      </c>
      <c r="P141" s="9">
        <f t="shared" si="52"/>
        <v>-738036</v>
      </c>
      <c r="Q141" s="19">
        <f t="shared" si="53"/>
        <v>-7.3803599999999996</v>
      </c>
      <c r="S141" s="2"/>
      <c r="T141" s="2"/>
      <c r="U141" s="2"/>
      <c r="V141" s="2"/>
      <c r="W141" s="2"/>
      <c r="X141" s="2"/>
      <c r="Y141" s="21"/>
      <c r="Z141" s="22">
        <f>import!B140-import!C140-import!D140</f>
        <v>12.809499614362203</v>
      </c>
    </row>
    <row r="142" spans="1:26">
      <c r="A142" s="4">
        <v>37346</v>
      </c>
      <c r="B142" s="9">
        <v>18952.240000000002</v>
      </c>
      <c r="C142" s="2">
        <f t="shared" si="47"/>
        <v>449.37000000000262</v>
      </c>
      <c r="D142" s="12">
        <v>8.2769999999999992</v>
      </c>
      <c r="E142" s="10">
        <v>10111</v>
      </c>
      <c r="F142" s="11">
        <f t="shared" si="54"/>
        <v>4236</v>
      </c>
      <c r="G142" s="11">
        <f t="shared" si="48"/>
        <v>42.36</v>
      </c>
      <c r="H142" s="9">
        <v>13.34</v>
      </c>
      <c r="I142" s="9">
        <v>30708742</v>
      </c>
      <c r="J142" s="14">
        <f t="shared" si="55"/>
        <v>12028953</v>
      </c>
      <c r="K142" s="9">
        <v>33559598</v>
      </c>
      <c r="L142" s="14">
        <f t="shared" si="56"/>
        <v>12793977</v>
      </c>
      <c r="M142" s="16">
        <f t="shared" si="49"/>
        <v>765024</v>
      </c>
      <c r="N142" s="9">
        <f t="shared" si="50"/>
        <v>24822930</v>
      </c>
      <c r="O142" s="17">
        <f t="shared" si="51"/>
        <v>744687.9</v>
      </c>
      <c r="P142" s="9">
        <f t="shared" si="52"/>
        <v>20336.099999999977</v>
      </c>
      <c r="Q142" s="19">
        <f t="shared" si="53"/>
        <v>0.20336099999999976</v>
      </c>
      <c r="S142" s="2"/>
      <c r="T142" s="2"/>
      <c r="U142" s="2"/>
      <c r="V142" s="2"/>
      <c r="W142" s="2"/>
      <c r="X142" s="2"/>
      <c r="Y142" s="21"/>
      <c r="Z142" s="22">
        <f>import!B141-import!C141-import!D141</f>
        <v>11.502770931134796</v>
      </c>
    </row>
    <row r="143" spans="1:26">
      <c r="A143" s="4">
        <v>37315</v>
      </c>
      <c r="B143" s="9">
        <v>18502.87</v>
      </c>
      <c r="C143" s="2">
        <f t="shared" si="47"/>
        <v>516.7599999999984</v>
      </c>
      <c r="D143" s="13">
        <v>8.2766000000000002</v>
      </c>
      <c r="E143" s="10">
        <v>5875</v>
      </c>
      <c r="F143" s="11">
        <f t="shared" si="54"/>
        <v>2909</v>
      </c>
      <c r="G143" s="11">
        <f t="shared" si="48"/>
        <v>29.09</v>
      </c>
      <c r="H143" s="9">
        <v>32.19</v>
      </c>
      <c r="I143" s="9">
        <v>18679789</v>
      </c>
      <c r="J143" s="14">
        <f t="shared" si="55"/>
        <v>8548627</v>
      </c>
      <c r="K143" s="9">
        <v>20765621</v>
      </c>
      <c r="L143" s="14">
        <f t="shared" si="56"/>
        <v>9903853</v>
      </c>
      <c r="M143" s="16">
        <f t="shared" si="49"/>
        <v>1355226</v>
      </c>
      <c r="N143" s="9">
        <f t="shared" si="50"/>
        <v>18452480</v>
      </c>
      <c r="O143" s="17">
        <f t="shared" si="51"/>
        <v>553574.40000000002</v>
      </c>
      <c r="P143" s="9">
        <f t="shared" si="52"/>
        <v>801651.6</v>
      </c>
      <c r="Q143" s="19">
        <f t="shared" si="53"/>
        <v>8.0165159999999993</v>
      </c>
      <c r="S143" s="2"/>
      <c r="T143" s="2"/>
      <c r="U143" s="2"/>
      <c r="V143" s="2"/>
      <c r="W143" s="2"/>
      <c r="X143" s="2"/>
      <c r="Y143" s="21"/>
      <c r="Z143" s="22">
        <f>import!B142-import!C142-import!D142</f>
        <v>17.899782099605925</v>
      </c>
    </row>
    <row r="144" spans="1:26">
      <c r="A144" s="4">
        <v>37287</v>
      </c>
      <c r="B144" s="9">
        <v>17986.11</v>
      </c>
      <c r="C144" s="2">
        <f t="shared" si="47"/>
        <v>129.68000000000029</v>
      </c>
      <c r="D144" s="12">
        <v>8.2766999999999999</v>
      </c>
      <c r="E144" s="10">
        <v>2966</v>
      </c>
      <c r="F144" s="11">
        <v>2966</v>
      </c>
      <c r="G144" s="11">
        <f t="shared" si="48"/>
        <v>29.66</v>
      </c>
      <c r="H144" s="9">
        <v>27.33</v>
      </c>
      <c r="I144" s="9">
        <v>10131162</v>
      </c>
      <c r="J144" s="14">
        <v>10131162</v>
      </c>
      <c r="K144" s="9">
        <v>10861768</v>
      </c>
      <c r="L144" s="14">
        <v>10861768</v>
      </c>
      <c r="M144" s="16">
        <f t="shared" si="49"/>
        <v>730606</v>
      </c>
      <c r="N144" s="9">
        <f t="shared" si="50"/>
        <v>20992930</v>
      </c>
      <c r="O144" s="17">
        <f t="shared" si="51"/>
        <v>629787.9</v>
      </c>
      <c r="P144" s="9">
        <f t="shared" si="52"/>
        <v>100818.09999999998</v>
      </c>
      <c r="Q144" s="19">
        <f t="shared" si="53"/>
        <v>1.0081809999999998</v>
      </c>
      <c r="S144" s="2"/>
      <c r="T144" s="2"/>
      <c r="U144" s="2"/>
      <c r="V144" s="2"/>
      <c r="W144" s="2"/>
      <c r="X144" s="2"/>
      <c r="Y144" s="21"/>
      <c r="Z144" s="22">
        <f>import!B143-import!C143-import!D143</f>
        <v>-31.415738726460994</v>
      </c>
    </row>
    <row r="145" spans="1:26">
      <c r="A145" s="5">
        <v>37256</v>
      </c>
      <c r="B145" s="14">
        <v>17856.43</v>
      </c>
      <c r="C145" s="2">
        <f t="shared" si="47"/>
        <v>412.61999999999898</v>
      </c>
      <c r="D145" s="12">
        <v>8.2769999999999992</v>
      </c>
      <c r="E145" s="10">
        <v>46850</v>
      </c>
      <c r="F145" s="11">
        <f t="shared" ref="F145:F155" si="57">E145-E146</f>
        <v>4950</v>
      </c>
      <c r="G145" s="11">
        <f t="shared" si="48"/>
        <v>49.5</v>
      </c>
      <c r="H145" s="9">
        <v>21.12</v>
      </c>
      <c r="I145" s="14">
        <v>125862901</v>
      </c>
      <c r="J145" s="14">
        <f t="shared" ref="J145:J155" si="58">I145-I146</f>
        <v>11720689</v>
      </c>
      <c r="K145" s="14">
        <v>133235064</v>
      </c>
      <c r="L145" s="14">
        <f t="shared" ref="L145:L155" si="59">K145-K146</f>
        <v>12531010</v>
      </c>
      <c r="M145" s="16">
        <f t="shared" si="49"/>
        <v>810321</v>
      </c>
      <c r="N145" s="9">
        <f t="shared" si="50"/>
        <v>24251699</v>
      </c>
      <c r="O145" s="18">
        <f t="shared" si="51"/>
        <v>727550.97</v>
      </c>
      <c r="P145" s="14">
        <f t="shared" si="52"/>
        <v>82770.030000000028</v>
      </c>
      <c r="Q145" s="19">
        <f t="shared" si="53"/>
        <v>0.82770030000000028</v>
      </c>
      <c r="S145" s="2"/>
      <c r="T145" s="2"/>
      <c r="U145" s="2"/>
      <c r="V145" s="2"/>
      <c r="W145" s="2"/>
      <c r="X145" s="2"/>
      <c r="Y145" s="21"/>
      <c r="Z145" s="22">
        <f>import!B144-import!C144-import!D144</f>
        <v>-5.0909042668721725</v>
      </c>
    </row>
    <row r="146" spans="1:26">
      <c r="A146" s="4">
        <v>37225</v>
      </c>
      <c r="B146" s="9">
        <v>17443.810000000001</v>
      </c>
      <c r="C146" s="2">
        <f t="shared" si="47"/>
        <v>358.90000000000146</v>
      </c>
      <c r="D146" s="13">
        <v>8.2768999999999995</v>
      </c>
      <c r="E146" s="10">
        <v>41900</v>
      </c>
      <c r="F146" s="11">
        <f t="shared" si="57"/>
        <v>4647</v>
      </c>
      <c r="G146" s="11">
        <f t="shared" si="48"/>
        <v>46.47</v>
      </c>
      <c r="H146" s="9">
        <v>31.55</v>
      </c>
      <c r="I146" s="9">
        <v>114142212</v>
      </c>
      <c r="J146" s="14">
        <f t="shared" si="58"/>
        <v>11135406</v>
      </c>
      <c r="K146" s="9">
        <v>120704054</v>
      </c>
      <c r="L146" s="14">
        <f t="shared" si="59"/>
        <v>12278893</v>
      </c>
      <c r="M146" s="16">
        <f t="shared" si="49"/>
        <v>1143487</v>
      </c>
      <c r="N146" s="9">
        <f t="shared" si="50"/>
        <v>23414299</v>
      </c>
      <c r="O146" s="17">
        <f t="shared" si="51"/>
        <v>702428.97</v>
      </c>
      <c r="P146" s="9">
        <f t="shared" si="52"/>
        <v>441058.03</v>
      </c>
      <c r="Q146" s="19">
        <f t="shared" si="53"/>
        <v>4.4105803000000003</v>
      </c>
      <c r="S146" s="2"/>
      <c r="T146" s="2"/>
      <c r="U146" s="2"/>
      <c r="V146" s="2"/>
      <c r="W146" s="2"/>
      <c r="X146" s="2"/>
      <c r="Y146" s="21"/>
      <c r="Z146" s="22">
        <f>import!B145-import!C145-import!D145</f>
        <v>-16.306774639651135</v>
      </c>
    </row>
    <row r="147" spans="1:26">
      <c r="A147" s="4">
        <v>37195</v>
      </c>
      <c r="B147" s="9">
        <v>17084.91</v>
      </c>
      <c r="C147" s="2">
        <f t="shared" si="47"/>
        <v>544.43000000000029</v>
      </c>
      <c r="D147" s="12">
        <v>8.2767999999999997</v>
      </c>
      <c r="E147" s="10">
        <v>37253</v>
      </c>
      <c r="F147" s="11">
        <f t="shared" si="57"/>
        <v>5057</v>
      </c>
      <c r="G147" s="11">
        <f t="shared" si="48"/>
        <v>50.57</v>
      </c>
      <c r="H147" s="9">
        <v>38.89</v>
      </c>
      <c r="I147" s="9">
        <v>103006806</v>
      </c>
      <c r="J147" s="14">
        <f t="shared" si="58"/>
        <v>9986921</v>
      </c>
      <c r="K147" s="9">
        <v>108425161</v>
      </c>
      <c r="L147" s="14">
        <f t="shared" si="59"/>
        <v>11709931</v>
      </c>
      <c r="M147" s="16">
        <f t="shared" si="49"/>
        <v>1723010</v>
      </c>
      <c r="N147" s="9">
        <f t="shared" si="50"/>
        <v>21696852</v>
      </c>
      <c r="O147" s="17">
        <f t="shared" si="51"/>
        <v>650905.55999999994</v>
      </c>
      <c r="P147" s="9">
        <f t="shared" si="52"/>
        <v>1072104.44</v>
      </c>
      <c r="Q147" s="19">
        <f t="shared" si="53"/>
        <v>10.7210444</v>
      </c>
      <c r="S147" s="2"/>
      <c r="T147" s="2"/>
      <c r="U147" s="2"/>
      <c r="V147" s="2"/>
      <c r="W147" s="2"/>
      <c r="X147" s="2"/>
      <c r="Y147" s="21"/>
      <c r="Z147" s="22">
        <f>import!B146-import!C146-import!D146</f>
        <v>2.2098812451575789</v>
      </c>
    </row>
    <row r="148" spans="1:26">
      <c r="A148" s="4">
        <v>37164</v>
      </c>
      <c r="B148" s="9">
        <v>16540.48</v>
      </c>
      <c r="C148" s="2">
        <f t="shared" si="47"/>
        <v>448.61999999999898</v>
      </c>
      <c r="D148" s="12">
        <v>8.2767999999999997</v>
      </c>
      <c r="E148" s="10">
        <v>32196</v>
      </c>
      <c r="F148" s="11">
        <f t="shared" si="57"/>
        <v>4757</v>
      </c>
      <c r="G148" s="11">
        <f t="shared" si="48"/>
        <v>47.57</v>
      </c>
      <c r="H148" s="9">
        <v>21.39</v>
      </c>
      <c r="I148" s="9">
        <v>93019885</v>
      </c>
      <c r="J148" s="14">
        <f t="shared" si="58"/>
        <v>11094085</v>
      </c>
      <c r="K148" s="9">
        <v>96715230</v>
      </c>
      <c r="L148" s="14">
        <f t="shared" si="59"/>
        <v>12056955</v>
      </c>
      <c r="M148" s="16">
        <f t="shared" si="49"/>
        <v>962870</v>
      </c>
      <c r="N148" s="9">
        <f t="shared" si="50"/>
        <v>23151040</v>
      </c>
      <c r="O148" s="17">
        <f t="shared" si="51"/>
        <v>694531.2</v>
      </c>
      <c r="P148" s="9">
        <f t="shared" si="52"/>
        <v>268338.80000000005</v>
      </c>
      <c r="Q148" s="19">
        <f t="shared" si="53"/>
        <v>2.6833880000000003</v>
      </c>
      <c r="S148" s="2"/>
      <c r="T148" s="2"/>
      <c r="U148" s="2"/>
      <c r="V148" s="2"/>
      <c r="W148" s="2"/>
      <c r="X148" s="2"/>
      <c r="Y148" s="21"/>
      <c r="Z148" s="22">
        <f>import!B147-import!C147-import!D147</f>
        <v>2.196495094529169</v>
      </c>
    </row>
    <row r="149" spans="1:26">
      <c r="A149" s="4">
        <v>37134</v>
      </c>
      <c r="B149" s="9">
        <v>16091.86</v>
      </c>
      <c r="C149" s="2">
        <f t="shared" si="47"/>
        <v>363.36000000000058</v>
      </c>
      <c r="D149" s="13">
        <v>8.2769999999999992</v>
      </c>
      <c r="E149" s="10">
        <v>27439</v>
      </c>
      <c r="F149" s="11">
        <f t="shared" si="57"/>
        <v>3230</v>
      </c>
      <c r="G149" s="11">
        <f t="shared" si="48"/>
        <v>32.299999999999997</v>
      </c>
      <c r="H149" s="9">
        <v>13.79</v>
      </c>
      <c r="I149" s="9">
        <v>81925800</v>
      </c>
      <c r="J149" s="14">
        <f t="shared" si="58"/>
        <v>11126172</v>
      </c>
      <c r="K149" s="9">
        <v>84658275</v>
      </c>
      <c r="L149" s="14">
        <f t="shared" si="59"/>
        <v>11512563</v>
      </c>
      <c r="M149" s="16">
        <f t="shared" si="49"/>
        <v>386391</v>
      </c>
      <c r="N149" s="9">
        <f t="shared" si="50"/>
        <v>22638735</v>
      </c>
      <c r="O149" s="17">
        <f t="shared" si="51"/>
        <v>679162.04999999993</v>
      </c>
      <c r="P149" s="9">
        <f t="shared" si="52"/>
        <v>-292771.04999999993</v>
      </c>
      <c r="Q149" s="19">
        <f t="shared" si="53"/>
        <v>-2.9277104999999994</v>
      </c>
      <c r="S149" s="2"/>
      <c r="T149" s="2"/>
      <c r="U149" s="2"/>
      <c r="V149" s="2"/>
      <c r="W149" s="2"/>
      <c r="X149" s="2"/>
      <c r="Y149" s="21"/>
      <c r="Z149" s="22">
        <f>import!B148-import!C148-import!D148</f>
        <v>4.5722532549837709</v>
      </c>
    </row>
    <row r="150" spans="1:26">
      <c r="A150" s="4">
        <v>37103</v>
      </c>
      <c r="B150" s="9">
        <v>15728.5</v>
      </c>
      <c r="C150" s="2">
        <f t="shared" si="47"/>
        <v>317.92000000000007</v>
      </c>
      <c r="D150" s="12">
        <v>8.2771000000000008</v>
      </c>
      <c r="E150" s="10">
        <v>24209</v>
      </c>
      <c r="F150" s="11">
        <f t="shared" si="57"/>
        <v>3500</v>
      </c>
      <c r="G150" s="11">
        <f t="shared" si="48"/>
        <v>35</v>
      </c>
      <c r="H150" s="9">
        <v>19.32</v>
      </c>
      <c r="I150" s="9">
        <v>70799628</v>
      </c>
      <c r="J150" s="14">
        <f t="shared" si="58"/>
        <v>10624886</v>
      </c>
      <c r="K150" s="9">
        <v>73145712</v>
      </c>
      <c r="L150" s="14">
        <f t="shared" si="59"/>
        <v>10887665</v>
      </c>
      <c r="M150" s="16">
        <f t="shared" si="49"/>
        <v>262779</v>
      </c>
      <c r="N150" s="9">
        <f t="shared" si="50"/>
        <v>21512551</v>
      </c>
      <c r="O150" s="17">
        <f t="shared" si="51"/>
        <v>645376.53</v>
      </c>
      <c r="P150" s="9">
        <f t="shared" si="52"/>
        <v>-382597.53</v>
      </c>
      <c r="Q150" s="19">
        <f t="shared" si="53"/>
        <v>-3.8259753000000001</v>
      </c>
      <c r="S150" s="2"/>
      <c r="T150" s="2"/>
      <c r="U150" s="2"/>
      <c r="V150" s="2"/>
      <c r="W150" s="2"/>
      <c r="X150" s="2"/>
      <c r="Y150" s="21"/>
      <c r="Z150" s="22">
        <f>import!B149-import!C149-import!D149</f>
        <v>-9.2363874008565752</v>
      </c>
    </row>
    <row r="151" spans="1:26">
      <c r="A151" s="4">
        <v>37072</v>
      </c>
      <c r="B151" s="9">
        <v>15410.58</v>
      </c>
      <c r="C151" s="2">
        <f t="shared" si="47"/>
        <v>122.3799999999992</v>
      </c>
      <c r="D151" s="12">
        <v>8.2771000000000008</v>
      </c>
      <c r="E151" s="10">
        <v>20709</v>
      </c>
      <c r="F151" s="11">
        <f t="shared" si="57"/>
        <v>5649</v>
      </c>
      <c r="G151" s="11">
        <f t="shared" si="48"/>
        <v>56.49</v>
      </c>
      <c r="H151" s="9">
        <v>8.2899999999999991</v>
      </c>
      <c r="I151" s="9">
        <v>60174742</v>
      </c>
      <c r="J151" s="14">
        <f t="shared" si="58"/>
        <v>11001115</v>
      </c>
      <c r="K151" s="9">
        <v>62258047</v>
      </c>
      <c r="L151" s="14">
        <f t="shared" si="59"/>
        <v>10985527</v>
      </c>
      <c r="M151" s="16">
        <f t="shared" si="49"/>
        <v>-15588</v>
      </c>
      <c r="N151" s="9">
        <f t="shared" si="50"/>
        <v>21986642</v>
      </c>
      <c r="O151" s="17">
        <f t="shared" si="51"/>
        <v>659599.26</v>
      </c>
      <c r="P151" s="9">
        <f t="shared" si="52"/>
        <v>-675187.26</v>
      </c>
      <c r="Q151" s="19">
        <f t="shared" si="53"/>
        <v>-6.7518726000000004</v>
      </c>
      <c r="S151" s="2"/>
      <c r="T151" s="2"/>
      <c r="U151" s="2"/>
      <c r="V151" s="2"/>
      <c r="W151" s="2"/>
      <c r="X151" s="2"/>
      <c r="Y151" s="21"/>
      <c r="Z151" s="22">
        <f>import!B150-import!C150-import!D150</f>
        <v>-39.799500911848448</v>
      </c>
    </row>
    <row r="152" spans="1:26">
      <c r="A152" s="4">
        <v>37042</v>
      </c>
      <c r="B152" s="9">
        <v>15288.2</v>
      </c>
      <c r="C152" s="2">
        <f t="shared" si="47"/>
        <v>141.10000000000036</v>
      </c>
      <c r="D152" s="13">
        <v>8.2772000000000006</v>
      </c>
      <c r="E152" s="10">
        <v>15060</v>
      </c>
      <c r="F152" s="11">
        <f t="shared" si="57"/>
        <v>4107</v>
      </c>
      <c r="G152" s="11">
        <f t="shared" si="48"/>
        <v>41.07</v>
      </c>
      <c r="H152" s="9">
        <v>20.05</v>
      </c>
      <c r="I152" s="9">
        <v>49173627</v>
      </c>
      <c r="J152" s="14">
        <f t="shared" si="58"/>
        <v>9728248</v>
      </c>
      <c r="K152" s="9">
        <v>51272520</v>
      </c>
      <c r="L152" s="14">
        <f t="shared" si="59"/>
        <v>10043119</v>
      </c>
      <c r="M152" s="16">
        <f t="shared" si="49"/>
        <v>314871</v>
      </c>
      <c r="N152" s="9">
        <f t="shared" si="50"/>
        <v>19771367</v>
      </c>
      <c r="O152" s="17">
        <f t="shared" si="51"/>
        <v>593141.01</v>
      </c>
      <c r="P152" s="9">
        <f t="shared" si="52"/>
        <v>-278270.01</v>
      </c>
      <c r="Q152" s="19">
        <f t="shared" si="53"/>
        <v>-2.7827001</v>
      </c>
      <c r="S152" s="2"/>
      <c r="T152" s="2"/>
      <c r="U152" s="2"/>
      <c r="V152" s="2"/>
      <c r="W152" s="2"/>
      <c r="X152" s="2"/>
      <c r="Y152" s="21"/>
      <c r="Z152" s="22">
        <f>import!B151-import!C151-import!D151</f>
        <v>-34.534872670434403</v>
      </c>
    </row>
    <row r="153" spans="1:26">
      <c r="A153" s="4">
        <v>37011</v>
      </c>
      <c r="B153" s="9">
        <v>15147.1</v>
      </c>
      <c r="C153" s="2">
        <f t="shared" si="47"/>
        <v>43.8700000000008</v>
      </c>
      <c r="D153" s="12">
        <v>8.2771000000000008</v>
      </c>
      <c r="E153" s="10">
        <v>10953</v>
      </c>
      <c r="F153" s="11">
        <f t="shared" si="57"/>
        <v>2975</v>
      </c>
      <c r="G153" s="11">
        <f t="shared" si="48"/>
        <v>29.75</v>
      </c>
      <c r="H153" s="9">
        <v>9.33</v>
      </c>
      <c r="I153" s="9">
        <v>39445379</v>
      </c>
      <c r="J153" s="14">
        <f t="shared" si="58"/>
        <v>11209290</v>
      </c>
      <c r="K153" s="9">
        <v>41229401</v>
      </c>
      <c r="L153" s="14">
        <f t="shared" si="59"/>
        <v>11354152</v>
      </c>
      <c r="M153" s="16">
        <f t="shared" si="49"/>
        <v>144862</v>
      </c>
      <c r="N153" s="9">
        <f t="shared" si="50"/>
        <v>22563442</v>
      </c>
      <c r="O153" s="17">
        <f t="shared" si="51"/>
        <v>676903.26</v>
      </c>
      <c r="P153" s="9">
        <f t="shared" si="52"/>
        <v>-532041.26</v>
      </c>
      <c r="Q153" s="19">
        <f t="shared" si="53"/>
        <v>-5.3204126</v>
      </c>
      <c r="S153" s="2"/>
      <c r="T153" s="2"/>
      <c r="U153" s="2"/>
      <c r="V153" s="2"/>
      <c r="W153" s="2"/>
      <c r="X153" s="2"/>
      <c r="Y153" s="21"/>
      <c r="Z153" s="22">
        <f>import!B152-import!C152-import!D152</f>
        <v>-30.175247083091808</v>
      </c>
    </row>
    <row r="154" spans="1:26">
      <c r="A154" s="4">
        <v>36981</v>
      </c>
      <c r="B154" s="9">
        <v>15103.23</v>
      </c>
      <c r="C154" s="2">
        <f t="shared" si="47"/>
        <v>207.79999999999927</v>
      </c>
      <c r="D154" s="12">
        <v>8.2775999999999996</v>
      </c>
      <c r="E154" s="10">
        <v>7978</v>
      </c>
      <c r="F154" s="11">
        <f t="shared" si="57"/>
        <v>3402</v>
      </c>
      <c r="G154" s="11">
        <f t="shared" si="48"/>
        <v>34.020000000000003</v>
      </c>
      <c r="H154" s="9">
        <v>23.66</v>
      </c>
      <c r="I154" s="9">
        <v>28236089</v>
      </c>
      <c r="J154" s="14">
        <f t="shared" si="58"/>
        <v>10944950</v>
      </c>
      <c r="K154" s="9">
        <v>29875249</v>
      </c>
      <c r="L154" s="14">
        <f t="shared" si="59"/>
        <v>11759464</v>
      </c>
      <c r="M154" s="16">
        <f t="shared" si="49"/>
        <v>814514</v>
      </c>
      <c r="N154" s="9">
        <f t="shared" si="50"/>
        <v>22704414</v>
      </c>
      <c r="O154" s="17">
        <f t="shared" si="51"/>
        <v>681132.41999999993</v>
      </c>
      <c r="P154" s="9">
        <f t="shared" si="52"/>
        <v>133381.58000000007</v>
      </c>
      <c r="Q154" s="19">
        <f t="shared" si="53"/>
        <v>1.3338158000000007</v>
      </c>
      <c r="S154" s="2"/>
      <c r="T154" s="2"/>
      <c r="U154" s="2"/>
      <c r="V154" s="2"/>
      <c r="W154" s="2"/>
      <c r="X154" s="2"/>
      <c r="Y154" s="21"/>
      <c r="Z154" s="22">
        <f>import!B153-import!C153-import!D153</f>
        <v>-21.036289351251657</v>
      </c>
    </row>
    <row r="155" spans="1:26">
      <c r="A155" s="4">
        <v>36950</v>
      </c>
      <c r="B155" s="9">
        <v>14895.43</v>
      </c>
      <c r="C155" s="2">
        <f t="shared" si="47"/>
        <v>330.88999999999942</v>
      </c>
      <c r="D155" s="13">
        <v>8.2769999999999992</v>
      </c>
      <c r="E155" s="10">
        <v>4576</v>
      </c>
      <c r="F155" s="11">
        <f t="shared" si="57"/>
        <v>2355</v>
      </c>
      <c r="G155" s="11">
        <f t="shared" si="48"/>
        <v>23.55</v>
      </c>
      <c r="H155" s="9">
        <v>9.73</v>
      </c>
      <c r="I155" s="9">
        <v>17291139</v>
      </c>
      <c r="J155" s="14">
        <f t="shared" si="58"/>
        <v>9576043</v>
      </c>
      <c r="K155" s="9">
        <v>18115785</v>
      </c>
      <c r="L155" s="14">
        <f t="shared" si="59"/>
        <v>9795627</v>
      </c>
      <c r="M155" s="16">
        <f t="shared" si="49"/>
        <v>219584</v>
      </c>
      <c r="N155" s="9">
        <f t="shared" si="50"/>
        <v>19371670</v>
      </c>
      <c r="O155" s="17">
        <f t="shared" si="51"/>
        <v>581150.1</v>
      </c>
      <c r="P155" s="9">
        <f t="shared" si="52"/>
        <v>-361566.1</v>
      </c>
      <c r="Q155" s="19">
        <f t="shared" si="53"/>
        <v>-3.6156609999999998</v>
      </c>
      <c r="S155" s="2"/>
      <c r="T155" s="2"/>
      <c r="U155" s="2"/>
      <c r="V155" s="2"/>
      <c r="W155" s="2"/>
      <c r="X155" s="2"/>
      <c r="Y155" s="21"/>
      <c r="Z155" s="22">
        <f>import!B154-import!C154-import!D154</f>
        <v>10.14638382300344</v>
      </c>
    </row>
    <row r="156" spans="1:26">
      <c r="A156" s="4">
        <v>36922</v>
      </c>
      <c r="B156" s="9">
        <v>14564.54</v>
      </c>
      <c r="C156" s="2">
        <f t="shared" si="47"/>
        <v>273.40000000000146</v>
      </c>
      <c r="D156" s="12">
        <v>8.2771000000000008</v>
      </c>
      <c r="E156" s="10">
        <v>2221</v>
      </c>
      <c r="F156" s="11">
        <v>2221</v>
      </c>
      <c r="G156" s="11">
        <f t="shared" si="48"/>
        <v>22.21</v>
      </c>
      <c r="H156" s="9">
        <v>13.81</v>
      </c>
      <c r="I156" s="9">
        <v>7715096</v>
      </c>
      <c r="J156" s="14">
        <v>7715096</v>
      </c>
      <c r="K156" s="9">
        <v>8320158</v>
      </c>
      <c r="L156" s="14">
        <v>8320158</v>
      </c>
      <c r="M156" s="16">
        <f t="shared" si="49"/>
        <v>605062</v>
      </c>
      <c r="N156" s="9">
        <f t="shared" si="50"/>
        <v>16035254</v>
      </c>
      <c r="O156" s="17">
        <f t="shared" si="51"/>
        <v>481057.62</v>
      </c>
      <c r="P156" s="9">
        <f t="shared" si="52"/>
        <v>124004.38</v>
      </c>
      <c r="Q156" s="19">
        <f t="shared" si="53"/>
        <v>1.2400438</v>
      </c>
      <c r="S156" s="2"/>
      <c r="T156" s="2"/>
      <c r="U156" s="2"/>
      <c r="V156" s="2"/>
      <c r="W156" s="2"/>
      <c r="X156" s="2"/>
      <c r="Y156" s="21"/>
      <c r="Z156" s="22">
        <f>import!B155-import!C155-import!D155</f>
        <v>4.9139362623360157</v>
      </c>
    </row>
    <row r="157" spans="1:26">
      <c r="A157" s="5">
        <v>36891</v>
      </c>
      <c r="B157" s="14">
        <v>14291.14</v>
      </c>
      <c r="C157" s="2">
        <f t="shared" si="47"/>
        <v>-1303.42</v>
      </c>
      <c r="D157" s="12">
        <v>8.2772000000000006</v>
      </c>
      <c r="E157" s="10">
        <v>40772</v>
      </c>
      <c r="F157" s="11">
        <f t="shared" ref="F157:F167" si="60">E157-E158</f>
        <v>4532</v>
      </c>
      <c r="G157" s="11">
        <f t="shared" si="48"/>
        <v>45.32</v>
      </c>
      <c r="H157" s="9">
        <v>5.72</v>
      </c>
      <c r="I157" s="14">
        <v>117272692</v>
      </c>
      <c r="J157" s="14">
        <f t="shared" ref="J157:J167" si="61">I157-I158</f>
        <v>10850086</v>
      </c>
      <c r="K157" s="14">
        <v>119441211</v>
      </c>
      <c r="L157" s="14">
        <f t="shared" ref="L157:L167" si="62">K157-K158</f>
        <v>11167082</v>
      </c>
      <c r="M157" s="16">
        <f t="shared" si="49"/>
        <v>316996</v>
      </c>
      <c r="N157" s="9">
        <f t="shared" si="50"/>
        <v>22017168</v>
      </c>
      <c r="O157" s="18">
        <f t="shared" si="51"/>
        <v>660515.03999999992</v>
      </c>
      <c r="P157" s="14">
        <f t="shared" si="52"/>
        <v>-343519.03999999992</v>
      </c>
      <c r="Q157" s="19">
        <f t="shared" si="53"/>
        <v>-3.4351903999999993</v>
      </c>
      <c r="S157" s="2"/>
      <c r="T157" s="2"/>
      <c r="U157" s="2"/>
      <c r="V157" s="2"/>
      <c r="W157" s="2"/>
      <c r="X157" s="2"/>
      <c r="Y157" s="21"/>
      <c r="Z157" s="22">
        <f>import!B156-import!C156-import!D156</f>
        <v>-198.35031590137729</v>
      </c>
    </row>
    <row r="158" spans="1:26">
      <c r="A158" s="4">
        <v>36860</v>
      </c>
      <c r="B158" s="9">
        <v>15594.56</v>
      </c>
      <c r="C158" s="2">
        <f t="shared" si="47"/>
        <v>106.60999999999876</v>
      </c>
      <c r="D158" s="13">
        <v>8.2774000000000001</v>
      </c>
      <c r="E158" s="10">
        <v>36240</v>
      </c>
      <c r="F158" s="11">
        <f t="shared" si="60"/>
        <v>4838</v>
      </c>
      <c r="G158" s="11">
        <f t="shared" si="48"/>
        <v>48.38</v>
      </c>
      <c r="H158" s="9">
        <v>5.14</v>
      </c>
      <c r="I158" s="9">
        <v>106422606</v>
      </c>
      <c r="J158" s="14">
        <f t="shared" si="61"/>
        <v>11242656</v>
      </c>
      <c r="K158" s="9">
        <v>108274129</v>
      </c>
      <c r="L158" s="14">
        <f t="shared" si="62"/>
        <v>11148918</v>
      </c>
      <c r="M158" s="16">
        <f t="shared" si="49"/>
        <v>-93738</v>
      </c>
      <c r="N158" s="9">
        <f t="shared" si="50"/>
        <v>22391574</v>
      </c>
      <c r="O158" s="17">
        <f t="shared" si="51"/>
        <v>671747.22</v>
      </c>
      <c r="P158" s="9">
        <f t="shared" si="52"/>
        <v>-765485.22</v>
      </c>
      <c r="Q158" s="19">
        <f t="shared" si="53"/>
        <v>-7.6548521999999997</v>
      </c>
      <c r="S158" s="2"/>
      <c r="T158" s="2"/>
      <c r="U158" s="2"/>
      <c r="V158" s="2"/>
      <c r="W158" s="2"/>
      <c r="X158" s="2"/>
      <c r="Y158" s="21"/>
      <c r="Z158" s="22">
        <f>import!B157-import!C157-import!D157</f>
        <v>-33.781204001290412</v>
      </c>
    </row>
    <row r="159" spans="1:26">
      <c r="A159" s="4">
        <v>36830</v>
      </c>
      <c r="B159" s="9">
        <v>15487.95</v>
      </c>
      <c r="C159" s="2">
        <f t="shared" si="47"/>
        <v>237.1200000000008</v>
      </c>
      <c r="D159" s="12">
        <v>8.2786000000000008</v>
      </c>
      <c r="E159" s="10">
        <v>31402</v>
      </c>
      <c r="F159" s="11">
        <f t="shared" si="60"/>
        <v>4719</v>
      </c>
      <c r="G159" s="11">
        <f t="shared" si="48"/>
        <v>47.19</v>
      </c>
      <c r="H159" s="9">
        <v>38.840000000000003</v>
      </c>
      <c r="I159" s="9">
        <v>95179950</v>
      </c>
      <c r="J159" s="14">
        <f t="shared" si="61"/>
        <v>9971757</v>
      </c>
      <c r="K159" s="9">
        <v>97125211</v>
      </c>
      <c r="L159" s="14">
        <f t="shared" si="62"/>
        <v>11455463</v>
      </c>
      <c r="M159" s="16">
        <f t="shared" si="49"/>
        <v>1483706</v>
      </c>
      <c r="N159" s="9">
        <f t="shared" si="50"/>
        <v>21427220</v>
      </c>
      <c r="O159" s="17">
        <f t="shared" si="51"/>
        <v>642816.6</v>
      </c>
      <c r="P159" s="9">
        <f t="shared" si="52"/>
        <v>840889.4</v>
      </c>
      <c r="Q159" s="19">
        <f t="shared" si="53"/>
        <v>8.4088940000000001</v>
      </c>
      <c r="S159" s="2"/>
      <c r="T159" s="2"/>
      <c r="U159" s="2"/>
      <c r="V159" s="2"/>
      <c r="W159" s="2"/>
      <c r="X159" s="2"/>
      <c r="Y159" s="21"/>
      <c r="Z159" s="22">
        <f>import!B158-import!C158-import!D158</f>
        <v>-34.821581901722418</v>
      </c>
    </row>
    <row r="160" spans="1:26">
      <c r="A160" s="4">
        <v>36799</v>
      </c>
      <c r="B160" s="9">
        <v>15250.83</v>
      </c>
      <c r="C160" s="2">
        <f t="shared" si="47"/>
        <v>77.239999999999782</v>
      </c>
      <c r="D160" s="12">
        <v>8.2786000000000008</v>
      </c>
      <c r="E160" s="10">
        <v>26683</v>
      </c>
      <c r="F160" s="11">
        <f t="shared" si="60"/>
        <v>3891</v>
      </c>
      <c r="G160" s="11">
        <f t="shared" si="48"/>
        <v>38.909999999999997</v>
      </c>
      <c r="H160" s="9">
        <v>22.58</v>
      </c>
      <c r="I160" s="9">
        <v>85208193</v>
      </c>
      <c r="J160" s="14">
        <f t="shared" si="61"/>
        <v>10807100</v>
      </c>
      <c r="K160" s="9">
        <v>85669748</v>
      </c>
      <c r="L160" s="14">
        <f t="shared" si="62"/>
        <v>11032566</v>
      </c>
      <c r="M160" s="16">
        <f t="shared" si="49"/>
        <v>225466</v>
      </c>
      <c r="N160" s="9">
        <f t="shared" si="50"/>
        <v>21839666</v>
      </c>
      <c r="O160" s="17">
        <f t="shared" si="51"/>
        <v>655189.98</v>
      </c>
      <c r="P160" s="9">
        <f t="shared" si="52"/>
        <v>-429723.98</v>
      </c>
      <c r="Q160" s="19">
        <f t="shared" si="53"/>
        <v>-4.2972397999999998</v>
      </c>
      <c r="S160" s="2"/>
      <c r="T160" s="2"/>
      <c r="U160" s="2"/>
      <c r="V160" s="2"/>
      <c r="W160" s="2"/>
      <c r="X160" s="2"/>
      <c r="Y160" s="21"/>
      <c r="Z160" s="22">
        <f>import!B159-import!C159-import!D159</f>
        <v>-44.784159834788511</v>
      </c>
    </row>
    <row r="161" spans="1:26">
      <c r="A161" s="4">
        <v>36769</v>
      </c>
      <c r="B161" s="9">
        <v>15173.59</v>
      </c>
      <c r="C161" s="2">
        <f t="shared" si="47"/>
        <v>24.540000000000873</v>
      </c>
      <c r="D161" s="13">
        <v>8.2796000000000003</v>
      </c>
      <c r="E161" s="10">
        <v>22792</v>
      </c>
      <c r="F161" s="11">
        <f t="shared" si="60"/>
        <v>2897</v>
      </c>
      <c r="G161" s="11">
        <f t="shared" si="48"/>
        <v>28.97</v>
      </c>
      <c r="H161" s="9">
        <v>25.41</v>
      </c>
      <c r="I161" s="9">
        <v>74401093</v>
      </c>
      <c r="J161" s="14">
        <f t="shared" si="61"/>
        <v>10819943</v>
      </c>
      <c r="K161" s="9">
        <v>74637182</v>
      </c>
      <c r="L161" s="14">
        <f t="shared" si="62"/>
        <v>11331567</v>
      </c>
      <c r="M161" s="16">
        <f t="shared" si="49"/>
        <v>511624</v>
      </c>
      <c r="N161" s="9">
        <f t="shared" si="50"/>
        <v>22151510</v>
      </c>
      <c r="O161" s="17">
        <f t="shared" si="51"/>
        <v>664545.29999999993</v>
      </c>
      <c r="P161" s="9">
        <f t="shared" si="52"/>
        <v>-152921.29999999993</v>
      </c>
      <c r="Q161" s="19">
        <f t="shared" si="53"/>
        <v>-1.5292129999999993</v>
      </c>
      <c r="S161" s="2"/>
      <c r="T161" s="2"/>
      <c r="U161" s="2"/>
      <c r="V161" s="2"/>
      <c r="W161" s="2"/>
      <c r="X161" s="2"/>
      <c r="Y161" s="21"/>
      <c r="Z161" s="22">
        <f>import!B160-import!C160-import!D160</f>
        <v>-44.254301699937088</v>
      </c>
    </row>
    <row r="162" spans="1:26">
      <c r="A162" s="4">
        <v>36738</v>
      </c>
      <c r="B162" s="9">
        <v>15149.05</v>
      </c>
      <c r="C162" s="2">
        <f t="shared" si="47"/>
        <v>-64.270000000000437</v>
      </c>
      <c r="D162" s="12">
        <v>8.2792999999999992</v>
      </c>
      <c r="E162" s="10">
        <v>19895</v>
      </c>
      <c r="F162" s="11">
        <f t="shared" si="60"/>
        <v>2728</v>
      </c>
      <c r="G162" s="11">
        <f t="shared" si="48"/>
        <v>27.28</v>
      </c>
      <c r="H162" s="9">
        <v>19.87</v>
      </c>
      <c r="I162" s="9">
        <v>63581150</v>
      </c>
      <c r="J162" s="14">
        <f t="shared" si="61"/>
        <v>10064408</v>
      </c>
      <c r="K162" s="9">
        <v>63305615</v>
      </c>
      <c r="L162" s="14">
        <f t="shared" si="62"/>
        <v>10052868</v>
      </c>
      <c r="M162" s="16">
        <f t="shared" si="49"/>
        <v>-11540</v>
      </c>
      <c r="N162" s="9">
        <f t="shared" si="50"/>
        <v>20117276</v>
      </c>
      <c r="O162" s="17">
        <f t="shared" si="51"/>
        <v>603518.28</v>
      </c>
      <c r="P162" s="9">
        <f t="shared" si="52"/>
        <v>-615058.28</v>
      </c>
      <c r="Q162" s="19">
        <f t="shared" si="53"/>
        <v>-6.1505828000000005</v>
      </c>
      <c r="S162" s="2"/>
      <c r="T162" s="2"/>
      <c r="U162" s="2"/>
      <c r="V162" s="2"/>
      <c r="W162" s="2"/>
      <c r="X162" s="2"/>
      <c r="Y162" s="21"/>
      <c r="Z162" s="22">
        <f>import!B161-import!C161-import!D161</f>
        <v>-52.87931636443183</v>
      </c>
    </row>
    <row r="163" spans="1:26">
      <c r="A163" s="4">
        <v>36707</v>
      </c>
      <c r="B163" s="9">
        <v>15213.32</v>
      </c>
      <c r="C163" s="2">
        <f t="shared" si="47"/>
        <v>60.149999999999636</v>
      </c>
      <c r="D163" s="12">
        <v>8.2772000000000006</v>
      </c>
      <c r="E163" s="10">
        <v>17167</v>
      </c>
      <c r="F163" s="11">
        <f t="shared" si="60"/>
        <v>4405</v>
      </c>
      <c r="G163" s="11">
        <f t="shared" si="48"/>
        <v>44.05</v>
      </c>
      <c r="H163" s="9">
        <v>18.920000000000002</v>
      </c>
      <c r="I163" s="9">
        <v>53516742</v>
      </c>
      <c r="J163" s="14">
        <f t="shared" si="61"/>
        <v>10457804</v>
      </c>
      <c r="K163" s="9">
        <v>53252747</v>
      </c>
      <c r="L163" s="14">
        <f t="shared" si="62"/>
        <v>10357830</v>
      </c>
      <c r="M163" s="16">
        <f t="shared" si="49"/>
        <v>-99974</v>
      </c>
      <c r="N163" s="9">
        <f t="shared" si="50"/>
        <v>20815634</v>
      </c>
      <c r="O163" s="17">
        <f t="shared" si="51"/>
        <v>624469.02</v>
      </c>
      <c r="P163" s="9">
        <f t="shared" si="52"/>
        <v>-724443.02</v>
      </c>
      <c r="Q163" s="19">
        <f t="shared" si="53"/>
        <v>-7.2444302</v>
      </c>
      <c r="S163" s="2"/>
      <c r="T163" s="2"/>
      <c r="U163" s="2"/>
      <c r="V163" s="2"/>
      <c r="W163" s="2"/>
      <c r="X163" s="2"/>
      <c r="Y163" s="21"/>
      <c r="Z163" s="22">
        <f>import!B162-import!C162-import!D162</f>
        <v>-49.732480023611892</v>
      </c>
    </row>
    <row r="164" spans="1:26">
      <c r="A164" s="4">
        <v>36677</v>
      </c>
      <c r="B164" s="9">
        <v>15153.17</v>
      </c>
      <c r="C164" s="2">
        <f t="shared" si="47"/>
        <v>119.54999999999927</v>
      </c>
      <c r="D164" s="13">
        <v>8.2776999999999994</v>
      </c>
      <c r="E164" s="10">
        <v>12762</v>
      </c>
      <c r="F164" s="11">
        <f t="shared" si="60"/>
        <v>3020</v>
      </c>
      <c r="G164" s="11">
        <f t="shared" si="48"/>
        <v>30.2</v>
      </c>
      <c r="H164" s="9">
        <v>31.39</v>
      </c>
      <c r="I164" s="9">
        <v>43058938</v>
      </c>
      <c r="J164" s="14">
        <f t="shared" si="61"/>
        <v>9111223</v>
      </c>
      <c r="K164" s="9">
        <v>42894917</v>
      </c>
      <c r="L164" s="14">
        <f t="shared" si="62"/>
        <v>9480843</v>
      </c>
      <c r="M164" s="16">
        <f t="shared" si="49"/>
        <v>369620</v>
      </c>
      <c r="N164" s="9">
        <f t="shared" si="50"/>
        <v>18592066</v>
      </c>
      <c r="O164" s="17">
        <f t="shared" si="51"/>
        <v>557761.98</v>
      </c>
      <c r="P164" s="9">
        <f t="shared" si="52"/>
        <v>-188141.97999999998</v>
      </c>
      <c r="Q164" s="19">
        <f t="shared" si="53"/>
        <v>-1.8814197999999998</v>
      </c>
      <c r="S164" s="2"/>
      <c r="T164" s="2"/>
      <c r="U164" s="2"/>
      <c r="V164" s="2"/>
      <c r="W164" s="2"/>
      <c r="X164" s="2"/>
      <c r="Y164" s="21"/>
      <c r="Z164" s="22">
        <f>import!B163-import!C163-import!D163</f>
        <v>-39.969002220237591</v>
      </c>
    </row>
    <row r="165" spans="1:26">
      <c r="A165" s="4">
        <v>36646</v>
      </c>
      <c r="B165" s="9">
        <v>15033.62</v>
      </c>
      <c r="C165" s="2">
        <f t="shared" si="47"/>
        <v>-22.539999999999054</v>
      </c>
      <c r="D165" s="12">
        <v>8.2792999999999992</v>
      </c>
      <c r="E165" s="10">
        <v>9742</v>
      </c>
      <c r="F165" s="11">
        <f t="shared" si="60"/>
        <v>2602</v>
      </c>
      <c r="G165" s="11">
        <f t="shared" si="48"/>
        <v>26.02</v>
      </c>
      <c r="H165" s="9">
        <v>21.4</v>
      </c>
      <c r="I165" s="9">
        <v>33947715</v>
      </c>
      <c r="J165" s="14">
        <f t="shared" si="61"/>
        <v>9795799</v>
      </c>
      <c r="K165" s="9">
        <v>33414074</v>
      </c>
      <c r="L165" s="14">
        <f t="shared" si="62"/>
        <v>9507626</v>
      </c>
      <c r="M165" s="16">
        <f t="shared" si="49"/>
        <v>-288173</v>
      </c>
      <c r="N165" s="9">
        <f t="shared" si="50"/>
        <v>19303425</v>
      </c>
      <c r="O165" s="17">
        <f t="shared" si="51"/>
        <v>579102.75</v>
      </c>
      <c r="P165" s="9">
        <f t="shared" si="52"/>
        <v>-867275.75</v>
      </c>
      <c r="Q165" s="19">
        <f t="shared" si="53"/>
        <v>-8.6727574999999995</v>
      </c>
      <c r="S165" s="2"/>
      <c r="T165" s="2"/>
      <c r="U165" s="2"/>
      <c r="V165" s="2"/>
      <c r="W165" s="2"/>
      <c r="X165" s="2"/>
      <c r="Y165" s="21"/>
      <c r="Z165" s="22">
        <f>import!B164-import!C164-import!D164</f>
        <v>-51.00920988123984</v>
      </c>
    </row>
    <row r="166" spans="1:26">
      <c r="A166" s="4">
        <v>36616</v>
      </c>
      <c r="B166" s="9">
        <v>15056.16</v>
      </c>
      <c r="C166" s="2">
        <f t="shared" si="47"/>
        <v>40.659999999999854</v>
      </c>
      <c r="D166" s="12">
        <v>8.2786000000000008</v>
      </c>
      <c r="E166" s="10">
        <v>7140</v>
      </c>
      <c r="F166" s="11">
        <f t="shared" si="60"/>
        <v>3454</v>
      </c>
      <c r="G166" s="11">
        <f t="shared" si="48"/>
        <v>34.54</v>
      </c>
      <c r="H166" s="9">
        <v>23.33</v>
      </c>
      <c r="I166" s="9">
        <v>24151916</v>
      </c>
      <c r="J166" s="14">
        <f t="shared" si="61"/>
        <v>9283233</v>
      </c>
      <c r="K166" s="9">
        <v>23906448</v>
      </c>
      <c r="L166" s="14">
        <f t="shared" si="62"/>
        <v>9601617</v>
      </c>
      <c r="M166" s="16">
        <f t="shared" si="49"/>
        <v>318384</v>
      </c>
      <c r="N166" s="9">
        <f t="shared" si="50"/>
        <v>18884850</v>
      </c>
      <c r="O166" s="17">
        <f t="shared" si="51"/>
        <v>566545.5</v>
      </c>
      <c r="P166" s="9">
        <f t="shared" si="52"/>
        <v>-248161.5</v>
      </c>
      <c r="Q166" s="19">
        <f t="shared" si="53"/>
        <v>-2.4816150000000001</v>
      </c>
      <c r="S166" s="2"/>
      <c r="T166" s="2"/>
      <c r="U166" s="2"/>
      <c r="V166" s="2"/>
      <c r="W166" s="2"/>
      <c r="X166" s="2"/>
      <c r="Y166" s="21"/>
      <c r="Z166" s="22">
        <f>import!B165-import!C165-import!D165</f>
        <v>-45.078156540840254</v>
      </c>
    </row>
    <row r="167" spans="1:26">
      <c r="A167" s="4">
        <v>36585</v>
      </c>
      <c r="B167" s="9">
        <v>15015.5</v>
      </c>
      <c r="C167" s="2">
        <f t="shared" si="47"/>
        <v>-0.7000000000007276</v>
      </c>
      <c r="D167" s="13">
        <v>8.2779000000000007</v>
      </c>
      <c r="E167" s="10">
        <v>3686</v>
      </c>
      <c r="F167" s="11">
        <f t="shared" si="60"/>
        <v>1854</v>
      </c>
      <c r="G167" s="11">
        <f t="shared" si="48"/>
        <v>18.54</v>
      </c>
      <c r="H167" s="9">
        <v>13.47</v>
      </c>
      <c r="I167" s="9">
        <v>14868683</v>
      </c>
      <c r="J167" s="14">
        <f t="shared" si="61"/>
        <v>7025507</v>
      </c>
      <c r="K167" s="9">
        <v>14304831</v>
      </c>
      <c r="L167" s="14">
        <f t="shared" si="62"/>
        <v>6746371</v>
      </c>
      <c r="M167" s="16">
        <f t="shared" si="49"/>
        <v>-279136</v>
      </c>
      <c r="N167" s="9">
        <f t="shared" si="50"/>
        <v>13771878</v>
      </c>
      <c r="O167" s="17">
        <f t="shared" si="51"/>
        <v>413156.33999999997</v>
      </c>
      <c r="P167" s="9">
        <f t="shared" si="52"/>
        <v>-692292.34</v>
      </c>
      <c r="Q167" s="19">
        <f t="shared" si="53"/>
        <v>-6.9229233999999993</v>
      </c>
      <c r="S167" s="2"/>
      <c r="T167" s="2"/>
      <c r="U167" s="2"/>
      <c r="V167" s="2"/>
      <c r="W167" s="2"/>
      <c r="X167" s="2"/>
      <c r="Y167" s="21"/>
      <c r="Z167" s="22">
        <f>import!B166-import!C166-import!D166</f>
        <v>-33.45548590981538</v>
      </c>
    </row>
    <row r="168" spans="1:26">
      <c r="A168" s="4">
        <v>36556</v>
      </c>
      <c r="B168" s="9">
        <v>15016.2</v>
      </c>
      <c r="C168" s="2">
        <f t="shared" si="47"/>
        <v>223.80000000000109</v>
      </c>
      <c r="D168" s="12">
        <v>8.2792999999999992</v>
      </c>
      <c r="E168" s="10">
        <v>1832</v>
      </c>
      <c r="F168" s="11">
        <v>1832</v>
      </c>
      <c r="G168" s="11">
        <f t="shared" si="48"/>
        <v>18.32</v>
      </c>
      <c r="H168" s="9">
        <v>15.39</v>
      </c>
      <c r="I168" s="9">
        <v>7843176</v>
      </c>
      <c r="J168" s="14">
        <v>7843176</v>
      </c>
      <c r="K168" s="9">
        <v>7558460</v>
      </c>
      <c r="L168" s="14">
        <v>7558460</v>
      </c>
      <c r="M168" s="16">
        <f t="shared" si="49"/>
        <v>-284716</v>
      </c>
      <c r="N168" s="9">
        <f t="shared" si="50"/>
        <v>15401636</v>
      </c>
      <c r="O168" s="17">
        <f t="shared" si="51"/>
        <v>462049.07999999996</v>
      </c>
      <c r="P168" s="9">
        <f t="shared" si="52"/>
        <v>-746765.08</v>
      </c>
      <c r="Q168" s="19">
        <f t="shared" si="53"/>
        <v>-7.4676507999999995</v>
      </c>
      <c r="S168" s="2"/>
      <c r="T168" s="2"/>
      <c r="U168" s="2"/>
      <c r="V168" s="2"/>
      <c r="W168" s="2"/>
      <c r="X168" s="2"/>
      <c r="Y168" s="21"/>
      <c r="Z168" s="22">
        <f>import!B167-import!C167-import!D167</f>
        <v>-8.6503800403945856</v>
      </c>
    </row>
    <row r="169" spans="1:26">
      <c r="A169" s="5">
        <v>36525</v>
      </c>
      <c r="B169" s="14">
        <v>14792.4</v>
      </c>
      <c r="C169" s="2">
        <f t="shared" si="47"/>
        <v>334.03999999999905</v>
      </c>
      <c r="D169" s="12">
        <v>8.2782999999999998</v>
      </c>
      <c r="E169" s="10">
        <v>40320</v>
      </c>
      <c r="F169" s="11">
        <f t="shared" ref="F169:F179" si="63">E169-E170</f>
        <v>3232</v>
      </c>
      <c r="G169" s="11">
        <f t="shared" si="48"/>
        <v>32.32</v>
      </c>
      <c r="H169" s="9">
        <v>28.16</v>
      </c>
      <c r="I169" s="14">
        <v>85883605</v>
      </c>
      <c r="J169" s="14">
        <f t="shared" ref="J169:J179" si="64">I169-I170</f>
        <v>9288030</v>
      </c>
      <c r="K169" s="14">
        <v>88627664</v>
      </c>
      <c r="L169" s="14">
        <f t="shared" ref="L169:L179" si="65">K169-K170</f>
        <v>9022835</v>
      </c>
      <c r="M169" s="16">
        <f t="shared" si="49"/>
        <v>-265195</v>
      </c>
      <c r="N169" s="9">
        <f t="shared" si="50"/>
        <v>18310865</v>
      </c>
      <c r="O169" s="18">
        <f t="shared" si="51"/>
        <v>549325.94999999995</v>
      </c>
      <c r="P169" s="14">
        <f t="shared" si="52"/>
        <v>-814520.95</v>
      </c>
      <c r="Q169" s="19">
        <f t="shared" si="53"/>
        <v>-8.1452095</v>
      </c>
      <c r="S169" s="2"/>
      <c r="T169" s="2"/>
      <c r="U169" s="2"/>
      <c r="V169" s="2"/>
      <c r="W169" s="2"/>
      <c r="X169" s="2"/>
      <c r="Y169" s="21"/>
      <c r="Z169" s="22">
        <f>import!B168-import!C168-import!D168</f>
        <v>-18.577929647856561</v>
      </c>
    </row>
    <row r="170" spans="1:26">
      <c r="A170" s="4">
        <v>36494</v>
      </c>
      <c r="B170" s="9">
        <v>14458.36</v>
      </c>
      <c r="C170" s="2">
        <f t="shared" si="47"/>
        <v>72.860000000000582</v>
      </c>
      <c r="D170" s="13">
        <v>8.2782</v>
      </c>
      <c r="E170" s="10">
        <v>37088</v>
      </c>
      <c r="F170" s="11">
        <f t="shared" si="63"/>
        <v>4703</v>
      </c>
      <c r="G170" s="11">
        <f t="shared" si="48"/>
        <v>47.03</v>
      </c>
      <c r="H170" s="9">
        <v>25.68</v>
      </c>
      <c r="I170" s="9">
        <v>76595575</v>
      </c>
      <c r="J170" s="14">
        <f t="shared" si="64"/>
        <v>8743456</v>
      </c>
      <c r="K170" s="9">
        <v>79604829</v>
      </c>
      <c r="L170" s="14">
        <f t="shared" si="65"/>
        <v>8779270</v>
      </c>
      <c r="M170" s="16">
        <f t="shared" si="49"/>
        <v>35814</v>
      </c>
      <c r="N170" s="9">
        <f t="shared" si="50"/>
        <v>17522726</v>
      </c>
      <c r="O170" s="17">
        <f t="shared" si="51"/>
        <v>525681.78</v>
      </c>
      <c r="P170" s="9">
        <f t="shared" si="52"/>
        <v>-489867.78</v>
      </c>
      <c r="Q170" s="19">
        <f t="shared" si="53"/>
        <v>-4.8986778000000006</v>
      </c>
      <c r="S170" s="2"/>
      <c r="T170" s="2"/>
      <c r="U170" s="2"/>
      <c r="V170" s="2"/>
      <c r="W170" s="2"/>
      <c r="X170" s="2"/>
      <c r="Y170" s="21"/>
      <c r="Z170" s="22">
        <f>import!B169-import!C169-import!D169</f>
        <v>-54.698247537382457</v>
      </c>
    </row>
    <row r="171" spans="1:26">
      <c r="A171" s="4">
        <v>36464</v>
      </c>
      <c r="B171" s="9">
        <v>14385.5</v>
      </c>
      <c r="C171" s="2">
        <f t="shared" si="47"/>
        <v>126.51000000000022</v>
      </c>
      <c r="D171" s="12">
        <v>8.2772000000000006</v>
      </c>
      <c r="E171" s="10">
        <v>32385</v>
      </c>
      <c r="F171" s="11">
        <f t="shared" si="63"/>
        <v>3152</v>
      </c>
      <c r="G171" s="11">
        <f t="shared" si="48"/>
        <v>31.52</v>
      </c>
      <c r="H171" s="9">
        <v>44.39</v>
      </c>
      <c r="I171" s="9">
        <v>67852119</v>
      </c>
      <c r="J171" s="14">
        <f t="shared" si="64"/>
        <v>7384998</v>
      </c>
      <c r="K171" s="9">
        <v>70825559</v>
      </c>
      <c r="L171" s="14">
        <f t="shared" si="65"/>
        <v>8121279</v>
      </c>
      <c r="M171" s="16">
        <f t="shared" si="49"/>
        <v>736281</v>
      </c>
      <c r="N171" s="9">
        <f t="shared" si="50"/>
        <v>15506277</v>
      </c>
      <c r="O171" s="17">
        <f t="shared" si="51"/>
        <v>465188.31</v>
      </c>
      <c r="P171" s="9">
        <f t="shared" si="52"/>
        <v>271092.69</v>
      </c>
      <c r="Q171" s="19">
        <f t="shared" si="53"/>
        <v>2.7109269</v>
      </c>
      <c r="S171" s="2"/>
      <c r="T171" s="2"/>
      <c r="U171" s="2"/>
      <c r="V171" s="2"/>
      <c r="W171" s="2"/>
      <c r="X171" s="2"/>
      <c r="Y171" s="21"/>
      <c r="Z171" s="22">
        <f>import!B170-import!C170-import!D170</f>
        <v>-48.458919038239962</v>
      </c>
    </row>
    <row r="172" spans="1:26">
      <c r="A172" s="4">
        <v>36433</v>
      </c>
      <c r="B172" s="9">
        <v>14258.99</v>
      </c>
      <c r="C172" s="2">
        <f t="shared" si="47"/>
        <v>56.229999999999563</v>
      </c>
      <c r="D172" s="12">
        <v>8.2774000000000001</v>
      </c>
      <c r="E172" s="10">
        <v>29233</v>
      </c>
      <c r="F172" s="11">
        <f t="shared" si="63"/>
        <v>4484</v>
      </c>
      <c r="G172" s="11">
        <f t="shared" si="48"/>
        <v>44.84</v>
      </c>
      <c r="H172" s="9">
        <v>33.08</v>
      </c>
      <c r="I172" s="9">
        <v>60467121</v>
      </c>
      <c r="J172" s="14">
        <f t="shared" si="64"/>
        <v>7660397</v>
      </c>
      <c r="K172" s="9">
        <v>62704280</v>
      </c>
      <c r="L172" s="14">
        <f t="shared" si="65"/>
        <v>8129686</v>
      </c>
      <c r="M172" s="16">
        <f t="shared" si="49"/>
        <v>469289</v>
      </c>
      <c r="N172" s="9">
        <f t="shared" si="50"/>
        <v>15790083</v>
      </c>
      <c r="O172" s="17">
        <f t="shared" si="51"/>
        <v>473702.49</v>
      </c>
      <c r="P172" s="9">
        <f t="shared" si="52"/>
        <v>-4413.4899999999907</v>
      </c>
      <c r="Q172" s="19">
        <f t="shared" si="53"/>
        <v>-4.4134899999999908E-2</v>
      </c>
      <c r="S172" s="2"/>
      <c r="T172" s="2"/>
      <c r="U172" s="2"/>
      <c r="V172" s="2"/>
      <c r="W172" s="2"/>
      <c r="X172" s="2"/>
      <c r="Y172" s="21"/>
      <c r="Z172" s="22">
        <f>import!B171-import!C171-import!D171</f>
        <v>-57.718938968910585</v>
      </c>
    </row>
    <row r="173" spans="1:26">
      <c r="A173" s="4">
        <v>36403</v>
      </c>
      <c r="B173" s="9">
        <v>14202.76</v>
      </c>
      <c r="C173" s="2">
        <f t="shared" si="47"/>
        <v>138.28000000000065</v>
      </c>
      <c r="D173" s="13">
        <v>8.2773000000000003</v>
      </c>
      <c r="E173" s="10">
        <v>24749</v>
      </c>
      <c r="F173" s="11">
        <f t="shared" si="63"/>
        <v>3262</v>
      </c>
      <c r="G173" s="11">
        <f t="shared" si="48"/>
        <v>32.619999999999997</v>
      </c>
      <c r="H173" s="9">
        <v>48.79</v>
      </c>
      <c r="I173" s="9">
        <v>52806724</v>
      </c>
      <c r="J173" s="14">
        <f t="shared" si="64"/>
        <v>7010631</v>
      </c>
      <c r="K173" s="9">
        <v>54574594</v>
      </c>
      <c r="L173" s="14">
        <f t="shared" si="65"/>
        <v>7983530</v>
      </c>
      <c r="M173" s="16">
        <f t="shared" si="49"/>
        <v>972899</v>
      </c>
      <c r="N173" s="9">
        <f t="shared" si="50"/>
        <v>14994161</v>
      </c>
      <c r="O173" s="17">
        <f t="shared" si="51"/>
        <v>449824.82999999996</v>
      </c>
      <c r="P173" s="9">
        <f t="shared" si="52"/>
        <v>523074.17000000004</v>
      </c>
      <c r="Q173" s="19">
        <f t="shared" si="53"/>
        <v>5.2307417000000003</v>
      </c>
      <c r="S173" s="2"/>
      <c r="T173" s="2"/>
      <c r="U173" s="2"/>
      <c r="V173" s="2"/>
      <c r="W173" s="2"/>
      <c r="X173" s="2"/>
      <c r="Y173" s="21"/>
      <c r="Z173" s="22">
        <f>import!B172-import!C172-import!D172</f>
        <v>-49.687327622121863</v>
      </c>
    </row>
    <row r="174" spans="1:26">
      <c r="A174" s="4">
        <v>36372</v>
      </c>
      <c r="B174" s="9">
        <v>14064.48</v>
      </c>
      <c r="C174" s="2">
        <f t="shared" si="47"/>
        <v>143.10000000000036</v>
      </c>
      <c r="D174" s="12">
        <v>8.2776999999999994</v>
      </c>
      <c r="E174" s="10">
        <v>21487</v>
      </c>
      <c r="F174" s="11">
        <f t="shared" si="63"/>
        <v>2921</v>
      </c>
      <c r="G174" s="11">
        <f t="shared" si="48"/>
        <v>29.21</v>
      </c>
      <c r="H174" s="9">
        <v>34.17</v>
      </c>
      <c r="I174" s="9">
        <v>45796093</v>
      </c>
      <c r="J174" s="14">
        <f t="shared" si="64"/>
        <v>7452237</v>
      </c>
      <c r="K174" s="9">
        <v>46591064</v>
      </c>
      <c r="L174" s="14">
        <f t="shared" si="65"/>
        <v>7665203</v>
      </c>
      <c r="M174" s="16">
        <f t="shared" si="49"/>
        <v>212966</v>
      </c>
      <c r="N174" s="9">
        <f t="shared" si="50"/>
        <v>15117440</v>
      </c>
      <c r="O174" s="17">
        <f t="shared" si="51"/>
        <v>453523.20000000001</v>
      </c>
      <c r="P174" s="9">
        <f t="shared" si="52"/>
        <v>-240557.2</v>
      </c>
      <c r="Q174" s="19">
        <f t="shared" si="53"/>
        <v>-2.4055720000000003</v>
      </c>
      <c r="S174" s="2"/>
      <c r="T174" s="2"/>
      <c r="U174" s="2"/>
      <c r="V174" s="2"/>
      <c r="W174" s="2"/>
      <c r="X174" s="2"/>
      <c r="Y174" s="21"/>
      <c r="Z174" s="22">
        <f>import!B173-import!C173-import!D173</f>
        <v>-39.735161245804946</v>
      </c>
    </row>
    <row r="175" spans="1:26">
      <c r="A175" s="4">
        <v>36341</v>
      </c>
      <c r="B175" s="9">
        <v>13921.38</v>
      </c>
      <c r="C175" s="2">
        <f t="shared" si="47"/>
        <v>54.43999999999869</v>
      </c>
      <c r="D175" s="12">
        <v>8.2780000000000005</v>
      </c>
      <c r="E175" s="10">
        <v>18566</v>
      </c>
      <c r="F175" s="11">
        <f t="shared" si="63"/>
        <v>4663</v>
      </c>
      <c r="G175" s="11">
        <f t="shared" si="48"/>
        <v>46.63</v>
      </c>
      <c r="H175" s="9">
        <v>8.75</v>
      </c>
      <c r="I175" s="9">
        <v>38343856</v>
      </c>
      <c r="J175" s="14">
        <f t="shared" si="64"/>
        <v>7589477</v>
      </c>
      <c r="K175" s="9">
        <v>38925861</v>
      </c>
      <c r="L175" s="14">
        <f t="shared" si="65"/>
        <v>7034366</v>
      </c>
      <c r="M175" s="16">
        <f t="shared" si="49"/>
        <v>-555111</v>
      </c>
      <c r="N175" s="9">
        <f t="shared" si="50"/>
        <v>14623843</v>
      </c>
      <c r="O175" s="17">
        <f t="shared" si="51"/>
        <v>438715.29</v>
      </c>
      <c r="P175" s="9">
        <f t="shared" si="52"/>
        <v>-993826.29</v>
      </c>
      <c r="Q175" s="19">
        <f t="shared" si="53"/>
        <v>-9.9382628999999998</v>
      </c>
      <c r="S175" s="2"/>
      <c r="T175" s="2"/>
      <c r="U175" s="2"/>
      <c r="V175" s="2"/>
      <c r="W175" s="2"/>
      <c r="X175" s="2"/>
      <c r="Y175" s="21"/>
      <c r="Z175" s="22">
        <f>import!B174-import!C174-import!D174</f>
        <v>-44.752795154167828</v>
      </c>
    </row>
    <row r="176" spans="1:26">
      <c r="A176" s="4">
        <v>36311</v>
      </c>
      <c r="B176" s="9">
        <v>13866.94</v>
      </c>
      <c r="C176" s="2">
        <f t="shared" si="47"/>
        <v>23.390000000001237</v>
      </c>
      <c r="D176" s="13">
        <v>8.2784999999999993</v>
      </c>
      <c r="E176" s="10">
        <v>13903</v>
      </c>
      <c r="F176" s="11">
        <f t="shared" si="63"/>
        <v>3663</v>
      </c>
      <c r="G176" s="11">
        <f t="shared" si="48"/>
        <v>36.630000000000003</v>
      </c>
      <c r="H176" s="9">
        <v>18.75</v>
      </c>
      <c r="I176" s="9">
        <v>30754379</v>
      </c>
      <c r="J176" s="14">
        <f t="shared" si="64"/>
        <v>7127939</v>
      </c>
      <c r="K176" s="9">
        <v>31891495</v>
      </c>
      <c r="L176" s="14">
        <f t="shared" si="65"/>
        <v>7216712</v>
      </c>
      <c r="M176" s="16">
        <f t="shared" si="49"/>
        <v>88773</v>
      </c>
      <c r="N176" s="9">
        <f t="shared" si="50"/>
        <v>14344651</v>
      </c>
      <c r="O176" s="17">
        <f t="shared" si="51"/>
        <v>430339.52999999997</v>
      </c>
      <c r="P176" s="9">
        <f t="shared" si="52"/>
        <v>-341566.52999999997</v>
      </c>
      <c r="Q176" s="19">
        <f t="shared" si="53"/>
        <v>-3.4156652999999997</v>
      </c>
      <c r="S176" s="2"/>
      <c r="T176" s="2"/>
      <c r="U176" s="2"/>
      <c r="V176" s="2"/>
      <c r="W176" s="2"/>
      <c r="X176" s="2"/>
      <c r="Y176" s="21"/>
      <c r="Z176" s="22">
        <f>import!B175-import!C175-import!D175</f>
        <v>-44.981274226737789</v>
      </c>
    </row>
    <row r="177" spans="1:26">
      <c r="A177" s="4">
        <v>36280</v>
      </c>
      <c r="B177" s="9">
        <v>13843.55</v>
      </c>
      <c r="C177" s="2">
        <f t="shared" si="47"/>
        <v>-27.010000000000218</v>
      </c>
      <c r="D177" s="12">
        <v>8.2791999999999994</v>
      </c>
      <c r="E177" s="10">
        <v>10240</v>
      </c>
      <c r="F177" s="11">
        <f t="shared" si="63"/>
        <v>2900</v>
      </c>
      <c r="G177" s="11">
        <f t="shared" si="48"/>
        <v>29</v>
      </c>
      <c r="H177" s="9">
        <v>9.67</v>
      </c>
      <c r="I177" s="9">
        <v>23626440</v>
      </c>
      <c r="J177" s="14">
        <f t="shared" si="64"/>
        <v>6806383</v>
      </c>
      <c r="K177" s="9">
        <v>24674783</v>
      </c>
      <c r="L177" s="14">
        <f t="shared" si="65"/>
        <v>7060007</v>
      </c>
      <c r="M177" s="16">
        <f t="shared" si="49"/>
        <v>253624</v>
      </c>
      <c r="N177" s="9">
        <f t="shared" si="50"/>
        <v>13866390</v>
      </c>
      <c r="O177" s="17">
        <f t="shared" si="51"/>
        <v>415991.7</v>
      </c>
      <c r="P177" s="9">
        <f t="shared" si="52"/>
        <v>-162367.70000000001</v>
      </c>
      <c r="Q177" s="19">
        <f t="shared" si="53"/>
        <v>-1.623677</v>
      </c>
      <c r="S177" s="2"/>
      <c r="T177" s="2"/>
      <c r="U177" s="2"/>
      <c r="V177" s="2"/>
      <c r="W177" s="2"/>
      <c r="X177" s="2"/>
      <c r="Y177" s="21"/>
      <c r="Z177" s="22">
        <f>import!B176-import!C176-import!D176</f>
        <v>-34.85606950169101</v>
      </c>
    </row>
    <row r="178" spans="1:26">
      <c r="A178" s="4">
        <v>36250</v>
      </c>
      <c r="B178" s="9">
        <v>13870.56</v>
      </c>
      <c r="C178" s="2">
        <f t="shared" si="47"/>
        <v>26.670000000000073</v>
      </c>
      <c r="D178" s="12">
        <v>8.2787000000000006</v>
      </c>
      <c r="E178" s="10">
        <v>7340</v>
      </c>
      <c r="F178" s="11">
        <f t="shared" si="63"/>
        <v>3132</v>
      </c>
      <c r="G178" s="11">
        <f t="shared" si="48"/>
        <v>31.32</v>
      </c>
      <c r="H178" s="9">
        <v>5</v>
      </c>
      <c r="I178" s="9">
        <v>16820057</v>
      </c>
      <c r="J178" s="14">
        <f t="shared" si="64"/>
        <v>7204111</v>
      </c>
      <c r="K178" s="9">
        <v>17614776</v>
      </c>
      <c r="L178" s="14">
        <f t="shared" si="65"/>
        <v>7172710</v>
      </c>
      <c r="M178" s="16">
        <f t="shared" si="49"/>
        <v>-31401</v>
      </c>
      <c r="N178" s="9">
        <f t="shared" si="50"/>
        <v>14376821</v>
      </c>
      <c r="O178" s="17">
        <f t="shared" si="51"/>
        <v>431304.63</v>
      </c>
      <c r="P178" s="9">
        <f t="shared" si="52"/>
        <v>-462705.63</v>
      </c>
      <c r="Q178" s="19">
        <f t="shared" si="53"/>
        <v>-4.6270563000000005</v>
      </c>
      <c r="S178" s="2"/>
      <c r="T178" s="2"/>
      <c r="U178" s="2"/>
      <c r="V178" s="2"/>
      <c r="W178" s="2"/>
      <c r="X178" s="2"/>
      <c r="Y178" s="21"/>
      <c r="Z178" s="22">
        <f>import!B177-import!C177-import!D177</f>
        <v>-28.329536012998407</v>
      </c>
    </row>
    <row r="179" spans="1:26">
      <c r="A179" s="4">
        <v>36219</v>
      </c>
      <c r="B179" s="9">
        <v>13843.89</v>
      </c>
      <c r="C179" s="2">
        <f t="shared" si="47"/>
        <v>87.579999999999927</v>
      </c>
      <c r="D179" s="13">
        <v>8.2780000000000005</v>
      </c>
      <c r="E179" s="10">
        <v>4208</v>
      </c>
      <c r="F179" s="11">
        <f t="shared" si="63"/>
        <v>2162</v>
      </c>
      <c r="G179" s="11">
        <f t="shared" si="48"/>
        <v>21.62</v>
      </c>
      <c r="H179" s="9">
        <v>22.78</v>
      </c>
      <c r="I179" s="9">
        <v>9615946</v>
      </c>
      <c r="J179" s="14">
        <f t="shared" si="64"/>
        <v>4537331</v>
      </c>
      <c r="K179" s="9">
        <v>10442066</v>
      </c>
      <c r="L179" s="14">
        <f t="shared" si="65"/>
        <v>4936712</v>
      </c>
      <c r="M179" s="16">
        <f t="shared" si="49"/>
        <v>399381</v>
      </c>
      <c r="N179" s="9">
        <f t="shared" si="50"/>
        <v>9474043</v>
      </c>
      <c r="O179" s="17">
        <f t="shared" si="51"/>
        <v>284221.28999999998</v>
      </c>
      <c r="P179" s="9">
        <f t="shared" si="52"/>
        <v>115159.71000000002</v>
      </c>
      <c r="Q179" s="19">
        <f t="shared" si="53"/>
        <v>1.1515971000000003</v>
      </c>
      <c r="S179" s="2"/>
      <c r="T179" s="2"/>
      <c r="U179" s="2"/>
      <c r="V179" s="2"/>
      <c r="W179" s="2"/>
      <c r="X179" s="2"/>
      <c r="Y179" s="21"/>
      <c r="Z179" s="22">
        <f>import!B178-import!C178-import!D178</f>
        <v>-26.182552694636396</v>
      </c>
    </row>
    <row r="180" spans="1:26">
      <c r="A180" s="6">
        <v>36191</v>
      </c>
      <c r="B180" s="23">
        <v>13756.31</v>
      </c>
      <c r="C180" s="23">
        <v>13757.31</v>
      </c>
      <c r="D180" s="12">
        <v>8.2789999999999999</v>
      </c>
      <c r="E180" s="10">
        <v>2046</v>
      </c>
      <c r="F180" s="11">
        <v>2046</v>
      </c>
      <c r="G180" s="11">
        <f t="shared" si="48"/>
        <v>20.46</v>
      </c>
      <c r="H180" s="9">
        <v>14.89</v>
      </c>
      <c r="I180" s="23">
        <v>5078615</v>
      </c>
      <c r="J180" s="24">
        <v>5078615</v>
      </c>
      <c r="K180" s="23">
        <v>5505354</v>
      </c>
      <c r="L180" s="14">
        <v>5505354</v>
      </c>
      <c r="M180" s="16">
        <f t="shared" si="49"/>
        <v>426739</v>
      </c>
      <c r="N180" s="23">
        <f t="shared" si="50"/>
        <v>10583969</v>
      </c>
      <c r="O180" s="17">
        <f t="shared" si="51"/>
        <v>317519.07</v>
      </c>
      <c r="P180" s="23">
        <f t="shared" si="52"/>
        <v>109219.93</v>
      </c>
      <c r="Q180" s="25">
        <f t="shared" si="53"/>
        <v>1.0921992999999999</v>
      </c>
      <c r="S180" s="26"/>
      <c r="T180" s="26"/>
      <c r="U180" s="26"/>
      <c r="V180" s="26"/>
      <c r="W180" s="26"/>
      <c r="X180" s="26"/>
      <c r="Y180" s="21"/>
      <c r="Z180" s="22">
        <f>import!B179-import!C179-import!D179</f>
        <v>1633.5917586670735</v>
      </c>
    </row>
  </sheetData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/>
  <sheetData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月度规模测算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Ace Li</cp:lastModifiedBy>
  <cp:revision/>
  <dcterms:created xsi:type="dcterms:W3CDTF">2014-03-24T04:57:19Z</dcterms:created>
  <dcterms:modified xsi:type="dcterms:W3CDTF">2014-05-04T06:44:34Z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