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0"/>
  </bookViews>
  <sheets>
    <sheet name="import" sheetId="1" r:id="rId1"/>
    <sheet name="月度规模测算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<sst xmlns="http://schemas.openxmlformats.org/spreadsheetml/2006/main" count="192">
  <si>
    <t>单位：亿美元</t>
  </si>
  <si>
    <t>外汇占款增量S（美元）</t>
  </si>
  <si>
    <t>调整后FDI</t>
  </si>
  <si>
    <t>实际贸易顺差FBT</t>
  </si>
  <si>
    <t>2013/10</t>
  </si>
  <si>
    <t>2013/09</t>
  </si>
  <si>
    <t>2013/08</t>
  </si>
  <si>
    <t>2013/07</t>
  </si>
  <si>
    <t>2013/06</t>
  </si>
  <si>
    <t>2013/05</t>
  </si>
  <si>
    <t>2013/04</t>
  </si>
  <si>
    <t>2013/03</t>
  </si>
  <si>
    <t>2013/02</t>
  </si>
  <si>
    <t>2013/01</t>
  </si>
  <si>
    <t>2012/12</t>
  </si>
  <si>
    <t>2012/11</t>
  </si>
  <si>
    <t>2012/10</t>
  </si>
  <si>
    <t>2012/09</t>
  </si>
  <si>
    <t>2012/08</t>
  </si>
  <si>
    <t>2012/07</t>
  </si>
  <si>
    <t>2012/06</t>
  </si>
  <si>
    <t>2012/05</t>
  </si>
  <si>
    <t>2012/04</t>
  </si>
  <si>
    <t>2012/03</t>
  </si>
  <si>
    <t>2012/02</t>
  </si>
  <si>
    <t>2012/01</t>
  </si>
  <si>
    <t>2011/12</t>
  </si>
  <si>
    <t>2011/11</t>
  </si>
  <si>
    <t>2011/10</t>
  </si>
  <si>
    <t>2011/09</t>
  </si>
  <si>
    <t>2011/08</t>
  </si>
  <si>
    <t>2011/07</t>
  </si>
  <si>
    <t>2011/06</t>
  </si>
  <si>
    <t>2011/05</t>
  </si>
  <si>
    <t>2011/04</t>
  </si>
  <si>
    <t>2011/03</t>
  </si>
  <si>
    <t>2011/02</t>
  </si>
  <si>
    <t>2011/01</t>
  </si>
  <si>
    <t>2010/12</t>
  </si>
  <si>
    <t>2010/11</t>
  </si>
  <si>
    <t>2010/10</t>
  </si>
  <si>
    <t>2010/09</t>
  </si>
  <si>
    <t>2010/08</t>
  </si>
  <si>
    <t>2010/07</t>
  </si>
  <si>
    <t>2010/06</t>
  </si>
  <si>
    <t>2010/05</t>
  </si>
  <si>
    <t>2010/04</t>
  </si>
  <si>
    <t>2010/03</t>
  </si>
  <si>
    <t>2010/02</t>
  </si>
  <si>
    <t>2010/01</t>
  </si>
  <si>
    <t>2009/12</t>
  </si>
  <si>
    <t>2009/11</t>
  </si>
  <si>
    <t>2009/10</t>
  </si>
  <si>
    <t>2009/09</t>
  </si>
  <si>
    <t>2009/08</t>
  </si>
  <si>
    <t>2009/07</t>
  </si>
  <si>
    <t>2009/06</t>
  </si>
  <si>
    <t>2009/05</t>
  </si>
  <si>
    <t>2009/04</t>
  </si>
  <si>
    <t>2009/03</t>
  </si>
  <si>
    <t>2009/02</t>
  </si>
  <si>
    <t>2009/01</t>
  </si>
  <si>
    <t>2008/12</t>
  </si>
  <si>
    <t>2008/11</t>
  </si>
  <si>
    <t>2008/10</t>
  </si>
  <si>
    <t>2008/09</t>
  </si>
  <si>
    <t>2008/08</t>
  </si>
  <si>
    <t>2008/07</t>
  </si>
  <si>
    <t>2008/06</t>
  </si>
  <si>
    <t>2008/05</t>
  </si>
  <si>
    <t>2008/04</t>
  </si>
  <si>
    <t>2008/03</t>
  </si>
  <si>
    <t>2008/02</t>
  </si>
  <si>
    <t>2008/01</t>
  </si>
  <si>
    <t>2007/12</t>
  </si>
  <si>
    <t>2007/11</t>
  </si>
  <si>
    <t>2007/10</t>
  </si>
  <si>
    <t>2007/09</t>
  </si>
  <si>
    <t>2007/08</t>
  </si>
  <si>
    <t>2007/07</t>
  </si>
  <si>
    <t>2007/06</t>
  </si>
  <si>
    <t>2007/05</t>
  </si>
  <si>
    <t>2007/04</t>
  </si>
  <si>
    <t>2007/03</t>
  </si>
  <si>
    <t>2007/02</t>
  </si>
  <si>
    <t>2007/01</t>
  </si>
  <si>
    <t>2006/12</t>
  </si>
  <si>
    <t>2006/11</t>
  </si>
  <si>
    <t>2006/10</t>
  </si>
  <si>
    <t>2006/09</t>
  </si>
  <si>
    <t>2006/08</t>
  </si>
  <si>
    <t>2006/07</t>
  </si>
  <si>
    <t>2006/06</t>
  </si>
  <si>
    <t>2006/05</t>
  </si>
  <si>
    <t>2006/04</t>
  </si>
  <si>
    <t>2006/03</t>
  </si>
  <si>
    <t>2006/02</t>
  </si>
  <si>
    <t>2006/01</t>
  </si>
  <si>
    <t>2005/12</t>
  </si>
  <si>
    <t>2005/11</t>
  </si>
  <si>
    <t>2005/10</t>
  </si>
  <si>
    <t>2005/09</t>
  </si>
  <si>
    <t>2005/08</t>
  </si>
  <si>
    <t>2005/07</t>
  </si>
  <si>
    <t>2005/06</t>
  </si>
  <si>
    <t>2005/05</t>
  </si>
  <si>
    <t>2005/04</t>
  </si>
  <si>
    <t>2005/03</t>
  </si>
  <si>
    <t>2005/02</t>
  </si>
  <si>
    <t>2005/01</t>
  </si>
  <si>
    <t>2004/12</t>
  </si>
  <si>
    <t>2004/11</t>
  </si>
  <si>
    <t>2004/10</t>
  </si>
  <si>
    <t>2004/09</t>
  </si>
  <si>
    <t>2004/08</t>
  </si>
  <si>
    <t>2004/07</t>
  </si>
  <si>
    <t>2004/06</t>
  </si>
  <si>
    <t>2004/05</t>
  </si>
  <si>
    <t>2004/04</t>
  </si>
  <si>
    <t>2004/03</t>
  </si>
  <si>
    <t>2004/02</t>
  </si>
  <si>
    <t>2004/01</t>
  </si>
  <si>
    <t>2003/12</t>
  </si>
  <si>
    <t>2003/11</t>
  </si>
  <si>
    <t>2003/10</t>
  </si>
  <si>
    <t>2003/09</t>
  </si>
  <si>
    <t>2003/08</t>
  </si>
  <si>
    <t>2003/07</t>
  </si>
  <si>
    <t>2003/06</t>
  </si>
  <si>
    <t>2003/05</t>
  </si>
  <si>
    <t>2003/04</t>
  </si>
  <si>
    <t>2003/03</t>
  </si>
  <si>
    <t>2003/02</t>
  </si>
  <si>
    <t>2003/01</t>
  </si>
  <si>
    <t>2002/12</t>
  </si>
  <si>
    <t>2002/11</t>
  </si>
  <si>
    <t>2002/10</t>
  </si>
  <si>
    <t>2002/09</t>
  </si>
  <si>
    <t>2002/08</t>
  </si>
  <si>
    <t>2002/07</t>
  </si>
  <si>
    <t>2002/06</t>
  </si>
  <si>
    <t>2002/05</t>
  </si>
  <si>
    <t>2002/04</t>
  </si>
  <si>
    <t>2002/03</t>
  </si>
  <si>
    <t>2002/02</t>
  </si>
  <si>
    <t>2002/01</t>
  </si>
  <si>
    <t>2001/12</t>
  </si>
  <si>
    <t>2001/11</t>
  </si>
  <si>
    <t>2001/10</t>
  </si>
  <si>
    <t>2001/09</t>
  </si>
  <si>
    <t>2001/08</t>
  </si>
  <si>
    <t>2001/07</t>
  </si>
  <si>
    <t>2001/06</t>
  </si>
  <si>
    <t>2001/05</t>
  </si>
  <si>
    <t>2001/04</t>
  </si>
  <si>
    <t>2001/03</t>
  </si>
  <si>
    <t>2001/02</t>
  </si>
  <si>
    <t>2001/01</t>
  </si>
  <si>
    <t>2000/12</t>
  </si>
  <si>
    <t>2000/11</t>
  </si>
  <si>
    <t>2000/10</t>
  </si>
  <si>
    <t>2000/09</t>
  </si>
  <si>
    <t>2000/08</t>
  </si>
  <si>
    <t>2000/07</t>
  </si>
  <si>
    <t>2000/06</t>
  </si>
  <si>
    <t>2000/05</t>
  </si>
  <si>
    <t>2000/04</t>
  </si>
  <si>
    <t>2000/03</t>
  </si>
  <si>
    <t>2000/02</t>
  </si>
  <si>
    <t>2000/01</t>
  </si>
  <si>
    <t>1999/12</t>
  </si>
  <si>
    <t>1999/11</t>
  </si>
  <si>
    <t>1999/10</t>
  </si>
  <si>
    <t>1999/09</t>
  </si>
  <si>
    <t>1999/08</t>
  </si>
  <si>
    <t>1999/07</t>
  </si>
  <si>
    <t>1999/06</t>
  </si>
  <si>
    <t>1999/05</t>
  </si>
  <si>
    <t>1999/04</t>
  </si>
  <si>
    <t>1999/03</t>
  </si>
  <si>
    <t>1999/02</t>
  </si>
  <si>
    <t>1999/01</t>
  </si>
  <si>
    <t>外汇占款增量</t>
  </si>
  <si>
    <t>汇率</t>
  </si>
  <si>
    <t>实际利用FDI</t>
  </si>
  <si>
    <t>贸易顺差BT</t>
  </si>
  <si>
    <t>进口额I</t>
  </si>
  <si>
    <t>出口额E</t>
  </si>
  <si>
    <t>净出口额NE</t>
  </si>
  <si>
    <t>进出口总额T</t>
  </si>
  <si>
    <t>贸易账户中短期资本TS</t>
  </si>
  <si>
    <t>SCF2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</si>
</sst>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00_ "/>
    <numFmt numFmtId="177" formatCode="#,##0.00_ "/>
    <numFmt numFmtId="178" formatCode="yyyy/mm;@"/>
    <numFmt numFmtId="179" formatCode="0.00_ "/>
    <numFmt numFmtId="180" formatCode="yyyy/mm"/>
    <numFmt numFmtId="181" formatCode="0.0000"/>
  </numFmts>
  <fonts count="7">
    <font>
      <sz val="12"/>
      <name val="宋体"/>
      <charset val="134"/>
    </font>
    <font>
      <sz val="12"/>
      <color indexed="10"/>
      <name val="宋体"/>
      <charset val="134"/>
    </font>
    <font>
      <sz val="11"/>
      <color indexed="8"/>
      <name val="宋体"/>
      <charset val="134"/>
    </font>
    <font>
      <sz val="9"/>
      <color indexed="8"/>
      <name val="DejaVu Sans"/>
      <charset val="134"/>
    </font>
    <font>
      <sz val="11"/>
      <color indexed="8"/>
      <name val="DejaVu Sans"/>
      <charset val="134"/>
    </font>
    <font>
      <sz val="11"/>
      <color indexed="10"/>
      <name val="宋体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Border="1" applyAlignment="1">
      <alignment vertical="center"/>
    </xf>
    <xf numFmtId="178" fontId="2" fillId="0" borderId="0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7" fontId="6" fillId="2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179" fontId="1" fillId="0" borderId="0" xfId="0" applyNumberFormat="1" applyFont="1" applyFill="1" applyBorder="1" applyAlignment="1">
      <alignment vertical="center"/>
    </xf>
    <xf numFmtId="178" fontId="2" fillId="4" borderId="0" xfId="0" applyNumberFormat="1" applyFont="1" applyFill="1" applyBorder="1" applyAlignment="1">
      <alignment vertical="center"/>
    </xf>
    <xf numFmtId="177" fontId="2" fillId="4" borderId="0" xfId="0" applyNumberFormat="1" applyFont="1" applyFill="1" applyBorder="1" applyAlignment="1">
      <alignment vertical="center"/>
    </xf>
    <xf numFmtId="177" fontId="5" fillId="4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180" fontId="2" fillId="0" borderId="0" xfId="0" applyNumberFormat="1" applyFont="1" applyBorder="1" applyAlignment="1">
      <alignment vertical="center"/>
    </xf>
    <xf numFmtId="181" fontId="1" fillId="0" borderId="0" xfId="0" applyNumberFormat="1" applyFont="1" applyBorder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1"/>
  <sheetViews>
    <sheetView tabSelected="1" workbookViewId="0">
      <selection activeCell="D1" sqref="D1"/>
    </sheetView>
  </sheetViews>
  <sheetFormatPr defaultColWidth="9" defaultRowHeight="14.25" outlineLevelCol="3"/>
  <cols>
    <col min="1" max="1" width="13" customWidth="1"/>
    <col min="2" max="2" width="13.75" style="3" customWidth="1"/>
    <col min="3" max="3" width="9" style="3"/>
    <col min="4" max="4" width="13.75" style="3" customWidth="1"/>
  </cols>
  <sheetData>
    <row r="1" spans="1:4">
      <c r="A1" s="4" t="s">
        <v>0</v>
      </c>
      <c r="B1" s="24" t="s">
        <v>1</v>
      </c>
      <c r="C1" s="24" t="s">
        <v>2</v>
      </c>
      <c r="D1" s="24" t="s">
        <v>3</v>
      </c>
    </row>
    <row r="2" spans="1:4">
      <c r="A2" s="27" t="s">
        <v>4</v>
      </c>
      <c r="B2" s="28">
        <f>月度规模测算!C3/月度规模测算!D3</f>
        <v>718.752876266441</v>
      </c>
      <c r="C2" s="28">
        <f>月度规模测算!G3*0.7</f>
        <v>58.919</v>
      </c>
      <c r="D2" s="28">
        <f>月度规模测算!H3-月度规模测算!Q3</f>
        <v>179.7664141</v>
      </c>
    </row>
    <row r="3" spans="1:4">
      <c r="A3" s="27" t="s">
        <v>5</v>
      </c>
      <c r="B3" s="28">
        <f>月度规模测算!C4/月度规模测算!D4</f>
        <v>205.173612858668</v>
      </c>
      <c r="C3" s="28">
        <f>月度规模测算!G4*0.7</f>
        <v>61.873</v>
      </c>
      <c r="D3" s="28">
        <f>月度规模测算!H4-月度规模测算!Q4</f>
        <v>99.6772248</v>
      </c>
    </row>
    <row r="4" spans="1:4">
      <c r="A4" s="27" t="s">
        <v>6</v>
      </c>
      <c r="B4" s="28">
        <f>月度规模测算!C5/月度规模测算!D5</f>
        <v>44.2726630918245</v>
      </c>
      <c r="C4" s="28">
        <f>月度规模测算!G5*0.7</f>
        <v>58.646</v>
      </c>
      <c r="D4" s="28">
        <f>月度规模测算!H5-月度规模测算!Q5</f>
        <v>194.5505069</v>
      </c>
    </row>
    <row r="5" spans="1:4">
      <c r="A5" s="27" t="s">
        <v>7</v>
      </c>
      <c r="B5" s="28">
        <f>月度规模测算!C6/月度规模测算!D6</f>
        <v>-39.650807201622</v>
      </c>
      <c r="C5" s="28">
        <f>月度规模测算!G6*0.7</f>
        <v>65.856</v>
      </c>
      <c r="D5" s="28">
        <f>月度规模测算!H6-月度规模测算!Q6</f>
        <v>126.4310722</v>
      </c>
    </row>
    <row r="6" spans="1:4">
      <c r="A6" s="27" t="s">
        <v>8</v>
      </c>
      <c r="B6" s="28">
        <f>月度规模测算!C7/月度规模测算!D7</f>
        <v>-66.7631873785592</v>
      </c>
      <c r="C6" s="28">
        <f>月度规模测算!G7*0.7</f>
        <v>100.723</v>
      </c>
      <c r="D6" s="28">
        <f>月度规模测算!H7-月度规模测算!Q7</f>
        <v>166.7222867</v>
      </c>
    </row>
    <row r="7" spans="1:4">
      <c r="A7" s="27" t="s">
        <v>9</v>
      </c>
      <c r="B7" s="28">
        <f>月度规模测算!C8/月度规模测算!D8</f>
        <v>107.893956234466</v>
      </c>
      <c r="C7" s="28">
        <f>月度规模测算!G8*0.7</f>
        <v>64.785</v>
      </c>
      <c r="D7" s="28">
        <f>月度规模测算!H8-月度规模测算!Q8</f>
        <v>138.1489769</v>
      </c>
    </row>
    <row r="8" spans="1:4">
      <c r="A8" s="27" t="s">
        <v>10</v>
      </c>
      <c r="B8" s="28">
        <f>月度规模测算!C9/月度规模测算!D9</f>
        <v>471.185876941298</v>
      </c>
      <c r="C8" s="28">
        <f>月度规模测算!G9*0.7</f>
        <v>59.045</v>
      </c>
      <c r="D8" s="28">
        <f>月度规模测算!H9-月度规模测算!Q9</f>
        <v>103.0036081</v>
      </c>
    </row>
    <row r="9" spans="1:4">
      <c r="A9" s="27" t="s">
        <v>11</v>
      </c>
      <c r="B9" s="28">
        <f>月度规模测算!C10/月度规模测算!D10</f>
        <v>376.618308653239</v>
      </c>
      <c r="C9" s="28">
        <f>月度规模测算!G10*0.7</f>
        <v>86.947</v>
      </c>
      <c r="D9" s="28">
        <f>月度规模测算!H10-月度规模测算!Q10</f>
        <v>-96.3234362</v>
      </c>
    </row>
    <row r="10" spans="1:4">
      <c r="A10" s="27" t="s">
        <v>12</v>
      </c>
      <c r="B10" s="28">
        <f>月度规模测算!C11/月度规模测算!D11</f>
        <v>470.109812287958</v>
      </c>
      <c r="C10" s="28">
        <f>月度规模测算!G11*0.7</f>
        <v>57.498</v>
      </c>
      <c r="D10" s="28">
        <f>月度规模测算!H11-月度规模测算!Q11</f>
        <v>51.3366596</v>
      </c>
    </row>
    <row r="11" spans="1:4">
      <c r="A11" s="27" t="s">
        <v>13</v>
      </c>
      <c r="B11" s="28">
        <f>月度规模测算!C12/月度规模测算!D12</f>
        <v>1088.85325462469</v>
      </c>
      <c r="C11" s="28">
        <f>月度规模测算!G12*0.7</f>
        <v>64.89</v>
      </c>
      <c r="D11" s="28">
        <f>月度规模测算!H12-月度规模测算!Q12</f>
        <v>178.6223973</v>
      </c>
    </row>
    <row r="12" spans="1:4">
      <c r="A12" s="27" t="s">
        <v>14</v>
      </c>
      <c r="B12" s="28">
        <f>月度规模测算!C13/月度规模测算!D13</f>
        <v>213.965898393958</v>
      </c>
      <c r="C12" s="28">
        <f>月度规模测算!G13*0.7</f>
        <v>81.858</v>
      </c>
      <c r="D12" s="28">
        <f>月度规模测算!H13-月度规模测算!Q13</f>
        <v>182.2185383</v>
      </c>
    </row>
    <row r="13" spans="1:4">
      <c r="A13" s="27" t="s">
        <v>15</v>
      </c>
      <c r="B13" s="28">
        <f>月度规模测算!C14/月度规模测算!D14</f>
        <v>-116.949288287137</v>
      </c>
      <c r="C13" s="28">
        <f>月度规模测算!G14*0.7</f>
        <v>58.002</v>
      </c>
      <c r="D13" s="28">
        <f>月度规模测算!H14-月度规模测算!Q14</f>
        <v>95.1623362</v>
      </c>
    </row>
    <row r="14" spans="1:4">
      <c r="A14" s="27" t="s">
        <v>16</v>
      </c>
      <c r="B14" s="28">
        <f>月度规模测算!C15/月度规模测算!D15</f>
        <v>34.2465638728947</v>
      </c>
      <c r="C14" s="28">
        <f>月度规模测算!G15*0.7</f>
        <v>58.191</v>
      </c>
      <c r="D14" s="28">
        <f>月度规模测算!H15-月度规模测算!Q15</f>
        <v>216.7592519</v>
      </c>
    </row>
    <row r="15" spans="1:4">
      <c r="A15" s="27" t="s">
        <v>17</v>
      </c>
      <c r="B15" s="28">
        <f>月度规模测算!C16/月度规模测算!D16</f>
        <v>206.134409126745</v>
      </c>
      <c r="C15" s="28">
        <f>月度规模测算!G16*0.7</f>
        <v>59.003</v>
      </c>
      <c r="D15" s="28">
        <f>月度规模测算!H16-月度规模测算!Q16</f>
        <v>217.6558332</v>
      </c>
    </row>
    <row r="16" spans="1:4">
      <c r="A16" s="27" t="s">
        <v>18</v>
      </c>
      <c r="B16" s="28">
        <f>月度规模测算!C17/月度规模测算!D17</f>
        <v>-27.4960537289454</v>
      </c>
      <c r="C16" s="28">
        <f>月度规模测算!G17*0.7</f>
        <v>58.275</v>
      </c>
      <c r="D16" s="28">
        <f>月度规模测算!H17-月度规模测算!Q17</f>
        <v>217.845067</v>
      </c>
    </row>
    <row r="17" spans="1:4">
      <c r="A17" s="27" t="s">
        <v>19</v>
      </c>
      <c r="B17" s="28">
        <f>月度规模测算!C18/月度规模测算!D18</f>
        <v>-6.04146402941245</v>
      </c>
      <c r="C17" s="28">
        <f>月度规模测算!G18*0.7</f>
        <v>53.06</v>
      </c>
      <c r="D17" s="28">
        <f>月度规模测算!H18-月度规模测算!Q18</f>
        <v>196.0725692</v>
      </c>
    </row>
    <row r="18" spans="1:4">
      <c r="A18" s="27" t="s">
        <v>20</v>
      </c>
      <c r="B18" s="28">
        <f>月度规模测算!C19/月度规模测算!D19</f>
        <v>77.6935126445911</v>
      </c>
      <c r="C18" s="28">
        <f>月度规模测算!G19*0.7</f>
        <v>83.853</v>
      </c>
      <c r="D18" s="28">
        <f>月度规模测算!H19-月度规模测算!Q19</f>
        <v>202.7970438</v>
      </c>
    </row>
    <row r="19" spans="1:4">
      <c r="A19" s="27" t="s">
        <v>21</v>
      </c>
      <c r="B19" s="28">
        <f>月度规模测算!C20/月度规模测算!D20</f>
        <v>37.1562686678169</v>
      </c>
      <c r="C19" s="28">
        <f>月度规模测算!G20*0.7</f>
        <v>64.603</v>
      </c>
      <c r="D19" s="28">
        <f>月度规模测算!H20-月度规模测算!Q20</f>
        <v>127.9359233</v>
      </c>
    </row>
    <row r="20" spans="1:4">
      <c r="A20" s="27" t="s">
        <v>22</v>
      </c>
      <c r="B20" s="28">
        <f>月度规模测算!C21/月度规模测算!D21</f>
        <v>-96.1968370277575</v>
      </c>
      <c r="C20" s="28">
        <f>月度规模测算!G21*0.7</f>
        <v>58.807</v>
      </c>
      <c r="D20" s="28">
        <f>月度规模测算!H21-月度规模测算!Q21</f>
        <v>78.383724</v>
      </c>
    </row>
    <row r="21" spans="1:4">
      <c r="A21" s="27" t="s">
        <v>23</v>
      </c>
      <c r="B21" s="28">
        <f>月度规模测算!C22/月度规模测算!D22</f>
        <v>197.581207392718</v>
      </c>
      <c r="C21" s="28">
        <f>月度规模测算!G22*0.7</f>
        <v>82.299</v>
      </c>
      <c r="D21" s="28">
        <f>月度规模测算!H22-月度规模测算!Q22</f>
        <v>-17.5621571</v>
      </c>
    </row>
    <row r="22" spans="1:4">
      <c r="A22" s="27" t="s">
        <v>24</v>
      </c>
      <c r="B22" s="28">
        <f>月度规模测算!C23/月度规模测算!D23</f>
        <v>39.8647476765068</v>
      </c>
      <c r="C22" s="28">
        <f>月度规模测算!G23*0.7</f>
        <v>54.082</v>
      </c>
      <c r="D22" s="28">
        <f>月度规模测算!H23-月度规模测算!Q23</f>
        <v>-261.1312671</v>
      </c>
    </row>
    <row r="23" spans="1:4">
      <c r="A23" s="27" t="s">
        <v>25</v>
      </c>
      <c r="B23" s="28">
        <f>月度规模测算!C24/月度规模测算!D24</f>
        <v>223.118922250981</v>
      </c>
      <c r="C23" s="28">
        <f>月度规模测算!G24*0.7</f>
        <v>69.979</v>
      </c>
      <c r="D23" s="28">
        <f>月度规模测算!H24-月度规模测算!Q24</f>
        <v>124.7195691</v>
      </c>
    </row>
    <row r="24" spans="1:4">
      <c r="A24" s="27" t="s">
        <v>26</v>
      </c>
      <c r="B24" s="28">
        <f>月度规模测算!C25/月度规模测算!D25</f>
        <v>-158.54676401985</v>
      </c>
      <c r="C24" s="28">
        <f>月度规模测算!G25*0.7</f>
        <v>85.694</v>
      </c>
      <c r="D24" s="28">
        <f>月度规模测算!H25-月度规模测算!Q25</f>
        <v>68.9333295</v>
      </c>
    </row>
    <row r="25" spans="1:4">
      <c r="A25" s="27" t="s">
        <v>27</v>
      </c>
      <c r="B25" s="28">
        <f>月度规模测算!C26/月度规模测算!D26</f>
        <v>-44.0001876983962</v>
      </c>
      <c r="C25" s="28">
        <f>月度规模测算!G26*0.7</f>
        <v>61.299</v>
      </c>
      <c r="D25" s="28">
        <f>月度规模测算!H26-月度规模测算!Q26</f>
        <v>71.0903203</v>
      </c>
    </row>
    <row r="26" spans="1:4">
      <c r="A26" s="27" t="s">
        <v>28</v>
      </c>
      <c r="B26" s="28">
        <f>月度规模测算!C27/月度规模测算!D27</f>
        <v>-39.1599307615692</v>
      </c>
      <c r="C26" s="28">
        <f>月度规模测算!G27*0.7</f>
        <v>58.331</v>
      </c>
      <c r="D26" s="28">
        <f>月度规模测算!H27-月度规模测算!Q27</f>
        <v>71.620298</v>
      </c>
    </row>
    <row r="27" spans="1:4">
      <c r="A27" s="27" t="s">
        <v>29</v>
      </c>
      <c r="B27" s="28">
        <f>月度规模测算!C28/月度规模测算!D28</f>
        <v>387.359236973353</v>
      </c>
      <c r="C27" s="28">
        <f>月度规模测算!G28*0.7</f>
        <v>63.315</v>
      </c>
      <c r="D27" s="28">
        <f>月度规模测算!H28-月度规模测算!Q28</f>
        <v>82.4195096</v>
      </c>
    </row>
    <row r="28" spans="1:4">
      <c r="A28" s="27" t="s">
        <v>30</v>
      </c>
      <c r="B28" s="28">
        <f>月度规模测算!C29/月度规模测算!D29</f>
        <v>588.141640396783</v>
      </c>
      <c r="C28" s="28">
        <f>月度规模测算!G29*0.7</f>
        <v>59.129</v>
      </c>
      <c r="D28" s="28">
        <f>月度规模测算!H29-月度规模测算!Q29</f>
        <v>129.3930748</v>
      </c>
    </row>
    <row r="29" spans="1:4">
      <c r="A29" s="27" t="s">
        <v>31</v>
      </c>
      <c r="B29" s="28">
        <f>月度规模测算!C30/月度规模测算!D30</f>
        <v>339.809086600892</v>
      </c>
      <c r="C29" s="28">
        <f>月度规模测算!G30*0.7</f>
        <v>58.072</v>
      </c>
      <c r="D29" s="28">
        <f>月度规模测算!H30-月度规模测算!Q30</f>
        <v>203.1810083</v>
      </c>
    </row>
    <row r="30" spans="1:4">
      <c r="A30" s="27" t="s">
        <v>32</v>
      </c>
      <c r="B30" s="28">
        <f>月度规模测算!C31/月度规模测算!D31</f>
        <v>428.120825360152</v>
      </c>
      <c r="C30" s="28">
        <f>月度规模测算!G31*0.7</f>
        <v>90.041</v>
      </c>
      <c r="D30" s="28">
        <f>月度规模测算!H31-月度规模测算!Q31</f>
        <v>140.8680246</v>
      </c>
    </row>
    <row r="31" spans="1:4">
      <c r="A31" s="27" t="s">
        <v>33</v>
      </c>
      <c r="B31" s="28">
        <f>月度规模测算!C32/月度规模测算!D32</f>
        <v>579.204538206745</v>
      </c>
      <c r="C31" s="28">
        <f>月度规模测算!G32*0.7</f>
        <v>64.575</v>
      </c>
      <c r="D31" s="28">
        <f>月度规模测算!H32-月度规模测算!Q32</f>
        <v>83.4616319</v>
      </c>
    </row>
    <row r="32" spans="1:4">
      <c r="A32" s="27" t="s">
        <v>34</v>
      </c>
      <c r="B32" s="28">
        <f>月度规模测算!C33/月度规模测算!D33</f>
        <v>475.889819350611</v>
      </c>
      <c r="C32" s="28">
        <f>月度规模测算!G33*0.7</f>
        <v>59.241</v>
      </c>
      <c r="D32" s="28">
        <f>月度规模测算!H33-月度规模测算!Q33</f>
        <v>59.7537944</v>
      </c>
    </row>
    <row r="33" spans="1:4">
      <c r="A33" s="27" t="s">
        <v>35</v>
      </c>
      <c r="B33" s="28">
        <f>月度规模测算!C34/月度规模测算!D34</f>
        <v>621.228682981788</v>
      </c>
      <c r="C33" s="28">
        <f>月度规模测算!G34*0.7</f>
        <v>87.619</v>
      </c>
      <c r="D33" s="28">
        <f>月度规模测算!H34-月度规模测算!Q34</f>
        <v>-36.1241395</v>
      </c>
    </row>
    <row r="34" spans="1:4">
      <c r="A34" s="27" t="s">
        <v>36</v>
      </c>
      <c r="B34" s="28">
        <f>月度规模测算!C35/月度规模测算!D35</f>
        <v>325.868835258159</v>
      </c>
      <c r="C34" s="28">
        <f>月度规模测算!G35*0.7</f>
        <v>54.565</v>
      </c>
      <c r="D34" s="28">
        <f>月度规模测算!H35-月度规模测算!Q35</f>
        <v>-91.68409</v>
      </c>
    </row>
    <row r="35" spans="1:4">
      <c r="A35" s="27" t="s">
        <v>37</v>
      </c>
      <c r="B35" s="28">
        <f>月度规模测算!C36/月度规模测算!D36</f>
        <v>759.761940601572</v>
      </c>
      <c r="C35" s="28">
        <f>月度规模测算!G36*0.7</f>
        <v>70.196</v>
      </c>
      <c r="D35" s="28">
        <f>月度规模测算!H36-月度规模测算!Q36</f>
        <v>48.6098901</v>
      </c>
    </row>
    <row r="36" spans="1:4">
      <c r="A36" s="27" t="s">
        <v>38</v>
      </c>
      <c r="B36" s="28">
        <f>月度规模测算!C37/月度规模测算!D37</f>
        <v>606.35694130031</v>
      </c>
      <c r="C36" s="28">
        <f>月度规模测算!G37*0.7</f>
        <v>98.196</v>
      </c>
      <c r="D36" s="28">
        <f>月度规模测算!H37-月度规模测算!Q37</f>
        <v>59.0941242</v>
      </c>
    </row>
    <row r="37" spans="1:4">
      <c r="A37" s="27" t="s">
        <v>39</v>
      </c>
      <c r="B37" s="28">
        <f>月度规模测算!C38/月度规模测算!D38</f>
        <v>480.248141996601</v>
      </c>
      <c r="C37" s="28">
        <f>月度规模测算!G38*0.7</f>
        <v>67.928</v>
      </c>
      <c r="D37" s="28">
        <f>月度规模测算!H38-月度规模测算!Q38</f>
        <v>119.1246845</v>
      </c>
    </row>
    <row r="38" spans="1:4">
      <c r="A38" s="27" t="s">
        <v>40</v>
      </c>
      <c r="B38" s="28">
        <f>月度规模测算!C39/月度规模测算!D39</f>
        <v>794.491458869661</v>
      </c>
      <c r="C38" s="28">
        <f>月度规模测算!G39*0.7</f>
        <v>53.641</v>
      </c>
      <c r="D38" s="28">
        <f>月度规模测算!H39-月度规模测算!Q39</f>
        <v>151.7095754</v>
      </c>
    </row>
    <row r="39" spans="1:4">
      <c r="A39" s="27" t="s">
        <v>41</v>
      </c>
      <c r="B39" s="28">
        <f>月度规模测算!C40/月度规模测算!D40</f>
        <v>429.225373510271</v>
      </c>
      <c r="C39" s="28">
        <f>月度规模测算!G40*0.7</f>
        <v>58.688</v>
      </c>
      <c r="D39" s="28">
        <f>月度规模测算!H40-月度规模测算!Q40</f>
        <v>93.1053877</v>
      </c>
    </row>
    <row r="40" spans="1:4">
      <c r="A40" s="27" t="s">
        <v>42</v>
      </c>
      <c r="B40" s="28">
        <f>月度规模测算!C41/月度规模测算!D41</f>
        <v>357.840808262472</v>
      </c>
      <c r="C40" s="28">
        <f>月度规模测算!G41*0.7</f>
        <v>53.214</v>
      </c>
      <c r="D40" s="28">
        <f>月度规模测算!H41-月度规模测算!Q41</f>
        <v>129.8243796</v>
      </c>
    </row>
    <row r="41" spans="1:4">
      <c r="A41" s="27" t="s">
        <v>43</v>
      </c>
      <c r="B41" s="28">
        <f>月度规模测算!C42/月度规模测算!D42</f>
        <v>294.721594460639</v>
      </c>
      <c r="C41" s="28">
        <f>月度规模测算!G42*0.7</f>
        <v>48.468</v>
      </c>
      <c r="D41" s="28">
        <f>月度规模测算!H42-月度规模测算!Q42</f>
        <v>177.9460938</v>
      </c>
    </row>
    <row r="42" spans="1:4">
      <c r="A42" s="27" t="s">
        <v>44</v>
      </c>
      <c r="B42" s="28">
        <f>月度规模测算!C43/月度规模测算!D43</f>
        <v>171.861677635883</v>
      </c>
      <c r="C42" s="28">
        <f>月度规模测算!G43*0.7</f>
        <v>87.563</v>
      </c>
      <c r="D42" s="28">
        <f>月度规模测算!H43-月度规模测算!Q43</f>
        <v>132.8220213</v>
      </c>
    </row>
    <row r="43" spans="1:4">
      <c r="A43" s="27" t="s">
        <v>45</v>
      </c>
      <c r="B43" s="28">
        <f>月度规模测算!C44/月度规模测算!D44</f>
        <v>192.699293150982</v>
      </c>
      <c r="C43" s="28">
        <f>月度规模测算!G44*0.7</f>
        <v>56.924</v>
      </c>
      <c r="D43" s="28">
        <f>月度规模测算!H44-月度规模测算!Q44</f>
        <v>133.9742859</v>
      </c>
    </row>
    <row r="44" spans="1:4">
      <c r="A44" s="27" t="s">
        <v>46</v>
      </c>
      <c r="B44" s="28">
        <f>月度规模测算!C45/月度规模测算!D45</f>
        <v>419.42817482113</v>
      </c>
      <c r="C44" s="28">
        <f>月度规模测算!G45*0.7</f>
        <v>51.422</v>
      </c>
      <c r="D44" s="28">
        <f>月度规模测算!H45-月度规模测算!Q45</f>
        <v>7.3131039</v>
      </c>
    </row>
    <row r="45" spans="1:4">
      <c r="A45" s="27" t="s">
        <v>47</v>
      </c>
      <c r="B45" s="28">
        <f>月度规模测算!C46/月度规模测算!D46</f>
        <v>395.743815439908</v>
      </c>
      <c r="C45" s="28">
        <f>月度规模测算!G46*0.7</f>
        <v>65.933</v>
      </c>
      <c r="D45" s="28">
        <f>月度规模测算!H46-月度规模测算!Q46</f>
        <v>-60.7498559</v>
      </c>
    </row>
    <row r="46" spans="1:4">
      <c r="A46" s="27" t="s">
        <v>48</v>
      </c>
      <c r="B46" s="28">
        <f>月度规模测算!C47/月度规模测算!D47</f>
        <v>262.920662550464</v>
      </c>
      <c r="C46" s="28">
        <f>月度规模测算!G47*0.7</f>
        <v>41.265</v>
      </c>
      <c r="D46" s="28">
        <f>月度规模测算!H47-月度规模测算!Q47</f>
        <v>47.0889845</v>
      </c>
    </row>
    <row r="47" spans="1:4">
      <c r="A47" s="27" t="s">
        <v>49</v>
      </c>
      <c r="B47" s="28">
        <f>月度规模测算!C48/月度规模测算!D48</f>
        <v>436.648261036718</v>
      </c>
      <c r="C47" s="28">
        <f>月度规模测算!G48*0.7</f>
        <v>56.903</v>
      </c>
      <c r="D47" s="28">
        <f>月度规模测算!H48-月度规模测算!Q48</f>
        <v>91.146201</v>
      </c>
    </row>
    <row r="48" spans="1:4">
      <c r="A48" s="27" t="s">
        <v>50</v>
      </c>
      <c r="B48" s="28">
        <f>月度规模测算!C49/月度规模测算!D49</f>
        <v>426.196927312937</v>
      </c>
      <c r="C48" s="28">
        <f>月度规模测算!G49*0.7</f>
        <v>84.973</v>
      </c>
      <c r="D48" s="28">
        <f>月度规模测算!H49-月度规模测算!Q49</f>
        <v>104.6413975</v>
      </c>
    </row>
    <row r="49" spans="1:4">
      <c r="A49" s="27" t="s">
        <v>51</v>
      </c>
      <c r="B49" s="28">
        <f>月度规模测算!C50/月度规模测算!D50</f>
        <v>372.460966107157</v>
      </c>
      <c r="C49" s="28">
        <f>月度规模测算!G50*0.7</f>
        <v>49.161</v>
      </c>
      <c r="D49" s="28">
        <f>月度规模测算!H50-月度规模测算!Q50</f>
        <v>100.0077689</v>
      </c>
    </row>
    <row r="50" spans="1:4">
      <c r="A50" s="27" t="s">
        <v>52</v>
      </c>
      <c r="B50" s="28">
        <f>月度规模测算!C51/月度规模测算!D51</f>
        <v>334.760415507289</v>
      </c>
      <c r="C50" s="28">
        <f>月度规模测算!G51*0.7</f>
        <v>49.735</v>
      </c>
      <c r="D50" s="28">
        <f>月度规模测算!H51-月度规模测算!Q51</f>
        <v>108.9981882</v>
      </c>
    </row>
    <row r="51" spans="1:4">
      <c r="A51" s="27" t="s">
        <v>53</v>
      </c>
      <c r="B51" s="28">
        <f>月度规模测算!C52/月度规模测算!D52</f>
        <v>595.658971965616</v>
      </c>
      <c r="C51" s="28">
        <f>月度规模测算!G52*0.7</f>
        <v>55.293</v>
      </c>
      <c r="D51" s="28">
        <f>月度规模测算!H52-月度规模测算!Q52</f>
        <v>76.8709095</v>
      </c>
    </row>
    <row r="52" spans="1:4">
      <c r="A52" s="27" t="s">
        <v>54</v>
      </c>
      <c r="B52" s="28">
        <f>月度规模测算!C53/月度规模测算!D53</f>
        <v>173.814834089749</v>
      </c>
      <c r="C52" s="28">
        <f>月度规模测算!G53*0.7</f>
        <v>52.493</v>
      </c>
      <c r="D52" s="28">
        <f>月度规模测算!H53-月度规模测算!Q53</f>
        <v>83.3767074</v>
      </c>
    </row>
    <row r="53" spans="1:4">
      <c r="A53" s="27" t="s">
        <v>55</v>
      </c>
      <c r="B53" s="28">
        <f>月度规模测算!C54/月度规模测算!D54</f>
        <v>322.681498829039</v>
      </c>
      <c r="C53" s="28">
        <f>月度规模测算!G54*0.7</f>
        <v>37.513</v>
      </c>
      <c r="D53" s="28">
        <f>月度规模测算!H54-月度规模测算!Q54</f>
        <v>54.9616929</v>
      </c>
    </row>
    <row r="54" spans="1:4">
      <c r="A54" s="27" t="s">
        <v>56</v>
      </c>
      <c r="B54" s="28">
        <f>月度规模测算!C55/月度规模测算!D55</f>
        <v>194.222326289294</v>
      </c>
      <c r="C54" s="28">
        <f>月度规模测算!G55*0.7</f>
        <v>62.727</v>
      </c>
      <c r="D54" s="28">
        <f>月度规模测算!H55-月度规模测算!Q55</f>
        <v>55.0474713</v>
      </c>
    </row>
    <row r="55" spans="1:4">
      <c r="A55" s="27" t="s">
        <v>57</v>
      </c>
      <c r="B55" s="28">
        <f>月度规模测算!C56/月度规模测算!D56</f>
        <v>355.432632427287</v>
      </c>
      <c r="C55" s="28">
        <f>月度规模测算!G56*0.7</f>
        <v>44.653</v>
      </c>
      <c r="D55" s="28">
        <f>月度规模测算!H56-月度规模测算!Q56</f>
        <v>74.1757844</v>
      </c>
    </row>
    <row r="56" spans="1:4">
      <c r="A56" s="27" t="s">
        <v>58</v>
      </c>
      <c r="B56" s="28">
        <f>月度规模测算!C57/月度规模测算!D57</f>
        <v>224.167057032438</v>
      </c>
      <c r="C56" s="28">
        <f>月度规模测算!G57*0.7</f>
        <v>41.244</v>
      </c>
      <c r="D56" s="28">
        <f>月度规模测算!H57-月度规模测算!Q57</f>
        <v>80.3663739</v>
      </c>
    </row>
    <row r="57" spans="1:4">
      <c r="A57" s="27" t="s">
        <v>59</v>
      </c>
      <c r="B57" s="28">
        <f>月度规模测算!C58/月度规模测算!D58</f>
        <v>177.249381776678</v>
      </c>
      <c r="C57" s="28">
        <f>月度规模测算!G58*0.7</f>
        <v>58.821</v>
      </c>
      <c r="D57" s="28">
        <f>月度规模测算!H58-月度规模测算!Q58</f>
        <v>88.5243419</v>
      </c>
    </row>
    <row r="58" spans="1:4">
      <c r="A58" s="27" t="s">
        <v>60</v>
      </c>
      <c r="B58" s="28">
        <f>月度规模测算!C59/月度规模测算!D59</f>
        <v>230.273417499307</v>
      </c>
      <c r="C58" s="28">
        <f>月度规模测算!G59*0.7</f>
        <v>40.831</v>
      </c>
      <c r="D58" s="28">
        <f>月度规模测算!H59-月度规模测算!Q59</f>
        <v>14.8115367</v>
      </c>
    </row>
    <row r="59" spans="1:4">
      <c r="A59" s="27" t="s">
        <v>61</v>
      </c>
      <c r="B59" s="28">
        <f>月度规模测算!C60/月度规模测算!D60</f>
        <v>206.779561873008</v>
      </c>
      <c r="C59" s="28">
        <f>月度规模测算!G60*0.7</f>
        <v>52.787</v>
      </c>
      <c r="D59" s="28">
        <f>月度规模测算!H60-月度规模测算!Q60</f>
        <v>233.9342136</v>
      </c>
    </row>
    <row r="60" spans="1:4">
      <c r="A60" s="27" t="s">
        <v>62</v>
      </c>
      <c r="B60" s="28">
        <f>月度规模测算!C61/月度规模测算!D61</f>
        <v>458.112650531977</v>
      </c>
      <c r="C60" s="28">
        <f>月度规模测算!G61*0.7</f>
        <v>41.839</v>
      </c>
      <c r="D60" s="28">
        <f>月度规模测算!H61-月度规模测算!Q61</f>
        <v>238.4441644</v>
      </c>
    </row>
    <row r="61" spans="1:4">
      <c r="A61" s="27" t="s">
        <v>63</v>
      </c>
      <c r="B61" s="28">
        <f>月度规模测算!C62/月度规模测算!D62</f>
        <v>164.573997598336</v>
      </c>
      <c r="C61" s="28">
        <f>月度规模测算!G62*0.7</f>
        <v>37.254</v>
      </c>
      <c r="D61" s="28">
        <f>月度规模测算!H62-月度规模测算!Q62</f>
        <v>222.925594</v>
      </c>
    </row>
    <row r="62" spans="1:4">
      <c r="A62" s="27" t="s">
        <v>64</v>
      </c>
      <c r="B62" s="28">
        <f>月度规模测算!C63/月度规模测算!D63</f>
        <v>242.590315592248</v>
      </c>
      <c r="C62" s="28">
        <f>月度规模测算!G63*0.7</f>
        <v>47.054</v>
      </c>
      <c r="D62" s="28">
        <f>月度规模测算!H63-月度规模测算!Q63</f>
        <v>191.7034201</v>
      </c>
    </row>
    <row r="63" spans="1:4">
      <c r="A63" s="27" t="s">
        <v>65</v>
      </c>
      <c r="B63" s="28">
        <f>月度规模测算!C64/月度规模测算!D64</f>
        <v>553.564056392461</v>
      </c>
      <c r="C63" s="28">
        <f>月度规模测算!G64*0.7</f>
        <v>46.494</v>
      </c>
      <c r="D63" s="28">
        <f>月度规模测算!H64-月度规模测算!Q64</f>
        <v>166.0317471</v>
      </c>
    </row>
    <row r="64" spans="1:4">
      <c r="A64" s="27" t="s">
        <v>66</v>
      </c>
      <c r="B64" s="28">
        <f>月度规模测算!C65/月度规模测算!D65</f>
        <v>266.516821134059</v>
      </c>
      <c r="C64" s="28">
        <f>月度规模测算!G65*0.7</f>
        <v>49.056</v>
      </c>
      <c r="D64" s="28">
        <f>月度规模测算!H65-月度规模测算!Q65</f>
        <v>157.96766</v>
      </c>
    </row>
    <row r="65" spans="1:4">
      <c r="A65" s="27" t="s">
        <v>67</v>
      </c>
      <c r="B65" s="28">
        <f>月度规模测算!C66/月度规模测算!D66</f>
        <v>488.380425880427</v>
      </c>
      <c r="C65" s="28">
        <f>月度规模测算!G66*0.7</f>
        <v>58.352</v>
      </c>
      <c r="D65" s="28">
        <f>月度规模测算!H66-月度规模测算!Q66</f>
        <v>161.4041223</v>
      </c>
    </row>
    <row r="66" spans="1:4">
      <c r="A66" s="27" t="s">
        <v>68</v>
      </c>
      <c r="B66" s="28">
        <f>月度规模测算!C67/月度规模测算!D67</f>
        <v>314.066781690855</v>
      </c>
      <c r="C66" s="28">
        <f>月度规模测算!G67*0.7</f>
        <v>67.27</v>
      </c>
      <c r="D66" s="28">
        <f>月度规模测算!H67-月度规模测算!Q67</f>
        <v>129.8140871</v>
      </c>
    </row>
    <row r="67" spans="1:4">
      <c r="A67" s="27" t="s">
        <v>69</v>
      </c>
      <c r="B67" s="28">
        <f>月度规模测算!C68/月度规模测算!D68</f>
        <v>524.997131547242</v>
      </c>
      <c r="C67" s="28">
        <f>月度规模测算!G68*0.7</f>
        <v>54.327</v>
      </c>
      <c r="D67" s="28">
        <f>月度规模测算!H68-月度规模测算!Q68</f>
        <v>117.3858441</v>
      </c>
    </row>
    <row r="68" spans="1:4">
      <c r="A68" s="27" t="s">
        <v>70</v>
      </c>
      <c r="B68" s="28">
        <f>月度规模测算!C69/月度规模测算!D69</f>
        <v>750.130701215593</v>
      </c>
      <c r="C68" s="28">
        <f>月度规模测算!G69*0.7</f>
        <v>53.221</v>
      </c>
      <c r="D68" s="28">
        <f>月度规模测算!H69-月度规模测算!Q69</f>
        <v>102.4349583</v>
      </c>
    </row>
    <row r="69" spans="1:4">
      <c r="A69" s="27" t="s">
        <v>71</v>
      </c>
      <c r="B69" s="28">
        <f>月度规模测算!C70/月度规模测算!D70</f>
        <v>566.047602894621</v>
      </c>
      <c r="C69" s="28">
        <f>月度规模测算!G70*0.7</f>
        <v>65.002</v>
      </c>
      <c r="D69" s="28">
        <f>月度规模测算!H70-月度规模测算!Q70</f>
        <v>42.0241149</v>
      </c>
    </row>
    <row r="70" spans="1:4">
      <c r="A70" s="27" t="s">
        <v>72</v>
      </c>
      <c r="B70" s="28">
        <f>月度规模测算!C71/月度规模测算!D71</f>
        <v>498.298906439854</v>
      </c>
      <c r="C70" s="28">
        <f>月度规模测算!G71*0.7</f>
        <v>48.496</v>
      </c>
      <c r="D70" s="28">
        <f>月度规模测算!H71-月度规模测算!Q71</f>
        <v>31.0835109</v>
      </c>
    </row>
    <row r="71" spans="1:4">
      <c r="A71" s="27" t="s">
        <v>73</v>
      </c>
      <c r="B71" s="28">
        <f>月度规模测算!C72/月度规模测算!D72</f>
        <v>902.431082535388</v>
      </c>
      <c r="C71" s="28">
        <f>月度规模测算!G72*0.7</f>
        <v>78.4</v>
      </c>
      <c r="D71" s="28">
        <f>月度规模测算!H72-月度规模测算!Q72</f>
        <v>124.8532034</v>
      </c>
    </row>
    <row r="72" spans="1:4">
      <c r="A72" s="27" t="s">
        <v>74</v>
      </c>
      <c r="B72" s="28">
        <f>月度规模测算!C73/月度规模测算!D73</f>
        <v>-312.632336174601</v>
      </c>
      <c r="C72" s="28">
        <f>月度规模测算!G73*0.7</f>
        <v>91.658</v>
      </c>
      <c r="D72" s="28">
        <f>月度规模测算!H73-月度规模测算!Q73</f>
        <v>122.8012755</v>
      </c>
    </row>
    <row r="73" spans="1:4">
      <c r="A73" s="27" t="s">
        <v>75</v>
      </c>
      <c r="B73" s="28">
        <f>月度规模测算!C74/月度规模测算!D74</f>
        <v>473.106300432421</v>
      </c>
      <c r="C73" s="28">
        <f>月度规模测算!G74*0.7</f>
        <v>53.753</v>
      </c>
      <c r="D73" s="28">
        <f>月度规模测算!H74-月度规模测算!Q74</f>
        <v>140.4483937</v>
      </c>
    </row>
    <row r="74" spans="1:4">
      <c r="A74" s="27" t="s">
        <v>76</v>
      </c>
      <c r="B74" s="28">
        <f>月度规模测算!C75/月度规模测算!D75</f>
        <v>190.970778008853</v>
      </c>
      <c r="C74" s="28">
        <f>月度规模测算!G75*0.7</f>
        <v>47.432</v>
      </c>
      <c r="D74" s="28">
        <f>月度规模测算!H75-月度规模测算!Q75</f>
        <v>159.3609838</v>
      </c>
    </row>
    <row r="75" spans="1:4">
      <c r="A75" s="27" t="s">
        <v>77</v>
      </c>
      <c r="B75" s="28">
        <f>月度规模测算!C76/月度规模测算!D76</f>
        <v>715.880039331366</v>
      </c>
      <c r="C75" s="28">
        <f>月度规模测算!G76*0.7</f>
        <v>36.89</v>
      </c>
      <c r="D75" s="28">
        <f>月度规模测算!H76-月度规模测算!Q76</f>
        <v>147.933177</v>
      </c>
    </row>
    <row r="76" spans="1:4">
      <c r="A76" s="27" t="s">
        <v>78</v>
      </c>
      <c r="B76" s="28">
        <f>月度规模测算!C77/月度规模测算!D77</f>
        <v>281.99279236466</v>
      </c>
      <c r="C76" s="28">
        <f>月度规模测算!G77*0.7</f>
        <v>35.126</v>
      </c>
      <c r="D76" s="28">
        <f>月度规模测算!H77-月度规模测算!Q77</f>
        <v>167.6331661</v>
      </c>
    </row>
    <row r="77" spans="1:4">
      <c r="A77" s="27" t="s">
        <v>79</v>
      </c>
      <c r="B77" s="28">
        <f>月度规模测算!C78/月度规模测算!D78</f>
        <v>496.374909306773</v>
      </c>
      <c r="C77" s="28">
        <f>月度规模测算!G78*0.7</f>
        <v>35.294</v>
      </c>
      <c r="D77" s="28">
        <f>月度规模测算!H78-月度规模测算!Q78</f>
        <v>176.5603264</v>
      </c>
    </row>
    <row r="78" spans="1:4">
      <c r="A78" s="27" t="s">
        <v>80</v>
      </c>
      <c r="B78" s="28">
        <f>月度规模测算!C79/月度规模测算!D79</f>
        <v>268.869382942486</v>
      </c>
      <c r="C78" s="28">
        <f>月度规模测算!G79*0.7</f>
        <v>46.417</v>
      </c>
      <c r="D78" s="28">
        <f>月度规模测算!H79-月度规模测算!Q79</f>
        <v>187.6614145</v>
      </c>
    </row>
    <row r="79" spans="1:4">
      <c r="A79" s="27" t="s">
        <v>81</v>
      </c>
      <c r="B79" s="28">
        <f>月度规模测算!C80/月度规模测算!D80</f>
        <v>306.105287859826</v>
      </c>
      <c r="C79" s="28">
        <f>月度规模测算!G80*0.7</f>
        <v>34.293</v>
      </c>
      <c r="D79" s="28">
        <f>月度规模测算!H80-月度规模测算!Q80</f>
        <v>156.8629774</v>
      </c>
    </row>
    <row r="80" spans="1:4">
      <c r="A80" s="27" t="s">
        <v>82</v>
      </c>
      <c r="B80" s="28">
        <f>月度规模测算!C81/月度规模测算!D81</f>
        <v>297.954613124134</v>
      </c>
      <c r="C80" s="28">
        <f>月度规模测算!G81*0.7</f>
        <v>31.262</v>
      </c>
      <c r="D80" s="28">
        <f>月度规模测算!H81-月度规模测算!Q81</f>
        <v>109.7623352</v>
      </c>
    </row>
    <row r="81" spans="1:4">
      <c r="A81" s="27" t="s">
        <v>83</v>
      </c>
      <c r="B81" s="28">
        <f>月度规模测算!C82/月度规模测算!D82</f>
        <v>325.149244088382</v>
      </c>
      <c r="C81" s="28">
        <f>月度规模测算!G82*0.7</f>
        <v>43.288</v>
      </c>
      <c r="D81" s="28">
        <f>月度规模测算!H82-月度规模测算!Q82</f>
        <v>14.5619728</v>
      </c>
    </row>
    <row r="82" spans="1:4">
      <c r="A82" s="27" t="s">
        <v>84</v>
      </c>
      <c r="B82" s="28">
        <f>月度规模测算!C83/月度规模测算!D83</f>
        <v>402.238671240298</v>
      </c>
      <c r="C82" s="28">
        <f>月度规模测算!G83*0.7</f>
        <v>31.738</v>
      </c>
      <c r="D82" s="28">
        <f>月度规模测算!H83-月度规模测算!Q83</f>
        <v>142.970273</v>
      </c>
    </row>
    <row r="83" spans="1:4">
      <c r="A83" s="27" t="s">
        <v>85</v>
      </c>
      <c r="B83" s="28">
        <f>月度规模测算!C84/月度规模测算!D84</f>
        <v>402.062954119488</v>
      </c>
      <c r="C83" s="28">
        <f>月度规模测算!G84*0.7</f>
        <v>36.225</v>
      </c>
      <c r="D83" s="28">
        <f>月度规模测算!H84-月度规模测算!Q84</f>
        <v>107.7542252</v>
      </c>
    </row>
    <row r="84" spans="1:4">
      <c r="A84" s="27" t="s">
        <v>86</v>
      </c>
      <c r="B84" s="28">
        <f>月度规模测算!C85/月度规模测算!D85</f>
        <v>566.52905237864</v>
      </c>
      <c r="C84" s="28">
        <f>月度规模测算!G85*0.7</f>
        <v>61.306</v>
      </c>
      <c r="D84" s="28">
        <f>月度规模测算!H85-月度规模测算!Q85</f>
        <v>144.4516869</v>
      </c>
    </row>
    <row r="85" spans="1:4">
      <c r="A85" s="27" t="s">
        <v>87</v>
      </c>
      <c r="B85" s="28">
        <f>月度规模测算!C86/月度规模测算!D86</f>
        <v>431.502059706048</v>
      </c>
      <c r="C85" s="28">
        <f>月度规模测算!G86*0.7</f>
        <v>39.809</v>
      </c>
      <c r="D85" s="28">
        <f>月度规模测算!H86-月度规模测算!Q86</f>
        <v>134.1429738</v>
      </c>
    </row>
    <row r="86" spans="1:4">
      <c r="A86" s="27" t="s">
        <v>88</v>
      </c>
      <c r="B86" s="28">
        <f>月度规模测算!C87/月度规模测算!D87</f>
        <v>188.047879340013</v>
      </c>
      <c r="C86" s="28">
        <f>月度规模测算!G87*0.7</f>
        <v>41.909</v>
      </c>
      <c r="D86" s="28">
        <f>月度规模测算!H87-月度规模测算!Q87</f>
        <v>146.7619976</v>
      </c>
    </row>
    <row r="87" spans="1:4">
      <c r="A87" s="27" t="s">
        <v>89</v>
      </c>
      <c r="B87" s="28">
        <f>月度规模测算!C88/月度规模测算!D88</f>
        <v>439.607902429191</v>
      </c>
      <c r="C87" s="28">
        <f>月度规模测算!G88*0.7</f>
        <v>37.779</v>
      </c>
      <c r="D87" s="28">
        <f>月度规模测算!H88-月度规模测算!Q88</f>
        <v>105.3199759</v>
      </c>
    </row>
    <row r="88" spans="1:4">
      <c r="A88" s="27" t="s">
        <v>90</v>
      </c>
      <c r="B88" s="28">
        <f>月度规模测算!C89/月度规模测算!D89</f>
        <v>156.745638568723</v>
      </c>
      <c r="C88" s="28">
        <f>月度规模测算!G89*0.7</f>
        <v>31.395</v>
      </c>
      <c r="D88" s="28">
        <f>月度规模测算!H89-月度规模测算!Q89</f>
        <v>131.9132751</v>
      </c>
    </row>
    <row r="89" spans="1:4">
      <c r="A89" s="27" t="s">
        <v>91</v>
      </c>
      <c r="B89" s="28">
        <f>月度规模测算!C90/月度规模测算!D90</f>
        <v>257.130521837066</v>
      </c>
      <c r="C89" s="28">
        <f>月度规模测算!G90*0.7</f>
        <v>29.953</v>
      </c>
      <c r="D89" s="28">
        <f>月度规模测算!H90-月度规模测算!Q90</f>
        <v>110.9503442</v>
      </c>
    </row>
    <row r="90" spans="1:4">
      <c r="A90" s="27" t="s">
        <v>92</v>
      </c>
      <c r="B90" s="28">
        <f>月度规模测算!C91/月度规模测算!D91</f>
        <v>506.821786753594</v>
      </c>
      <c r="C90" s="28">
        <f>月度规模测算!G91*0.7</f>
        <v>38.073</v>
      </c>
      <c r="D90" s="28">
        <f>月度规模测算!H91-月度规模测算!Q91</f>
        <v>101.9463847</v>
      </c>
    </row>
    <row r="91" spans="1:4">
      <c r="A91" s="27" t="s">
        <v>93</v>
      </c>
      <c r="B91" s="28">
        <f>月度规模测算!C92/月度规模测算!D92</f>
        <v>151.1390857371</v>
      </c>
      <c r="C91" s="28">
        <f>月度规模测算!G92*0.7</f>
        <v>31.563</v>
      </c>
      <c r="D91" s="28">
        <f>月度规模测算!H92-月度规模测算!Q92</f>
        <v>90.3824056</v>
      </c>
    </row>
    <row r="92" spans="1:4">
      <c r="A92" s="27" t="s">
        <v>94</v>
      </c>
      <c r="B92" s="28">
        <f>月度规模测算!C93/月度规模测算!D93</f>
        <v>138.73322022057</v>
      </c>
      <c r="C92" s="28">
        <f>月度规模测算!G93*0.7</f>
        <v>29.638</v>
      </c>
      <c r="D92" s="28">
        <f>月度规模测算!H93-月度规模测算!Q93</f>
        <v>72.3166729</v>
      </c>
    </row>
    <row r="93" spans="1:4">
      <c r="A93" s="27" t="s">
        <v>95</v>
      </c>
      <c r="B93" s="28">
        <f>月度规模测算!C94/月度规模测算!D94</f>
        <v>143.602986932172</v>
      </c>
      <c r="C93" s="28">
        <f>月度规模测算!G94*0.7</f>
        <v>39.599</v>
      </c>
      <c r="D93" s="28">
        <f>月度规模测算!H94-月度规模测算!Q94</f>
        <v>57.3495225</v>
      </c>
    </row>
    <row r="94" spans="1:4">
      <c r="A94" s="27" t="s">
        <v>96</v>
      </c>
      <c r="B94" s="28">
        <f>月度规模测算!C95/月度规模测算!D95</f>
        <v>165.477743406258</v>
      </c>
      <c r="C94" s="28">
        <f>月度规模测算!G95*0.7</f>
        <v>28.308</v>
      </c>
      <c r="D94" s="28">
        <f>月度规模测算!H95-月度规模测算!Q95</f>
        <v>13.0122492</v>
      </c>
    </row>
    <row r="95" spans="1:4">
      <c r="A95" s="27" t="s">
        <v>97</v>
      </c>
      <c r="B95" s="28">
        <f>月度规模测算!C96/月度规模测算!D96</f>
        <v>346.590965438588</v>
      </c>
      <c r="C95" s="28">
        <f>月度规模测算!G96*0.7</f>
        <v>31.815</v>
      </c>
      <c r="D95" s="28">
        <f>月度规模测算!H96-月度规模测算!Q96</f>
        <v>65.5852451</v>
      </c>
    </row>
    <row r="96" spans="1:4">
      <c r="A96" s="27" t="s">
        <v>98</v>
      </c>
      <c r="B96" s="28">
        <f>月度规模测算!C97/月度规模测算!D97</f>
        <v>338.935598509143</v>
      </c>
      <c r="C96" s="28">
        <f>月度规模测算!G97*0.7</f>
        <v>50.386</v>
      </c>
      <c r="D96" s="28">
        <f>月度规模测算!H97-月度规模测算!Q97</f>
        <v>66.6162204</v>
      </c>
    </row>
    <row r="97" spans="1:4">
      <c r="A97" s="27" t="s">
        <v>99</v>
      </c>
      <c r="B97" s="28">
        <f>月度规模测算!C98/月度规模测算!D98</f>
        <v>138.378278080159</v>
      </c>
      <c r="C97" s="28">
        <f>月度规模测算!G98*0.7</f>
        <v>33.012</v>
      </c>
      <c r="D97" s="28">
        <f>月度规模测算!H98-月度规模测算!Q98</f>
        <v>65.7104382</v>
      </c>
    </row>
    <row r="98" spans="1:4">
      <c r="A98" s="27" t="s">
        <v>100</v>
      </c>
      <c r="B98" s="28">
        <f>月度规模测算!C99/月度规模测算!D99</f>
        <v>130.361359393737</v>
      </c>
      <c r="C98" s="28">
        <f>月度规模测算!G99*0.7</f>
        <v>36.148</v>
      </c>
      <c r="D98" s="28">
        <f>月度规模测算!H99-月度规模测算!Q99</f>
        <v>70.039012</v>
      </c>
    </row>
    <row r="99" spans="1:4">
      <c r="A99" s="27" t="s">
        <v>101</v>
      </c>
      <c r="B99" s="28">
        <f>月度规模测算!C100/月度规模测算!D100</f>
        <v>110.454511752058</v>
      </c>
      <c r="C99" s="28">
        <f>月度规模测算!G100*0.7</f>
        <v>36.778</v>
      </c>
      <c r="D99" s="28">
        <f>月度规模测算!H100-月度规模测算!Q100</f>
        <v>56.8039412</v>
      </c>
    </row>
    <row r="100" spans="1:4">
      <c r="A100" s="27" t="s">
        <v>102</v>
      </c>
      <c r="B100" s="28">
        <f>月度规模测算!C101/月度规模测算!D101</f>
        <v>180.204643355262</v>
      </c>
      <c r="C100" s="28">
        <f>月度规模测算!G101*0.7</f>
        <v>34.314</v>
      </c>
      <c r="D100" s="28">
        <f>月度规模测算!H101-月度规模测算!Q101</f>
        <v>80.6648398</v>
      </c>
    </row>
    <row r="101" spans="1:4">
      <c r="A101" s="27" t="s">
        <v>103</v>
      </c>
      <c r="B101" s="28">
        <f>月度规模测算!C102/月度规模测算!D102</f>
        <v>160.742512352948</v>
      </c>
      <c r="C101" s="28">
        <f>月度规模测算!G102*0.7</f>
        <v>31.696</v>
      </c>
      <c r="D101" s="28">
        <f>月度规模测算!H102-月度规模测算!Q102</f>
        <v>73.4470949</v>
      </c>
    </row>
    <row r="102" spans="1:4">
      <c r="A102" s="27" t="s">
        <v>104</v>
      </c>
      <c r="B102" s="28">
        <f>月度规模测算!C103/月度规模测算!D103</f>
        <v>225.015405062527</v>
      </c>
      <c r="C102" s="28">
        <f>月度规模测算!G103*0.7</f>
        <v>43.379</v>
      </c>
      <c r="D102" s="28">
        <f>月度规模测算!H103-月度规模测算!Q103</f>
        <v>71.3704157</v>
      </c>
    </row>
    <row r="103" spans="1:4">
      <c r="A103" s="27" t="s">
        <v>105</v>
      </c>
      <c r="B103" s="28">
        <f>月度规模测算!C104/月度规模测算!D104</f>
        <v>251.676433274935</v>
      </c>
      <c r="C103" s="28">
        <f>月度规模测算!G104*0.7</f>
        <v>34.251</v>
      </c>
      <c r="D103" s="28">
        <f>月度规模测算!H104-月度规模测算!Q104</f>
        <v>60.7020349</v>
      </c>
    </row>
    <row r="104" spans="1:4">
      <c r="A104" s="27" t="s">
        <v>106</v>
      </c>
      <c r="B104" s="28">
        <f>月度规模测算!C105/月度规模测算!D105</f>
        <v>241.390684468072</v>
      </c>
      <c r="C104" s="28">
        <f>月度规模测算!G105*0.7</f>
        <v>28.595</v>
      </c>
      <c r="D104" s="28">
        <f>月度规模测算!H105-月度规模测算!Q105</f>
        <v>35.7678342</v>
      </c>
    </row>
    <row r="105" spans="1:4">
      <c r="A105" s="27" t="s">
        <v>107</v>
      </c>
      <c r="B105" s="28">
        <f>月度规模测算!C106/月度规模测算!D106</f>
        <v>178.472784389537</v>
      </c>
      <c r="C105" s="28">
        <f>月度规模测算!G106*0.7</f>
        <v>37.933</v>
      </c>
      <c r="D105" s="28">
        <f>月度规模测算!H106-月度规模测算!Q106</f>
        <v>32.6655155</v>
      </c>
    </row>
    <row r="106" spans="1:4">
      <c r="A106" s="27" t="s">
        <v>108</v>
      </c>
      <c r="B106" s="28">
        <f>月度规模测算!C107/月度规模测算!D107</f>
        <v>133.163776958859</v>
      </c>
      <c r="C106" s="28">
        <f>月度规模测算!G107*0.7</f>
        <v>27.118</v>
      </c>
      <c r="D106" s="28">
        <f>月度规模测算!H107-月度规模测算!Q107</f>
        <v>34.7073167</v>
      </c>
    </row>
    <row r="107" spans="1:4">
      <c r="A107" s="27" t="s">
        <v>109</v>
      </c>
      <c r="B107" s="28">
        <f>月度规模测算!C108/月度规模测算!D108</f>
        <v>182.182081797862</v>
      </c>
      <c r="C107" s="28">
        <f>月度规模测算!G108*0.7</f>
        <v>28.665</v>
      </c>
      <c r="D107" s="28">
        <f>月度规模测算!H108-月度规模测算!Q108</f>
        <v>55.1088285</v>
      </c>
    </row>
    <row r="108" spans="1:4">
      <c r="A108" s="27" t="s">
        <v>110</v>
      </c>
      <c r="B108" s="28">
        <f>月度规模测算!C109/月度规模测算!D109</f>
        <v>267.174530296623</v>
      </c>
      <c r="C108" s="28">
        <f>月度规模测算!G109*0.7</f>
        <v>17.164</v>
      </c>
      <c r="D108" s="28">
        <f>月度规模测算!H109-月度规模测算!Q109</f>
        <v>70.9862039</v>
      </c>
    </row>
    <row r="109" spans="1:4">
      <c r="A109" s="27" t="s">
        <v>111</v>
      </c>
      <c r="B109" s="28">
        <f>月度规模测算!C110/月度规模测算!D110</f>
        <v>664.16359572283</v>
      </c>
      <c r="C109" s="28">
        <f>月度规模测算!G110*0.7</f>
        <v>30.779</v>
      </c>
      <c r="D109" s="28">
        <f>月度规模测算!H110-月度规模测算!Q110</f>
        <v>64.3215873</v>
      </c>
    </row>
    <row r="110" spans="1:4">
      <c r="A110" s="27" t="s">
        <v>112</v>
      </c>
      <c r="B110" s="28">
        <f>月度规模测算!C111/月度规模测算!D111</f>
        <v>197.295958436537</v>
      </c>
      <c r="C110" s="28">
        <f>月度规模测算!G111*0.7</f>
        <v>35.623</v>
      </c>
      <c r="D110" s="28">
        <f>月度规模测算!H111-月度规模测算!Q111</f>
        <v>66.1358258</v>
      </c>
    </row>
    <row r="111" spans="1:4">
      <c r="A111" s="27" t="s">
        <v>113</v>
      </c>
      <c r="B111" s="28">
        <f>月度规模测算!C112/月度规模测算!D112</f>
        <v>147.250715865019</v>
      </c>
      <c r="C111" s="28">
        <f>月度规模测算!G112*0.7</f>
        <v>35.931</v>
      </c>
      <c r="D111" s="28">
        <f>月度规模测算!H112-月度规模测算!Q112</f>
        <v>48.5631384</v>
      </c>
    </row>
    <row r="112" spans="1:4">
      <c r="A112" s="27" t="s">
        <v>114</v>
      </c>
      <c r="B112" s="28">
        <f>月度规模测算!C113/月度规模测算!D113</f>
        <v>116.534167794317</v>
      </c>
      <c r="C112" s="28">
        <f>月度规模测算!G113*0.7</f>
        <v>36.092</v>
      </c>
      <c r="D112" s="28">
        <f>月度规模测算!H113-月度规模测算!Q113</f>
        <v>52.9625086</v>
      </c>
    </row>
    <row r="113" spans="1:4">
      <c r="A113" s="27" t="s">
        <v>115</v>
      </c>
      <c r="B113" s="28">
        <f>月度规模测算!C114/月度规模测算!D114</f>
        <v>95.2299829642252</v>
      </c>
      <c r="C113" s="28">
        <f>月度规模测算!G114*0.7</f>
        <v>31.64</v>
      </c>
      <c r="D113" s="28">
        <f>月度规模测算!H114-月度规模测算!Q114</f>
        <v>39.5160917</v>
      </c>
    </row>
    <row r="114" spans="1:4">
      <c r="A114" s="27" t="s">
        <v>116</v>
      </c>
      <c r="B114" s="28">
        <f>月度规模测算!C115/月度规模测算!D115</f>
        <v>138.241086423333</v>
      </c>
      <c r="C114" s="28">
        <f>月度规模测算!G115*0.7</f>
        <v>55.804</v>
      </c>
      <c r="D114" s="28">
        <f>月度规模测算!H115-月度规模测算!Q115</f>
        <v>32.4882846</v>
      </c>
    </row>
    <row r="115" spans="1:4">
      <c r="A115" s="27" t="s">
        <v>117</v>
      </c>
      <c r="B115" s="28">
        <f>月度规模测算!C116/月度规模测算!D116</f>
        <v>59.8325500477218</v>
      </c>
      <c r="C115" s="28">
        <f>月度规模测算!G116*0.7</f>
        <v>44.058</v>
      </c>
      <c r="D115" s="28">
        <f>月度规模测算!H116-月度规模测算!Q116</f>
        <v>33.8906519</v>
      </c>
    </row>
    <row r="116" spans="1:4">
      <c r="A116" s="27" t="s">
        <v>118</v>
      </c>
      <c r="B116" s="28">
        <f>月度规模测算!C117/月度规模测算!D117</f>
        <v>110.473728086602</v>
      </c>
      <c r="C116" s="28">
        <f>月度规模测算!G117*0.7</f>
        <v>38.857</v>
      </c>
      <c r="D116" s="28">
        <f>月度规模测算!H117-月度规模测算!Q117</f>
        <v>2.1644233</v>
      </c>
    </row>
    <row r="117" spans="1:4">
      <c r="A117" s="27" t="s">
        <v>119</v>
      </c>
      <c r="B117" s="28">
        <f>月度规模测算!C118/月度规模测算!D118</f>
        <v>116.798153942806</v>
      </c>
      <c r="C117" s="28">
        <f>月度规模测算!G118*0.7</f>
        <v>40.229</v>
      </c>
      <c r="D117" s="28">
        <f>月度规模测算!H118-月度规模测算!Q118</f>
        <v>8.6020106</v>
      </c>
    </row>
    <row r="118" spans="1:4">
      <c r="A118" s="27" t="s">
        <v>120</v>
      </c>
      <c r="B118" s="28">
        <f>月度规模测算!C119/月度规模测算!D119</f>
        <v>116.99749912409</v>
      </c>
      <c r="C118" s="28">
        <f>月度规模测算!G119*0.7</f>
        <v>29.652</v>
      </c>
      <c r="D118" s="28">
        <f>月度规模测算!H119-月度规模测算!Q119</f>
        <v>-43.4740231</v>
      </c>
    </row>
    <row r="119" spans="1:4">
      <c r="A119" s="27" t="s">
        <v>121</v>
      </c>
      <c r="B119" s="28">
        <f>月度规模测算!C120/月度规模测算!D120</f>
        <v>114.07169350844</v>
      </c>
      <c r="C119" s="28">
        <f>月度规模测算!G120*0.7</f>
        <v>28.581</v>
      </c>
      <c r="D119" s="28">
        <f>月度规模测算!H120-月度规模测算!Q120</f>
        <v>10.7796295</v>
      </c>
    </row>
    <row r="120" spans="1:4">
      <c r="A120" s="27" t="s">
        <v>122</v>
      </c>
      <c r="B120" s="28">
        <f>月度规模测算!C121/月度规模测算!D121</f>
        <v>244.187507551045</v>
      </c>
      <c r="C120" s="28">
        <f>月度规模测算!G121*0.7</f>
        <v>44.457</v>
      </c>
      <c r="D120" s="28">
        <f>月度规模测算!H121-月度规模测算!Q121</f>
        <v>52.6730694</v>
      </c>
    </row>
    <row r="121" spans="1:4">
      <c r="A121" s="27" t="s">
        <v>123</v>
      </c>
      <c r="B121" s="28">
        <f>月度规模测算!C122/月度规模测算!D122</f>
        <v>142.199374161824</v>
      </c>
      <c r="C121" s="28">
        <f>月度规模测算!G122*0.7</f>
        <v>25.186</v>
      </c>
      <c r="D121" s="28">
        <f>月度规模测算!H122-月度规模测算!Q122</f>
        <v>37.6439815</v>
      </c>
    </row>
    <row r="122" spans="1:4">
      <c r="A122" s="27" t="s">
        <v>124</v>
      </c>
      <c r="B122" s="28">
        <f>月度规模测算!C123/月度规模测算!D123</f>
        <v>165.245810528351</v>
      </c>
      <c r="C122" s="28">
        <f>月度规模测算!G123*0.7</f>
        <v>23.226</v>
      </c>
      <c r="D122" s="28">
        <f>月度规模测算!H123-月度规模测算!Q123</f>
        <v>52.4180598</v>
      </c>
    </row>
    <row r="123" spans="1:4">
      <c r="A123" s="27" t="s">
        <v>125</v>
      </c>
      <c r="B123" s="28">
        <f>月度规模测算!C124/月度规模测算!D124</f>
        <v>157.54672530234</v>
      </c>
      <c r="C123" s="28">
        <f>月度规模测算!G124*0.7</f>
        <v>24.948</v>
      </c>
      <c r="D123" s="28">
        <f>月度规模测算!H124-月度规模测算!Q124</f>
        <v>19.8610732</v>
      </c>
    </row>
    <row r="124" spans="1:4">
      <c r="A124" s="27" t="s">
        <v>126</v>
      </c>
      <c r="B124" s="28">
        <f>月度规模测算!C125/月度规模测算!D125</f>
        <v>137.059321010028</v>
      </c>
      <c r="C124" s="28">
        <f>月度规模测算!G125*0.7</f>
        <v>23.24</v>
      </c>
      <c r="D124" s="28">
        <f>月度规模测算!H125-月度规模测算!Q125</f>
        <v>34.4832131</v>
      </c>
    </row>
    <row r="125" spans="1:4">
      <c r="A125" s="27" t="s">
        <v>127</v>
      </c>
      <c r="B125" s="28">
        <f>月度规模测算!C126/月度规模测算!D126</f>
        <v>112.148889130514</v>
      </c>
      <c r="C125" s="28">
        <f>月度规模测算!G126*0.7</f>
        <v>21.693</v>
      </c>
      <c r="D125" s="28">
        <f>月度规模测算!H126-月度规模测算!Q126</f>
        <v>25.3725516</v>
      </c>
    </row>
    <row r="126" spans="1:4">
      <c r="A126" s="27" t="s">
        <v>128</v>
      </c>
      <c r="B126" s="28">
        <f>月度规模测算!C127/月度规模测算!D127</f>
        <v>63.554427932826</v>
      </c>
      <c r="C126" s="28">
        <f>月度规模测算!G127*0.7</f>
        <v>48.888</v>
      </c>
      <c r="D126" s="28">
        <f>月度规模测算!H127-月度规模测算!Q127</f>
        <v>21.1181668</v>
      </c>
    </row>
    <row r="127" spans="1:4">
      <c r="A127" s="27" t="s">
        <v>129</v>
      </c>
      <c r="B127" s="28">
        <f>月度规模测算!C128/月度规模测算!D128</f>
        <v>84.1607365076297</v>
      </c>
      <c r="C127" s="28">
        <f>月度规模测算!G128*0.7</f>
        <v>38.136</v>
      </c>
      <c r="D127" s="28">
        <f>月度规模测算!H128-月度规模测算!Q128</f>
        <v>27.6299176</v>
      </c>
    </row>
    <row r="128" spans="1:4">
      <c r="A128" s="27" t="s">
        <v>130</v>
      </c>
      <c r="B128" s="28">
        <f>月度规模测算!C129/月度规模测算!D129</f>
        <v>70.0100276666948</v>
      </c>
      <c r="C128" s="28">
        <f>月度规模测算!G129*0.7</f>
        <v>33.159</v>
      </c>
      <c r="D128" s="28">
        <f>月度规模测算!H129-月度规模测算!Q129</f>
        <v>16.4924803</v>
      </c>
    </row>
    <row r="129" spans="1:4">
      <c r="A129" s="27" t="s">
        <v>131</v>
      </c>
      <c r="B129" s="28">
        <f>月度规模测算!C130/月度规模测算!D130</f>
        <v>57.4227999806697</v>
      </c>
      <c r="C129" s="28">
        <f>月度规模测算!G130*0.7</f>
        <v>38.801</v>
      </c>
      <c r="D129" s="28">
        <f>月度规模测算!H130-月度规模测算!Q130</f>
        <v>6.7279775</v>
      </c>
    </row>
    <row r="130" spans="1:4">
      <c r="A130" s="27" t="s">
        <v>132</v>
      </c>
      <c r="B130" s="28">
        <f>月度规模测算!C131/月度规模测算!D131</f>
        <v>33.6184504608991</v>
      </c>
      <c r="C130" s="28">
        <f>月度规模测算!G131*0.7</f>
        <v>27.65</v>
      </c>
      <c r="D130" s="28">
        <f>月度规模测算!H131-月度规模测算!Q131</f>
        <v>8.8240755</v>
      </c>
    </row>
    <row r="131" spans="1:4">
      <c r="A131" s="27" t="s">
        <v>133</v>
      </c>
      <c r="B131" s="28">
        <f>月度规模测算!C132/月度规模测算!D132</f>
        <v>137.171370578001</v>
      </c>
      <c r="C131" s="28">
        <f>月度规模测算!G132*0.7</f>
        <v>25.151</v>
      </c>
      <c r="D131" s="28">
        <f>月度规模测算!H132-月度规模测算!Q132</f>
        <v>7.9681064</v>
      </c>
    </row>
    <row r="132" spans="1:4">
      <c r="A132" s="27" t="s">
        <v>134</v>
      </c>
      <c r="B132" s="28">
        <f>月度规模测算!C133/月度规模测算!D133</f>
        <v>77.1673996037307</v>
      </c>
      <c r="C132" s="28">
        <f>月度规模测算!G133*0.7</f>
        <v>33.124</v>
      </c>
      <c r="D132" s="28">
        <f>月度规模测算!H133-月度规模测算!Q133</f>
        <v>31.3912746</v>
      </c>
    </row>
    <row r="133" spans="1:4">
      <c r="A133" s="27" t="s">
        <v>135</v>
      </c>
      <c r="B133" s="28">
        <f>月度规模测算!C134/月度规模测算!D134</f>
        <v>64.1979485072915</v>
      </c>
      <c r="C133" s="28">
        <f>月度规模测算!G134*0.7</f>
        <v>23.03</v>
      </c>
      <c r="D133" s="28">
        <f>月度规模测算!H134-月度规模测算!Q134</f>
        <v>22.2103345</v>
      </c>
    </row>
    <row r="134" spans="1:4">
      <c r="A134" s="27" t="s">
        <v>136</v>
      </c>
      <c r="B134" s="28">
        <f>月度规模测算!C135/月度规模测算!D135</f>
        <v>71.9653493457697</v>
      </c>
      <c r="C134" s="28">
        <f>月度规模测算!G135*0.7</f>
        <v>36.155</v>
      </c>
      <c r="D134" s="28">
        <f>月度规模测算!H135-月度规模测算!Q135</f>
        <v>41.2253222</v>
      </c>
    </row>
    <row r="135" spans="1:4">
      <c r="A135" s="27" t="s">
        <v>137</v>
      </c>
      <c r="B135" s="28">
        <f>月度规模测算!C136/月度规模测算!D136</f>
        <v>72.5649389875558</v>
      </c>
      <c r="C135" s="28">
        <f>月度规模测算!G136*0.7</f>
        <v>35.798</v>
      </c>
      <c r="D135" s="28">
        <f>月度规模测算!H136-月度规模测算!Q136</f>
        <v>27.6625004</v>
      </c>
    </row>
    <row r="136" spans="1:4">
      <c r="A136" s="27" t="s">
        <v>138</v>
      </c>
      <c r="B136" s="28">
        <f>月度规模测算!C137/月度规模测算!D137</f>
        <v>47.7642055408554</v>
      </c>
      <c r="C136" s="28">
        <f>月度规模测算!G137*0.7</f>
        <v>34.3</v>
      </c>
      <c r="D136" s="28">
        <f>月度规模测算!H137-月度规模测算!Q137</f>
        <v>27.1145817</v>
      </c>
    </row>
    <row r="137" spans="1:4">
      <c r="A137" s="27" t="s">
        <v>139</v>
      </c>
      <c r="B137" s="28">
        <f>月度规模测算!C138/月度规模测算!D138</f>
        <v>52.1022617436693</v>
      </c>
      <c r="C137" s="28">
        <f>月度规模测算!G138*0.7</f>
        <v>34.741</v>
      </c>
      <c r="D137" s="28">
        <f>月度规模测算!H138-月度规模测算!Q138</f>
        <v>28.3718676</v>
      </c>
    </row>
    <row r="138" spans="1:4">
      <c r="A138" s="27" t="s">
        <v>140</v>
      </c>
      <c r="B138" s="28">
        <f>月度规模测算!C139/月度规模测算!D139</f>
        <v>27.7068986347708</v>
      </c>
      <c r="C138" s="28">
        <f>月度规模测算!G139*0.7</f>
        <v>53.599</v>
      </c>
      <c r="D138" s="28">
        <f>月度规模测算!H139-月度规模测算!Q139</f>
        <v>23.1833749</v>
      </c>
    </row>
    <row r="139" spans="1:4">
      <c r="A139" s="27" t="s">
        <v>141</v>
      </c>
      <c r="B139" s="28">
        <f>月度规模测算!C140/月度规模测算!D140</f>
        <v>44.4683395957425</v>
      </c>
      <c r="C139" s="28">
        <f>月度规模测算!G140*0.7</f>
        <v>19.502</v>
      </c>
      <c r="D139" s="28">
        <f>月度规模测算!H140-月度规模测算!Q140</f>
        <v>23.9443185</v>
      </c>
    </row>
    <row r="140" spans="1:4">
      <c r="A140" s="27" t="s">
        <v>142</v>
      </c>
      <c r="B140" s="28">
        <f>月度规模测算!C141/月度规模测算!D141</f>
        <v>58.0848596143622</v>
      </c>
      <c r="C140" s="28">
        <f>月度规模测算!G141*0.7</f>
        <v>28.175</v>
      </c>
      <c r="D140" s="28">
        <f>月度规模测算!H141-月度规模测算!Q141</f>
        <v>17.10036</v>
      </c>
    </row>
    <row r="141" spans="1:4">
      <c r="A141" s="27" t="s">
        <v>143</v>
      </c>
      <c r="B141" s="28">
        <f>月度规模测算!C142/月度规模测算!D142</f>
        <v>54.2914099311348</v>
      </c>
      <c r="C141" s="28">
        <f>月度规模测算!G142*0.7</f>
        <v>29.652</v>
      </c>
      <c r="D141" s="28">
        <f>月度规模测算!H142-月度规模测算!Q142</f>
        <v>13.136639</v>
      </c>
    </row>
    <row r="142" spans="1:4">
      <c r="A142" s="27" t="s">
        <v>144</v>
      </c>
      <c r="B142" s="28">
        <f>月度规模测算!C143/月度规模测算!D143</f>
        <v>62.4362660996059</v>
      </c>
      <c r="C142" s="28">
        <f>月度规模测算!G143*0.7</f>
        <v>20.363</v>
      </c>
      <c r="D142" s="28">
        <f>月度规模测算!H143-月度规模测算!Q143</f>
        <v>24.173484</v>
      </c>
    </row>
    <row r="143" spans="1:4">
      <c r="A143" s="27" t="s">
        <v>145</v>
      </c>
      <c r="B143" s="28">
        <f>月度规模测算!C144/月度规模测算!D144</f>
        <v>15.668080273539</v>
      </c>
      <c r="C143" s="28">
        <f>月度规模测算!G144*0.7</f>
        <v>20.762</v>
      </c>
      <c r="D143" s="28">
        <f>月度规模测算!H144-月度规模测算!Q144</f>
        <v>26.321819</v>
      </c>
    </row>
    <row r="144" spans="1:4">
      <c r="A144" s="27" t="s">
        <v>146</v>
      </c>
      <c r="B144" s="28">
        <f>月度规模测算!C145/月度规模测算!D145</f>
        <v>49.8513954331278</v>
      </c>
      <c r="C144" s="28">
        <f>月度规模测算!G145*0.7</f>
        <v>34.65</v>
      </c>
      <c r="D144" s="28">
        <f>月度规模测算!H145-月度规模测算!Q145</f>
        <v>20.2922997</v>
      </c>
    </row>
    <row r="145" spans="1:4">
      <c r="A145" s="27" t="s">
        <v>147</v>
      </c>
      <c r="B145" s="28">
        <f>月度规模测算!C146/月度规模测算!D146</f>
        <v>43.3616450603489</v>
      </c>
      <c r="C145" s="28">
        <f>月度规模测算!G146*0.7</f>
        <v>32.529</v>
      </c>
      <c r="D145" s="28">
        <f>月度规模测算!H146-月度规模测算!Q146</f>
        <v>27.1394197</v>
      </c>
    </row>
    <row r="146" spans="1:4">
      <c r="A146" s="27" t="s">
        <v>148</v>
      </c>
      <c r="B146" s="28">
        <f>月度规模测算!C147/月度规模测算!D147</f>
        <v>65.7778368451576</v>
      </c>
      <c r="C146" s="28">
        <f>月度规模测算!G147*0.7</f>
        <v>35.399</v>
      </c>
      <c r="D146" s="28">
        <f>月度规模测算!H147-月度规模测算!Q147</f>
        <v>28.1689556</v>
      </c>
    </row>
    <row r="147" spans="1:4">
      <c r="A147" s="27" t="s">
        <v>149</v>
      </c>
      <c r="B147" s="28">
        <f>月度规模测算!C148/月度规模测算!D148</f>
        <v>54.2021070945292</v>
      </c>
      <c r="C147" s="28">
        <f>月度规模测算!G148*0.7</f>
        <v>33.299</v>
      </c>
      <c r="D147" s="28">
        <f>月度规模测算!H148-月度规模测算!Q148</f>
        <v>18.706612</v>
      </c>
    </row>
    <row r="148" spans="1:4">
      <c r="A148" s="27" t="s">
        <v>150</v>
      </c>
      <c r="B148" s="28">
        <f>月度规模测算!C149/月度规模测算!D149</f>
        <v>43.8999637549838</v>
      </c>
      <c r="C148" s="28">
        <f>月度规模测算!G149*0.7</f>
        <v>22.61</v>
      </c>
      <c r="D148" s="28">
        <f>月度规模测算!H149-月度规模测算!Q149</f>
        <v>16.7177105</v>
      </c>
    </row>
    <row r="149" spans="1:4">
      <c r="A149" s="27" t="s">
        <v>151</v>
      </c>
      <c r="B149" s="28">
        <f>月度规模测算!C150/月度规模测算!D150</f>
        <v>38.4095878991434</v>
      </c>
      <c r="C149" s="28">
        <f>月度规模测算!G150*0.7</f>
        <v>24.5</v>
      </c>
      <c r="D149" s="28">
        <f>月度规模测算!H150-月度规模测算!Q150</f>
        <v>23.1459753</v>
      </c>
    </row>
    <row r="150" spans="1:4">
      <c r="A150" s="27" t="s">
        <v>152</v>
      </c>
      <c r="B150" s="28">
        <f>月度规模测算!C151/月度规模测算!D151</f>
        <v>14.7853716881516</v>
      </c>
      <c r="C150" s="28">
        <f>月度规模测算!G151*0.7</f>
        <v>39.543</v>
      </c>
      <c r="D150" s="28">
        <f>月度规模测算!H151-月度规模测算!Q151</f>
        <v>15.0418726</v>
      </c>
    </row>
    <row r="151" spans="1:4">
      <c r="A151" s="27" t="s">
        <v>153</v>
      </c>
      <c r="B151" s="28">
        <f>月度规模测算!C152/月度规模测算!D152</f>
        <v>17.0468274295656</v>
      </c>
      <c r="C151" s="28">
        <f>月度规模测算!G152*0.7</f>
        <v>28.749</v>
      </c>
      <c r="D151" s="28">
        <f>月度规模测算!H152-月度规模测算!Q152</f>
        <v>22.8327001</v>
      </c>
    </row>
    <row r="152" spans="1:4">
      <c r="A152" s="27" t="s">
        <v>154</v>
      </c>
      <c r="B152" s="28">
        <f>月度规模测算!C153/月度规模测算!D153</f>
        <v>5.30016551690819</v>
      </c>
      <c r="C152" s="28">
        <f>月度规模测算!G153*0.7</f>
        <v>20.825</v>
      </c>
      <c r="D152" s="28">
        <f>月度规模测算!H153-月度规模测算!Q153</f>
        <v>14.6504126</v>
      </c>
    </row>
    <row r="153" spans="1:4">
      <c r="A153" s="27" t="s">
        <v>155</v>
      </c>
      <c r="B153" s="28">
        <f>月度规模测算!C154/月度规模测算!D154</f>
        <v>25.1038948487483</v>
      </c>
      <c r="C153" s="28">
        <f>月度规模测算!G154*0.7</f>
        <v>23.814</v>
      </c>
      <c r="D153" s="28">
        <f>月度规模测算!H154-月度规模测算!Q154</f>
        <v>22.3261842</v>
      </c>
    </row>
    <row r="154" spans="1:4">
      <c r="A154" s="27" t="s">
        <v>156</v>
      </c>
      <c r="B154" s="28">
        <f>月度规模测算!C155/月度规模测算!D155</f>
        <v>39.9770448230034</v>
      </c>
      <c r="C154" s="28">
        <f>月度规模测算!G155*0.7</f>
        <v>16.485</v>
      </c>
      <c r="D154" s="28">
        <f>月度规模测算!H155-月度规模测算!Q155</f>
        <v>13.345661</v>
      </c>
    </row>
    <row r="155" spans="1:4">
      <c r="A155" s="27" t="s">
        <v>157</v>
      </c>
      <c r="B155" s="28">
        <f>月度规模测算!C156/月度规模测算!D156</f>
        <v>33.030892462336</v>
      </c>
      <c r="C155" s="28">
        <f>月度规模测算!G156*0.7</f>
        <v>15.547</v>
      </c>
      <c r="D155" s="28">
        <f>月度规模测算!H156-月度规模测算!Q156</f>
        <v>12.5699562</v>
      </c>
    </row>
    <row r="156" spans="1:4">
      <c r="A156" s="27" t="s">
        <v>158</v>
      </c>
      <c r="B156" s="28">
        <f>月度规模测算!C157/月度规模测算!D157</f>
        <v>-157.471125501377</v>
      </c>
      <c r="C156" s="28">
        <f>月度规模测算!G157*0.7</f>
        <v>31.724</v>
      </c>
      <c r="D156" s="28">
        <f>月度规模测算!H157-月度规模测算!Q157</f>
        <v>9.1551904</v>
      </c>
    </row>
    <row r="157" spans="1:4">
      <c r="A157" s="27" t="s">
        <v>159</v>
      </c>
      <c r="B157" s="28">
        <f>月度规模测算!C158/月度规模测算!D158</f>
        <v>12.8796481987096</v>
      </c>
      <c r="C157" s="28">
        <f>月度规模测算!G158*0.7</f>
        <v>33.866</v>
      </c>
      <c r="D157" s="28">
        <f>月度规模测算!H158-月度规模测算!Q158</f>
        <v>12.7948522</v>
      </c>
    </row>
    <row r="158" spans="1:4">
      <c r="A158" s="27" t="s">
        <v>160</v>
      </c>
      <c r="B158" s="28">
        <f>月度规模测算!C159/月度规模测算!D159</f>
        <v>28.6425240982776</v>
      </c>
      <c r="C158" s="28">
        <f>月度规模测算!G159*0.7</f>
        <v>33.033</v>
      </c>
      <c r="D158" s="28">
        <f>月度规模测算!H159-月度规模测算!Q159</f>
        <v>30.431106</v>
      </c>
    </row>
    <row r="159" spans="1:4">
      <c r="A159" s="27" t="s">
        <v>161</v>
      </c>
      <c r="B159" s="28">
        <f>月度规模测算!C160/月度规模测算!D160</f>
        <v>9.33007996521148</v>
      </c>
      <c r="C159" s="28">
        <f>月度规模测算!G160*0.7</f>
        <v>27.237</v>
      </c>
      <c r="D159" s="28">
        <f>月度规模测算!H160-月度规模测算!Q160</f>
        <v>26.8772398</v>
      </c>
    </row>
    <row r="160" spans="1:4">
      <c r="A160" s="27" t="s">
        <v>162</v>
      </c>
      <c r="B160" s="28">
        <f>月度规模测算!C161/月度规模测算!D161</f>
        <v>2.96391130006291</v>
      </c>
      <c r="C160" s="28">
        <f>月度规模测算!G161*0.7</f>
        <v>20.279</v>
      </c>
      <c r="D160" s="28">
        <f>月度规模测算!H161-月度规模测算!Q161</f>
        <v>26.939213</v>
      </c>
    </row>
    <row r="161" spans="1:4">
      <c r="A161" s="27" t="s">
        <v>163</v>
      </c>
      <c r="B161" s="28">
        <f>月度规模测算!C162/月度规模测算!D162</f>
        <v>-7.76273356443183</v>
      </c>
      <c r="C161" s="28">
        <f>月度规模测算!G162*0.7</f>
        <v>19.096</v>
      </c>
      <c r="D161" s="28">
        <f>月度规模测算!H162-月度规模测算!Q162</f>
        <v>26.0205828</v>
      </c>
    </row>
    <row r="162" spans="1:4">
      <c r="A162" s="27" t="s">
        <v>164</v>
      </c>
      <c r="B162" s="28">
        <f>月度规模测算!C163/月度规模测算!D163</f>
        <v>7.26695017638811</v>
      </c>
      <c r="C162" s="28">
        <f>月度规模测算!G163*0.7</f>
        <v>30.835</v>
      </c>
      <c r="D162" s="28">
        <f>月度规模测算!H163-月度规模测算!Q163</f>
        <v>26.1644302</v>
      </c>
    </row>
    <row r="163" spans="1:4">
      <c r="A163" s="27" t="s">
        <v>165</v>
      </c>
      <c r="B163" s="28">
        <f>月度规模测算!C164/月度规模测算!D164</f>
        <v>14.4424175797624</v>
      </c>
      <c r="C163" s="28">
        <f>月度规模测算!G164*0.7</f>
        <v>21.14</v>
      </c>
      <c r="D163" s="28">
        <f>月度规模测算!H164-月度规模测算!Q164</f>
        <v>33.2714198</v>
      </c>
    </row>
    <row r="164" spans="1:4">
      <c r="A164" s="27" t="s">
        <v>166</v>
      </c>
      <c r="B164" s="28">
        <f>月度规模测算!C165/月度规模测算!D165</f>
        <v>-2.72245238123985</v>
      </c>
      <c r="C164" s="28">
        <f>月度规模测算!G165*0.7</f>
        <v>18.214</v>
      </c>
      <c r="D164" s="28">
        <f>月度规模测算!H165-月度规模测算!Q165</f>
        <v>30.0727575</v>
      </c>
    </row>
    <row r="165" spans="1:4">
      <c r="A165" s="27" t="s">
        <v>167</v>
      </c>
      <c r="B165" s="28">
        <f>月度规模测算!C166/月度规模测算!D166</f>
        <v>4.91145845915974</v>
      </c>
      <c r="C165" s="28">
        <f>月度规模测算!G166*0.7</f>
        <v>24.178</v>
      </c>
      <c r="D165" s="28">
        <f>月度规模测算!H166-月度规模测算!Q166</f>
        <v>25.811615</v>
      </c>
    </row>
    <row r="166" spans="1:4">
      <c r="A166" s="27" t="s">
        <v>168</v>
      </c>
      <c r="B166" s="28">
        <f>月度规模测算!C167/月度规模测算!D167</f>
        <v>-0.0845625098153792</v>
      </c>
      <c r="C166" s="28">
        <f>月度规模测算!G167*0.7</f>
        <v>12.978</v>
      </c>
      <c r="D166" s="28">
        <f>月度规模测算!H167-月度规模测算!Q167</f>
        <v>20.3929234</v>
      </c>
    </row>
    <row r="167" spans="1:4">
      <c r="A167" s="27" t="s">
        <v>169</v>
      </c>
      <c r="B167" s="28">
        <f>月度规模测算!C168/月度规模测算!D168</f>
        <v>27.0312707596054</v>
      </c>
      <c r="C167" s="28">
        <f>月度规模测算!G168*0.7</f>
        <v>12.824</v>
      </c>
      <c r="D167" s="28">
        <f>月度规模测算!H168-月度规模测算!Q168</f>
        <v>22.8576508</v>
      </c>
    </row>
    <row r="168" spans="1:4">
      <c r="A168" s="27" t="s">
        <v>170</v>
      </c>
      <c r="B168" s="28">
        <f>月度规模测算!C169/月度规模测算!D169</f>
        <v>40.3512798521434</v>
      </c>
      <c r="C168" s="28">
        <f>月度规模测算!G169*0.7</f>
        <v>22.624</v>
      </c>
      <c r="D168" s="28">
        <f>月度规模测算!H169-月度规模测算!Q169</f>
        <v>36.3052095</v>
      </c>
    </row>
    <row r="169" spans="1:4">
      <c r="A169" s="27" t="s">
        <v>171</v>
      </c>
      <c r="B169" s="28">
        <f>月度规模测算!C170/月度规模测算!D170</f>
        <v>8.80143026261755</v>
      </c>
      <c r="C169" s="28">
        <f>月度规模测算!G170*0.7</f>
        <v>32.921</v>
      </c>
      <c r="D169" s="28">
        <f>月度规模测算!H170-月度规模测算!Q170</f>
        <v>30.5786778</v>
      </c>
    </row>
    <row r="170" spans="1:4">
      <c r="A170" s="27" t="s">
        <v>172</v>
      </c>
      <c r="B170" s="28">
        <f>月度规模测算!C171/月度规模测算!D171</f>
        <v>15.28415406176</v>
      </c>
      <c r="C170" s="28">
        <f>月度规模测算!G171*0.7</f>
        <v>22.064</v>
      </c>
      <c r="D170" s="28">
        <f>月度规模测算!H171-月度规模测算!Q171</f>
        <v>41.6790731</v>
      </c>
    </row>
    <row r="171" spans="1:4">
      <c r="A171" s="27" t="s">
        <v>173</v>
      </c>
      <c r="B171" s="28">
        <f>月度规模测算!C172/月度规模测算!D172</f>
        <v>6.79319593108942</v>
      </c>
      <c r="C171" s="28">
        <f>月度规模测算!G172*0.7</f>
        <v>31.388</v>
      </c>
      <c r="D171" s="28">
        <f>月度规模测算!H172-月度规模测算!Q172</f>
        <v>33.1241349</v>
      </c>
    </row>
    <row r="172" spans="1:4">
      <c r="A172" s="27" t="s">
        <v>174</v>
      </c>
      <c r="B172" s="28">
        <f>月度规模测算!C173/月度规模测算!D173</f>
        <v>16.7059306778781</v>
      </c>
      <c r="C172" s="28">
        <f>月度规模测算!G173*0.7</f>
        <v>22.834</v>
      </c>
      <c r="D172" s="28">
        <f>月度规模测算!H173-月度规模测算!Q173</f>
        <v>43.5592583</v>
      </c>
    </row>
    <row r="173" spans="1:4">
      <c r="A173" s="27" t="s">
        <v>175</v>
      </c>
      <c r="B173" s="28">
        <f>月度规模测算!C174/月度规模测算!D174</f>
        <v>17.2874107541951</v>
      </c>
      <c r="C173" s="28">
        <f>月度规模测算!G174*0.7</f>
        <v>20.447</v>
      </c>
      <c r="D173" s="28">
        <f>月度规模测算!H174-月度规模测算!Q174</f>
        <v>36.575572</v>
      </c>
    </row>
    <row r="174" spans="1:4">
      <c r="A174" s="27" t="s">
        <v>176</v>
      </c>
      <c r="B174" s="28">
        <f>月度规模测算!C175/月度规模测算!D175</f>
        <v>6.57646774583217</v>
      </c>
      <c r="C174" s="28">
        <f>月度规模测算!G175*0.7</f>
        <v>32.641</v>
      </c>
      <c r="D174" s="28">
        <f>月度规模测算!H175-月度规模测算!Q175</f>
        <v>18.6882629</v>
      </c>
    </row>
    <row r="175" spans="1:4">
      <c r="A175" s="27" t="s">
        <v>177</v>
      </c>
      <c r="B175" s="28">
        <f>月度规模测算!C176/月度规模测算!D176</f>
        <v>2.82539107326221</v>
      </c>
      <c r="C175" s="28">
        <f>月度规模测算!G176*0.7</f>
        <v>25.641</v>
      </c>
      <c r="D175" s="28">
        <f>月度规模测算!H176-月度规模测算!Q176</f>
        <v>22.1656653</v>
      </c>
    </row>
    <row r="176" spans="1:4">
      <c r="A176" s="27" t="s">
        <v>178</v>
      </c>
      <c r="B176" s="28">
        <f>月度规模测算!C177/月度规模测算!D177</f>
        <v>-3.26239250169101</v>
      </c>
      <c r="C176" s="28">
        <f>月度规模测算!G177*0.7</f>
        <v>20.3</v>
      </c>
      <c r="D176" s="28">
        <f>月度规模测算!H177-月度规模测算!Q177</f>
        <v>11.293677</v>
      </c>
    </row>
    <row r="177" spans="1:4">
      <c r="A177" s="27" t="s">
        <v>179</v>
      </c>
      <c r="B177" s="28">
        <f>月度规模测算!C178/月度规模测算!D178</f>
        <v>3.22152028700159</v>
      </c>
      <c r="C177" s="28">
        <f>月度规模测算!G178*0.7</f>
        <v>21.924</v>
      </c>
      <c r="D177" s="28">
        <f>月度规模测算!H178-月度规模测算!Q178</f>
        <v>9.6270563</v>
      </c>
    </row>
    <row r="178" spans="1:4">
      <c r="A178" s="27" t="s">
        <v>180</v>
      </c>
      <c r="B178" s="28">
        <f>月度规模测算!C179/月度规模测算!D179</f>
        <v>10.5798502053636</v>
      </c>
      <c r="C178" s="28">
        <f>月度规模测算!G179*0.7</f>
        <v>15.134</v>
      </c>
      <c r="D178" s="28">
        <f>月度规模测算!H179-月度规模测算!Q179</f>
        <v>21.6284029</v>
      </c>
    </row>
    <row r="179" spans="1:4">
      <c r="A179" s="27" t="s">
        <v>181</v>
      </c>
      <c r="B179" s="28">
        <f>月度规模测算!C180/月度规模测算!D180</f>
        <v>1661.71155936707</v>
      </c>
      <c r="C179" s="28">
        <f>月度规模测算!G180*0.7</f>
        <v>14.322</v>
      </c>
      <c r="D179" s="28">
        <f>月度规模测算!H180-月度规模测算!Q180</f>
        <v>13.7978007</v>
      </c>
    </row>
    <row r="180" spans="1:1">
      <c r="A180" s="27"/>
    </row>
    <row r="181" spans="1:1">
      <c r="A181" s="27"/>
    </row>
  </sheetData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80"/>
  <sheetViews>
    <sheetView topLeftCell="A41" workbookViewId="0">
      <selection activeCell="I186" sqref="I186"/>
    </sheetView>
  </sheetViews>
  <sheetFormatPr defaultColWidth="9" defaultRowHeight="14.25"/>
  <cols>
    <col min="2" max="2" width="12.625" customWidth="1"/>
    <col min="3" max="3" width="13.75" customWidth="1"/>
    <col min="8" max="8" width="9.375" customWidth="1"/>
    <col min="9" max="9" width="17.125" customWidth="1"/>
    <col min="10" max="10" width="16" customWidth="1"/>
    <col min="11" max="11" width="19.375" customWidth="1"/>
    <col min="12" max="12" width="16" customWidth="1"/>
    <col min="13" max="13" width="16" style="1" customWidth="1"/>
    <col min="14" max="14" width="17.125" customWidth="1"/>
    <col min="15" max="15" width="11.5" style="2" customWidth="1"/>
    <col min="16" max="16" width="16" customWidth="1"/>
    <col min="17" max="17" width="12.625" customWidth="1"/>
    <col min="25" max="25" width="9.375" customWidth="1"/>
    <col min="26" max="26" width="9.375" style="3" customWidth="1"/>
  </cols>
  <sheetData>
    <row r="1" spans="1:2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3"/>
      <c r="N1" s="4"/>
      <c r="O1" s="13"/>
      <c r="P1" s="4"/>
      <c r="Q1" s="4"/>
      <c r="S1" s="4"/>
      <c r="T1" s="4"/>
      <c r="U1" s="4"/>
      <c r="V1" s="4"/>
      <c r="W1" s="4"/>
      <c r="X1" s="4"/>
      <c r="Y1" s="19"/>
      <c r="Z1" s="20"/>
    </row>
    <row r="2" spans="1:26">
      <c r="A2" s="4"/>
      <c r="B2" s="4"/>
      <c r="C2" s="4" t="s">
        <v>182</v>
      </c>
      <c r="D2" s="4" t="s">
        <v>183</v>
      </c>
      <c r="E2" s="4"/>
      <c r="F2" s="4"/>
      <c r="G2" s="4" t="s">
        <v>184</v>
      </c>
      <c r="H2" s="4" t="s">
        <v>185</v>
      </c>
      <c r="I2" s="4"/>
      <c r="J2" s="4" t="s">
        <v>186</v>
      </c>
      <c r="K2" s="4"/>
      <c r="L2" s="4" t="s">
        <v>187</v>
      </c>
      <c r="M2" s="13" t="s">
        <v>188</v>
      </c>
      <c r="N2" s="4" t="s">
        <v>189</v>
      </c>
      <c r="O2" s="13"/>
      <c r="P2" s="4"/>
      <c r="Q2" s="4" t="s">
        <v>190</v>
      </c>
      <c r="S2" s="4"/>
      <c r="T2" s="4"/>
      <c r="U2" s="4"/>
      <c r="V2" s="4"/>
      <c r="W2" s="4"/>
      <c r="X2" s="4"/>
      <c r="Y2" s="19"/>
      <c r="Z2" s="20" t="s">
        <v>191</v>
      </c>
    </row>
    <row r="3" ht="15" spans="1:26">
      <c r="A3" s="5">
        <v>41578</v>
      </c>
      <c r="B3" s="6">
        <v>279595.555984616</v>
      </c>
      <c r="C3" s="4">
        <f t="shared" ref="C3:C65" si="0">B3-B4</f>
        <v>4416.01767178101</v>
      </c>
      <c r="D3" s="4">
        <v>6.144</v>
      </c>
      <c r="E3" s="7">
        <v>97026</v>
      </c>
      <c r="F3" s="8">
        <f t="shared" ref="F3:F11" si="1">E3-E4</f>
        <v>8417</v>
      </c>
      <c r="G3" s="8">
        <f t="shared" ref="G3:G66" si="2">F3/100</f>
        <v>84.17</v>
      </c>
      <c r="H3" s="6">
        <v>311.07</v>
      </c>
      <c r="I3" s="6">
        <v>714157500</v>
      </c>
      <c r="J3" s="6">
        <f t="shared" ref="J3:J11" si="3">I3-I4</f>
        <v>70928871</v>
      </c>
      <c r="K3" s="6">
        <v>848760468</v>
      </c>
      <c r="L3" s="6">
        <f t="shared" ref="L3:L11" si="4">K3-K4</f>
        <v>88852676</v>
      </c>
      <c r="M3" s="14">
        <f t="shared" ref="M3:M66" si="5">L3-J3</f>
        <v>17923805</v>
      </c>
      <c r="N3" s="6">
        <f t="shared" ref="N3:N66" si="6">J3+L3</f>
        <v>159781547</v>
      </c>
      <c r="O3" s="15">
        <f t="shared" ref="O3:O66" si="7">N3*0.03</f>
        <v>4793446.41</v>
      </c>
      <c r="P3" s="6">
        <f t="shared" ref="P3:P66" si="8">M3-O3</f>
        <v>13130358.59</v>
      </c>
      <c r="Q3" s="17">
        <f t="shared" ref="Q3:Q66" si="9">P3/100000</f>
        <v>131.3035859</v>
      </c>
      <c r="S3" s="4"/>
      <c r="T3" s="4"/>
      <c r="U3" s="4"/>
      <c r="V3" s="4"/>
      <c r="W3" s="4"/>
      <c r="X3" s="4"/>
      <c r="Y3" s="19"/>
      <c r="Z3" s="20">
        <f>import!B2-import!C2-import!D2</f>
        <v>480.06746216644</v>
      </c>
    </row>
    <row r="4" ht="15" spans="1:26">
      <c r="A4" s="5">
        <v>41547</v>
      </c>
      <c r="B4" s="6">
        <v>275179.538312835</v>
      </c>
      <c r="C4" s="4">
        <f>B4-B5</f>
        <v>1263.62324687396</v>
      </c>
      <c r="D4" s="9">
        <v>6.1588</v>
      </c>
      <c r="E4" s="7">
        <v>88609</v>
      </c>
      <c r="F4" s="8">
        <f>E4-E5</f>
        <v>8839</v>
      </c>
      <c r="G4" s="8">
        <f>F4/100</f>
        <v>88.39</v>
      </c>
      <c r="H4" s="6">
        <v>152.07</v>
      </c>
      <c r="I4" s="6">
        <v>643228629</v>
      </c>
      <c r="J4" s="6">
        <f>I4-I5</f>
        <v>79164949</v>
      </c>
      <c r="K4" s="6">
        <v>759907792</v>
      </c>
      <c r="L4" s="6">
        <f>K4-K5</f>
        <v>89463067</v>
      </c>
      <c r="M4" s="14">
        <f>L4-J4</f>
        <v>10298118</v>
      </c>
      <c r="N4" s="6">
        <f>J4+L4</f>
        <v>168628016</v>
      </c>
      <c r="O4" s="15">
        <f>N4*0.03</f>
        <v>5058840.48</v>
      </c>
      <c r="P4" s="6">
        <f>M4-O4</f>
        <v>5239277.52</v>
      </c>
      <c r="Q4" s="18">
        <f>P4/100000</f>
        <v>52.3927752</v>
      </c>
      <c r="S4" s="4"/>
      <c r="T4" s="4"/>
      <c r="U4" s="4"/>
      <c r="V4" s="4"/>
      <c r="W4" s="4"/>
      <c r="X4" s="4"/>
      <c r="Y4" s="19"/>
      <c r="Z4" s="20">
        <f>import!B3-import!C3-import!D3</f>
        <v>43.6233880586676</v>
      </c>
    </row>
    <row r="5" ht="15" spans="1:26">
      <c r="A5" s="5">
        <v>41517</v>
      </c>
      <c r="B5" s="6">
        <v>273915.915065961</v>
      </c>
      <c r="C5" s="4">
        <f>B5-B6</f>
        <v>273.197749407031</v>
      </c>
      <c r="D5" s="9">
        <v>6.1708</v>
      </c>
      <c r="E5" s="7">
        <v>79770</v>
      </c>
      <c r="F5" s="8">
        <f>E5-E6</f>
        <v>8378</v>
      </c>
      <c r="G5" s="8">
        <f>F5/100</f>
        <v>83.78</v>
      </c>
      <c r="H5" s="6">
        <v>285.19</v>
      </c>
      <c r="I5" s="6">
        <v>564063680</v>
      </c>
      <c r="J5" s="6">
        <f>I5-I6</f>
        <v>76375009</v>
      </c>
      <c r="K5" s="6">
        <v>670444725</v>
      </c>
      <c r="L5" s="6">
        <f>K5-K6</f>
        <v>90443514</v>
      </c>
      <c r="M5" s="14">
        <f>L5-J5</f>
        <v>14068505</v>
      </c>
      <c r="N5" s="6">
        <f>J5+L5</f>
        <v>166818523</v>
      </c>
      <c r="O5" s="15">
        <f>N5*0.03</f>
        <v>5004555.69</v>
      </c>
      <c r="P5" s="6">
        <f>M5-O5</f>
        <v>9063949.31</v>
      </c>
      <c r="Q5" s="17">
        <f>P5/100000</f>
        <v>90.6394931</v>
      </c>
      <c r="S5" s="4"/>
      <c r="T5" s="4"/>
      <c r="U5" s="4"/>
      <c r="V5" s="4"/>
      <c r="W5" s="4"/>
      <c r="X5" s="4"/>
      <c r="Y5" s="19"/>
      <c r="Z5" s="20">
        <f>import!B4-import!C4-import!D4</f>
        <v>-208.923843808175</v>
      </c>
    </row>
    <row r="6" ht="15" spans="1:26">
      <c r="A6" s="5">
        <v>41486</v>
      </c>
      <c r="B6" s="6">
        <v>273642.717316554</v>
      </c>
      <c r="C6" s="4">
        <f>B6-B7</f>
        <v>-244.744607452012</v>
      </c>
      <c r="D6" s="9">
        <v>6.1725</v>
      </c>
      <c r="E6" s="7">
        <v>71392</v>
      </c>
      <c r="F6" s="8">
        <f>E6-E7</f>
        <v>9408</v>
      </c>
      <c r="G6" s="8">
        <f>F6/100</f>
        <v>94.08</v>
      </c>
      <c r="H6" s="6">
        <v>178.18</v>
      </c>
      <c r="I6" s="6">
        <v>487688671</v>
      </c>
      <c r="J6" s="6">
        <f>I6-I7</f>
        <v>75910567</v>
      </c>
      <c r="K6" s="6">
        <v>580001211</v>
      </c>
      <c r="L6" s="6">
        <f>K6-K7</f>
        <v>85941007</v>
      </c>
      <c r="M6" s="14">
        <f>L6-J6</f>
        <v>10030440</v>
      </c>
      <c r="N6" s="6">
        <f>J6+L6</f>
        <v>161851574</v>
      </c>
      <c r="O6" s="15">
        <f>N6*0.03</f>
        <v>4855547.22</v>
      </c>
      <c r="P6" s="6">
        <f>M6-O6</f>
        <v>5174892.78</v>
      </c>
      <c r="Q6" s="17">
        <f>P6/100000</f>
        <v>51.7489278</v>
      </c>
      <c r="S6" s="4"/>
      <c r="T6" s="4"/>
      <c r="U6" s="4"/>
      <c r="V6" s="4"/>
      <c r="W6" s="4"/>
      <c r="X6" s="4"/>
      <c r="Y6" s="19"/>
      <c r="Z6" s="20">
        <f>import!B5-import!C5-import!D5</f>
        <v>-231.937879401622</v>
      </c>
    </row>
    <row r="7" ht="15" spans="1:26">
      <c r="A7" s="5">
        <v>41455</v>
      </c>
      <c r="B7" s="6">
        <v>273887.461924006</v>
      </c>
      <c r="C7" s="4">
        <f>B7-B8</f>
        <v>-412.049039862992</v>
      </c>
      <c r="D7" s="9">
        <v>6.1718</v>
      </c>
      <c r="E7" s="7">
        <v>61984</v>
      </c>
      <c r="F7" s="8">
        <f>E7-E8</f>
        <v>14389</v>
      </c>
      <c r="G7" s="8">
        <f>F7/100</f>
        <v>143.89</v>
      </c>
      <c r="H7" s="6">
        <v>271.24</v>
      </c>
      <c r="I7" s="6">
        <v>411778104</v>
      </c>
      <c r="J7" s="6">
        <f>I7-I8</f>
        <v>67793478</v>
      </c>
      <c r="K7" s="6">
        <v>494060204</v>
      </c>
      <c r="L7" s="6">
        <f>K7-K8</f>
        <v>82761911</v>
      </c>
      <c r="M7" s="14">
        <f>L7-J7</f>
        <v>14968433</v>
      </c>
      <c r="N7" s="6">
        <f>J7+L7</f>
        <v>150555389</v>
      </c>
      <c r="O7" s="15">
        <f>N7*0.03</f>
        <v>4516661.67</v>
      </c>
      <c r="P7" s="6">
        <f>M7-O7</f>
        <v>10451771.33</v>
      </c>
      <c r="Q7" s="17">
        <f>P7/100000</f>
        <v>104.5177133</v>
      </c>
      <c r="S7" s="4"/>
      <c r="T7" s="4"/>
      <c r="U7" s="4"/>
      <c r="V7" s="4"/>
      <c r="W7" s="4"/>
      <c r="X7" s="4"/>
      <c r="Y7" s="19"/>
      <c r="Z7" s="20">
        <f>import!B6-import!C6-import!D6</f>
        <v>-334.208474078559</v>
      </c>
    </row>
    <row r="8" ht="15" spans="1:26">
      <c r="A8" s="5">
        <v>41425</v>
      </c>
      <c r="B8" s="6">
        <v>274299.510963869</v>
      </c>
      <c r="C8" s="4">
        <f>B8-B9</f>
        <v>668.618846784986</v>
      </c>
      <c r="D8" s="9">
        <v>6.197</v>
      </c>
      <c r="E8" s="7">
        <v>47595</v>
      </c>
      <c r="F8" s="8">
        <f>E8-E9</f>
        <v>9255</v>
      </c>
      <c r="G8" s="8">
        <f>F8/100</f>
        <v>92.55</v>
      </c>
      <c r="H8" s="6">
        <v>204.25</v>
      </c>
      <c r="I8" s="6">
        <v>343984626</v>
      </c>
      <c r="J8" s="6">
        <f>I8-I9</f>
        <v>75226645</v>
      </c>
      <c r="K8" s="6">
        <v>411298293</v>
      </c>
      <c r="L8" s="6">
        <f>K8-K9</f>
        <v>86694378</v>
      </c>
      <c r="M8" s="14">
        <f>L8-J8</f>
        <v>11467733</v>
      </c>
      <c r="N8" s="6">
        <f>J8+L8</f>
        <v>161921023</v>
      </c>
      <c r="O8" s="15">
        <f>N8*0.03</f>
        <v>4857630.69</v>
      </c>
      <c r="P8" s="6">
        <f>M8-O8</f>
        <v>6610102.31</v>
      </c>
      <c r="Q8" s="17">
        <f>P8/100000</f>
        <v>66.1010231</v>
      </c>
      <c r="S8" s="4"/>
      <c r="T8" s="4"/>
      <c r="U8" s="4"/>
      <c r="V8" s="4"/>
      <c r="W8" s="4"/>
      <c r="X8" s="4"/>
      <c r="Y8" s="19"/>
      <c r="Z8" s="20">
        <f>import!B7-import!C7-import!D7</f>
        <v>-95.0400206655339</v>
      </c>
    </row>
    <row r="9" ht="15" spans="1:26">
      <c r="A9" s="5">
        <v>41394</v>
      </c>
      <c r="B9" s="6">
        <v>273630.892117084</v>
      </c>
      <c r="C9" s="4">
        <f>B9-B10</f>
        <v>2943.54529183998</v>
      </c>
      <c r="D9" s="9">
        <v>6.2471</v>
      </c>
      <c r="E9" s="7">
        <v>38340</v>
      </c>
      <c r="F9" s="8">
        <f>E9-E10</f>
        <v>8435</v>
      </c>
      <c r="G9" s="8">
        <f>F9/100</f>
        <v>84.35</v>
      </c>
      <c r="H9" s="6">
        <v>181.61</v>
      </c>
      <c r="I9" s="6">
        <v>268757981</v>
      </c>
      <c r="J9" s="6">
        <f>I9-I10</f>
        <v>71436123</v>
      </c>
      <c r="K9" s="6">
        <v>324603915</v>
      </c>
      <c r="L9" s="6">
        <f>K9-K10</f>
        <v>83958604</v>
      </c>
      <c r="M9" s="14">
        <f>L9-J9</f>
        <v>12522481</v>
      </c>
      <c r="N9" s="6">
        <f>J9+L9</f>
        <v>155394727</v>
      </c>
      <c r="O9" s="15">
        <f>N9*0.03</f>
        <v>4661841.81</v>
      </c>
      <c r="P9" s="6">
        <f>M9-O9</f>
        <v>7860639.19</v>
      </c>
      <c r="Q9" s="17">
        <f>P9/100000</f>
        <v>78.6063919</v>
      </c>
      <c r="S9" s="4"/>
      <c r="T9" s="4"/>
      <c r="U9" s="4"/>
      <c r="V9" s="4"/>
      <c r="W9" s="4"/>
      <c r="X9" s="4"/>
      <c r="Y9" s="19"/>
      <c r="Z9" s="20">
        <f>import!B8-import!C8-import!D8</f>
        <v>309.137268841298</v>
      </c>
    </row>
    <row r="10" ht="15" spans="1:26">
      <c r="A10" s="5">
        <v>41364</v>
      </c>
      <c r="B10" s="6">
        <v>270687.346825244</v>
      </c>
      <c r="C10" s="4">
        <f>B10-B11</f>
        <v>2363.01625398302</v>
      </c>
      <c r="D10" s="9">
        <v>6.2743</v>
      </c>
      <c r="E10" s="7">
        <v>29905</v>
      </c>
      <c r="F10" s="8">
        <f>E10-E11</f>
        <v>12421</v>
      </c>
      <c r="G10" s="8">
        <f>F10/100</f>
        <v>124.21</v>
      </c>
      <c r="H10" s="6">
        <v>-8.23</v>
      </c>
      <c r="I10" s="6">
        <v>197321858</v>
      </c>
      <c r="J10" s="6">
        <f>I10-I11</f>
        <v>73051548</v>
      </c>
      <c r="K10" s="6">
        <v>240645311</v>
      </c>
      <c r="L10" s="6">
        <f>K10-K11</f>
        <v>86651998</v>
      </c>
      <c r="M10" s="14">
        <f>L10-J10</f>
        <v>13600450</v>
      </c>
      <c r="N10" s="6">
        <f>J10+L10</f>
        <v>159703546</v>
      </c>
      <c r="O10" s="15">
        <f>N10*0.03</f>
        <v>4791106.38</v>
      </c>
      <c r="P10" s="6">
        <f>M10-O10</f>
        <v>8809343.62</v>
      </c>
      <c r="Q10" s="17">
        <f>P10/100000</f>
        <v>88.0934362</v>
      </c>
      <c r="S10" s="4"/>
      <c r="T10" s="4"/>
      <c r="U10" s="4"/>
      <c r="V10" s="4"/>
      <c r="W10" s="4"/>
      <c r="X10" s="4"/>
      <c r="Y10" s="19"/>
      <c r="Z10" s="20">
        <f>import!B9-import!C9-import!D9</f>
        <v>385.994744853239</v>
      </c>
    </row>
    <row r="11" ht="15" spans="1:26">
      <c r="A11" s="5">
        <v>41333</v>
      </c>
      <c r="B11" s="6">
        <v>268324.330571261</v>
      </c>
      <c r="C11" s="4">
        <f>B11-B12</f>
        <v>2954.26408237999</v>
      </c>
      <c r="D11" s="10">
        <v>6.2842</v>
      </c>
      <c r="E11" s="7">
        <v>17484</v>
      </c>
      <c r="F11" s="8">
        <f>E11-E12</f>
        <v>8214</v>
      </c>
      <c r="G11" s="8">
        <f>F11/100</f>
        <v>82.14</v>
      </c>
      <c r="H11" s="6">
        <v>152.25</v>
      </c>
      <c r="I11" s="6">
        <v>124270310</v>
      </c>
      <c r="J11" s="6">
        <f>I11-I12</f>
        <v>53573825</v>
      </c>
      <c r="K11" s="6">
        <v>153993313</v>
      </c>
      <c r="L11" s="6">
        <f>K11-K12</f>
        <v>67291107</v>
      </c>
      <c r="M11" s="14">
        <f>L11-J11</f>
        <v>13717282</v>
      </c>
      <c r="N11" s="6">
        <f>J11+L11</f>
        <v>120864932</v>
      </c>
      <c r="O11" s="15">
        <f>N11*0.03</f>
        <v>3625947.96</v>
      </c>
      <c r="P11" s="6">
        <f>M11-O11</f>
        <v>10091334.04</v>
      </c>
      <c r="Q11" s="17">
        <f>P11/100000</f>
        <v>100.9133404</v>
      </c>
      <c r="S11" s="4"/>
      <c r="T11" s="4"/>
      <c r="U11" s="4"/>
      <c r="V11" s="4"/>
      <c r="W11" s="4"/>
      <c r="X11" s="4"/>
      <c r="Y11" s="19"/>
      <c r="Z11" s="20">
        <f>import!B10-import!C10-import!D10</f>
        <v>361.275152687958</v>
      </c>
    </row>
    <row r="12" ht="15" spans="1:26">
      <c r="A12" s="5">
        <v>41305</v>
      </c>
      <c r="B12" s="6">
        <v>265370.066488881</v>
      </c>
      <c r="C12" s="4">
        <f>B12-B13</f>
        <v>6836.58292981202</v>
      </c>
      <c r="D12" s="9">
        <v>6.2787</v>
      </c>
      <c r="E12" s="7">
        <v>9270</v>
      </c>
      <c r="F12" s="7">
        <v>9270</v>
      </c>
      <c r="G12" s="8">
        <f>F12/100</f>
        <v>92.7</v>
      </c>
      <c r="H12" s="6">
        <v>291.46</v>
      </c>
      <c r="I12" s="6">
        <v>70696485</v>
      </c>
      <c r="J12" s="6">
        <v>70696485</v>
      </c>
      <c r="K12" s="6">
        <v>86702206</v>
      </c>
      <c r="L12" s="6">
        <v>86702206</v>
      </c>
      <c r="M12" s="14">
        <f>L12-J12</f>
        <v>16005721</v>
      </c>
      <c r="N12" s="6">
        <f>J12+L12</f>
        <v>157398691</v>
      </c>
      <c r="O12" s="15">
        <f>N12*0.03</f>
        <v>4721960.73</v>
      </c>
      <c r="P12" s="6">
        <f>M12-O12</f>
        <v>11283760.27</v>
      </c>
      <c r="Q12" s="17">
        <f>P12/100000</f>
        <v>112.8376027</v>
      </c>
      <c r="S12" s="4"/>
      <c r="T12" s="4"/>
      <c r="U12" s="4"/>
      <c r="V12" s="4"/>
      <c r="W12" s="4"/>
      <c r="X12" s="4"/>
      <c r="Y12" s="19"/>
      <c r="Z12" s="20">
        <f>import!B11-import!C11-import!D11</f>
        <v>845.340857324687</v>
      </c>
    </row>
    <row r="13" ht="15" spans="1:26">
      <c r="A13" s="11">
        <v>41274</v>
      </c>
      <c r="B13" s="12">
        <v>258533.483559069</v>
      </c>
      <c r="C13" s="4">
        <f>B13-B14</f>
        <v>1345.84550089799</v>
      </c>
      <c r="D13" s="9">
        <v>6.29</v>
      </c>
      <c r="E13" s="7">
        <v>111716</v>
      </c>
      <c r="F13" s="8">
        <f t="shared" ref="F13:F23" si="10">E13-E14</f>
        <v>11694</v>
      </c>
      <c r="G13" s="8">
        <f>F13/100</f>
        <v>116.94</v>
      </c>
      <c r="H13" s="6">
        <v>316.18</v>
      </c>
      <c r="I13" s="12">
        <v>871249209</v>
      </c>
      <c r="J13" s="12">
        <f t="shared" ref="J13:J23" si="11">I13-I14</f>
        <v>75606990</v>
      </c>
      <c r="K13" s="12">
        <v>1022748497</v>
      </c>
      <c r="L13" s="12">
        <f t="shared" ref="L13:L23" si="12">K13-K14</f>
        <v>94094171</v>
      </c>
      <c r="M13" s="14">
        <f>L13-J13</f>
        <v>18487181</v>
      </c>
      <c r="N13" s="6">
        <f>J13+L13</f>
        <v>169701161</v>
      </c>
      <c r="O13" s="15">
        <f>N13*0.03</f>
        <v>5091034.83</v>
      </c>
      <c r="P13" s="12">
        <f>M13-O13</f>
        <v>13396146.17</v>
      </c>
      <c r="Q13" s="17">
        <f>P13/100000</f>
        <v>133.9614617</v>
      </c>
      <c r="S13" s="4"/>
      <c r="T13" s="4"/>
      <c r="U13" s="4"/>
      <c r="V13" s="4"/>
      <c r="W13" s="4"/>
      <c r="X13" s="4"/>
      <c r="Y13" s="19"/>
      <c r="Z13" s="20">
        <f>import!B12-import!C12-import!D12</f>
        <v>-50.1106399060422</v>
      </c>
    </row>
    <row r="14" ht="15" spans="1:26">
      <c r="A14" s="5">
        <v>41243</v>
      </c>
      <c r="B14" s="6">
        <v>257187.638058171</v>
      </c>
      <c r="C14" s="4">
        <f>B14-B15</f>
        <v>-736.230854554015</v>
      </c>
      <c r="D14" s="10">
        <v>6.2953</v>
      </c>
      <c r="E14" s="7">
        <v>100022</v>
      </c>
      <c r="F14" s="8">
        <f>E14-E15</f>
        <v>8286</v>
      </c>
      <c r="G14" s="8">
        <f>F14/100</f>
        <v>82.86</v>
      </c>
      <c r="H14" s="6">
        <v>196.33</v>
      </c>
      <c r="I14" s="6">
        <v>795642219</v>
      </c>
      <c r="J14" s="12">
        <f>I14-I15</f>
        <v>75952551</v>
      </c>
      <c r="K14" s="6">
        <v>928654326</v>
      </c>
      <c r="L14" s="12">
        <f>K14-K15</f>
        <v>91080303</v>
      </c>
      <c r="M14" s="14">
        <f>L14-J14</f>
        <v>15127752</v>
      </c>
      <c r="N14" s="6">
        <f>J14+L14</f>
        <v>167032854</v>
      </c>
      <c r="O14" s="15">
        <f>N14*0.03</f>
        <v>5010985.62</v>
      </c>
      <c r="P14" s="6">
        <f>M14-O14</f>
        <v>10116766.38</v>
      </c>
      <c r="Q14" s="17">
        <f>P14/100000</f>
        <v>101.1676638</v>
      </c>
      <c r="S14" s="4"/>
      <c r="T14" s="4"/>
      <c r="U14" s="4"/>
      <c r="V14" s="4"/>
      <c r="W14" s="4"/>
      <c r="X14" s="4"/>
      <c r="Y14" s="19"/>
      <c r="Z14" s="20">
        <f>import!B13-import!C13-import!D13</f>
        <v>-270.113624487137</v>
      </c>
    </row>
    <row r="15" ht="15" spans="1:26">
      <c r="A15" s="5">
        <v>41213</v>
      </c>
      <c r="B15" s="6">
        <v>257923.868912725</v>
      </c>
      <c r="C15" s="4">
        <f>B15-B16</f>
        <v>216.246502919006</v>
      </c>
      <c r="D15" s="9">
        <v>6.3144</v>
      </c>
      <c r="E15" s="7">
        <v>91736</v>
      </c>
      <c r="F15" s="8">
        <f>E15-E16</f>
        <v>8313</v>
      </c>
      <c r="G15" s="8">
        <f>F15/100</f>
        <v>83.13</v>
      </c>
      <c r="H15" s="6">
        <v>320.47</v>
      </c>
      <c r="I15" s="6">
        <v>719689668</v>
      </c>
      <c r="J15" s="12">
        <f>I15-I16</f>
        <v>71346722</v>
      </c>
      <c r="K15" s="6">
        <v>837574023</v>
      </c>
      <c r="L15" s="12">
        <f>K15-K16</f>
        <v>86451751</v>
      </c>
      <c r="M15" s="14">
        <f>L15-J15</f>
        <v>15105029</v>
      </c>
      <c r="N15" s="6">
        <f>J15+L15</f>
        <v>157798473</v>
      </c>
      <c r="O15" s="15">
        <f>N15*0.03</f>
        <v>4733954.19</v>
      </c>
      <c r="P15" s="6">
        <f>M15-O15</f>
        <v>10371074.81</v>
      </c>
      <c r="Q15" s="17">
        <f>P15/100000</f>
        <v>103.7107481</v>
      </c>
      <c r="S15" s="4"/>
      <c r="T15" s="4"/>
      <c r="U15" s="4"/>
      <c r="V15" s="4"/>
      <c r="W15" s="4"/>
      <c r="X15" s="4"/>
      <c r="Y15" s="19"/>
      <c r="Z15" s="20">
        <f>import!B14-import!C14-import!D14</f>
        <v>-240.703688027105</v>
      </c>
    </row>
    <row r="16" ht="15" spans="1:26">
      <c r="A16" s="5">
        <v>41182</v>
      </c>
      <c r="B16" s="6">
        <v>257707.622409806</v>
      </c>
      <c r="C16" s="4">
        <f>B16-B17</f>
        <v>1306.789086659</v>
      </c>
      <c r="D16" s="9">
        <v>6.3395</v>
      </c>
      <c r="E16" s="7">
        <v>83423</v>
      </c>
      <c r="F16" s="8">
        <f>E16-E17</f>
        <v>8429</v>
      </c>
      <c r="G16" s="8">
        <f>F16/100</f>
        <v>84.29</v>
      </c>
      <c r="H16" s="6">
        <v>276.69</v>
      </c>
      <c r="I16" s="6">
        <v>648342946</v>
      </c>
      <c r="J16" s="12">
        <f>I16-I17</f>
        <v>79342337</v>
      </c>
      <c r="K16" s="6">
        <v>751122272</v>
      </c>
      <c r="L16" s="12">
        <f>K16-K17</f>
        <v>90336107</v>
      </c>
      <c r="M16" s="14">
        <f>L16-J16</f>
        <v>10993770</v>
      </c>
      <c r="N16" s="6">
        <f>J16+L16</f>
        <v>169678444</v>
      </c>
      <c r="O16" s="15">
        <f>N16*0.03</f>
        <v>5090353.32</v>
      </c>
      <c r="P16" s="6">
        <f>M16-O16</f>
        <v>5903416.68</v>
      </c>
      <c r="Q16" s="17">
        <f>P16/100000</f>
        <v>59.0341668</v>
      </c>
      <c r="S16" s="4"/>
      <c r="T16" s="4"/>
      <c r="U16" s="4"/>
      <c r="V16" s="4"/>
      <c r="W16" s="4"/>
      <c r="X16" s="4"/>
      <c r="Y16" s="19"/>
      <c r="Z16" s="20">
        <f>import!B15-import!C15-import!D15</f>
        <v>-70.5244240732546</v>
      </c>
    </row>
    <row r="17" ht="15" spans="1:26">
      <c r="A17" s="5">
        <v>41152</v>
      </c>
      <c r="B17" s="6">
        <v>256400.833323147</v>
      </c>
      <c r="C17" s="4">
        <f>B17-B18</f>
        <v>-174.335979063006</v>
      </c>
      <c r="D17" s="10">
        <v>6.3404</v>
      </c>
      <c r="E17" s="7">
        <v>74994</v>
      </c>
      <c r="F17" s="8">
        <f>E17-E18</f>
        <v>8325</v>
      </c>
      <c r="G17" s="8">
        <f>F17/100</f>
        <v>83.25</v>
      </c>
      <c r="H17" s="6">
        <v>266.61</v>
      </c>
      <c r="I17" s="6">
        <v>569000609</v>
      </c>
      <c r="J17" s="12">
        <f>I17-I18</f>
        <v>76003660</v>
      </c>
      <c r="K17" s="6">
        <v>660786165</v>
      </c>
      <c r="L17" s="12">
        <f>K17-K18</f>
        <v>85732230</v>
      </c>
      <c r="M17" s="14">
        <f>L17-J17</f>
        <v>9728570</v>
      </c>
      <c r="N17" s="6">
        <f>J17+L17</f>
        <v>161735890</v>
      </c>
      <c r="O17" s="15">
        <f>N17*0.03</f>
        <v>4852076.7</v>
      </c>
      <c r="P17" s="6">
        <f>M17-O17</f>
        <v>4876493.3</v>
      </c>
      <c r="Q17" s="17">
        <f>P17/100000</f>
        <v>48.764933</v>
      </c>
      <c r="S17" s="4"/>
      <c r="T17" s="4"/>
      <c r="U17" s="4"/>
      <c r="V17" s="4"/>
      <c r="W17" s="4"/>
      <c r="X17" s="4"/>
      <c r="Y17" s="19"/>
      <c r="Z17" s="20">
        <f>import!B16-import!C16-import!D16</f>
        <v>-303.616120728945</v>
      </c>
    </row>
    <row r="18" ht="15" spans="1:26">
      <c r="A18" s="5">
        <v>41121</v>
      </c>
      <c r="B18" s="6">
        <v>256575.16930221</v>
      </c>
      <c r="C18" s="4">
        <f>B18-B19</f>
        <v>-38.2031977899896</v>
      </c>
      <c r="D18" s="9">
        <v>6.3235</v>
      </c>
      <c r="E18" s="7">
        <v>66669</v>
      </c>
      <c r="F18" s="8">
        <f>E18-E19</f>
        <v>7580</v>
      </c>
      <c r="G18" s="8">
        <f>F18/100</f>
        <v>75.8</v>
      </c>
      <c r="H18" s="6">
        <v>251.47</v>
      </c>
      <c r="I18" s="6">
        <v>492996949</v>
      </c>
      <c r="J18" s="12">
        <f>I18-I19</f>
        <v>73905701</v>
      </c>
      <c r="K18" s="6">
        <v>575053935</v>
      </c>
      <c r="L18" s="12">
        <f>K18-K19</f>
        <v>84188263</v>
      </c>
      <c r="M18" s="14">
        <f>L18-J18</f>
        <v>10282562</v>
      </c>
      <c r="N18" s="6">
        <f>J18+L18</f>
        <v>158093964</v>
      </c>
      <c r="O18" s="15">
        <f>N18*0.03</f>
        <v>4742818.92</v>
      </c>
      <c r="P18" s="6">
        <f>M18-O18</f>
        <v>5539743.08</v>
      </c>
      <c r="Q18" s="17">
        <f>P18/100000</f>
        <v>55.3974308</v>
      </c>
      <c r="S18" s="4"/>
      <c r="T18" s="4"/>
      <c r="U18" s="4"/>
      <c r="V18" s="4"/>
      <c r="W18" s="4"/>
      <c r="X18" s="4"/>
      <c r="Y18" s="19"/>
      <c r="Z18" s="20">
        <f>import!B17-import!C17-import!D17</f>
        <v>-255.174033229412</v>
      </c>
    </row>
    <row r="19" ht="15" spans="1:26">
      <c r="A19" s="5">
        <v>41090</v>
      </c>
      <c r="B19" s="6">
        <v>256613.3725</v>
      </c>
      <c r="C19" s="4">
        <f>B19-B20</f>
        <v>490.852074185998</v>
      </c>
      <c r="D19" s="9">
        <v>6.3178</v>
      </c>
      <c r="E19" s="7">
        <v>59089</v>
      </c>
      <c r="F19" s="8">
        <f>E19-E20</f>
        <v>11979</v>
      </c>
      <c r="G19" s="8">
        <f>F19/100</f>
        <v>119.79</v>
      </c>
      <c r="H19" s="6">
        <v>317.22</v>
      </c>
      <c r="I19" s="6">
        <v>419091248</v>
      </c>
      <c r="J19" s="12">
        <f>I19-I20</f>
        <v>71963216</v>
      </c>
      <c r="K19" s="6">
        <v>490865672</v>
      </c>
      <c r="L19" s="12">
        <f>K19-K20</f>
        <v>88210730</v>
      </c>
      <c r="M19" s="14">
        <f>L19-J19</f>
        <v>16247514</v>
      </c>
      <c r="N19" s="6">
        <f>J19+L19</f>
        <v>160173946</v>
      </c>
      <c r="O19" s="15">
        <f>N19*0.03</f>
        <v>4805218.38</v>
      </c>
      <c r="P19" s="6">
        <f>M19-O19</f>
        <v>11442295.62</v>
      </c>
      <c r="Q19" s="17">
        <f>P19/100000</f>
        <v>114.4229562</v>
      </c>
      <c r="S19" s="4"/>
      <c r="T19" s="4"/>
      <c r="U19" s="4"/>
      <c r="V19" s="4"/>
      <c r="W19" s="4"/>
      <c r="X19" s="4"/>
      <c r="Y19" s="19"/>
      <c r="Z19" s="20">
        <f>import!B18-import!C18-import!D18</f>
        <v>-208.956531155409</v>
      </c>
    </row>
    <row r="20" ht="15" spans="1:26">
      <c r="A20" s="5">
        <v>41060</v>
      </c>
      <c r="B20" s="6">
        <v>256122.520425814</v>
      </c>
      <c r="C20" s="4">
        <f>B20-B21</f>
        <v>234.314861472987</v>
      </c>
      <c r="D20" s="10">
        <v>6.3062</v>
      </c>
      <c r="E20" s="7">
        <v>47110</v>
      </c>
      <c r="F20" s="8">
        <f>E20-E21</f>
        <v>9229</v>
      </c>
      <c r="G20" s="8">
        <f>F20/100</f>
        <v>92.29</v>
      </c>
      <c r="H20" s="6">
        <v>186.99</v>
      </c>
      <c r="I20" s="6">
        <v>347128032</v>
      </c>
      <c r="J20" s="12">
        <f>I20-I21</f>
        <v>76856719</v>
      </c>
      <c r="K20" s="6">
        <v>402654942</v>
      </c>
      <c r="L20" s="12">
        <f>K20-K21</f>
        <v>87698792</v>
      </c>
      <c r="M20" s="14">
        <f>L20-J20</f>
        <v>10842073</v>
      </c>
      <c r="N20" s="6">
        <f>J20+L20</f>
        <v>164555511</v>
      </c>
      <c r="O20" s="15">
        <f>N20*0.03</f>
        <v>4936665.33</v>
      </c>
      <c r="P20" s="6">
        <f>M20-O20</f>
        <v>5905407.67</v>
      </c>
      <c r="Q20" s="17">
        <f>P20/100000</f>
        <v>59.0540767</v>
      </c>
      <c r="S20" s="4"/>
      <c r="T20" s="4"/>
      <c r="U20" s="4"/>
      <c r="V20" s="4"/>
      <c r="W20" s="4"/>
      <c r="X20" s="4"/>
      <c r="Y20" s="19"/>
      <c r="Z20" s="20">
        <f>import!B19-import!C19-import!D19</f>
        <v>-155.382654632183</v>
      </c>
    </row>
    <row r="21" ht="15" spans="1:26">
      <c r="A21" s="5">
        <v>41029</v>
      </c>
      <c r="B21" s="6">
        <v>255888.205564341</v>
      </c>
      <c r="C21" s="4">
        <f>B21-B22</f>
        <v>-605.713004028978</v>
      </c>
      <c r="D21" s="9">
        <v>6.2966</v>
      </c>
      <c r="E21" s="7">
        <v>37881</v>
      </c>
      <c r="F21" s="8">
        <f>E21-E22</f>
        <v>8401</v>
      </c>
      <c r="G21" s="8">
        <f>F21/100</f>
        <v>84.01</v>
      </c>
      <c r="H21" s="6">
        <v>184.27</v>
      </c>
      <c r="I21" s="6">
        <v>270271313</v>
      </c>
      <c r="J21" s="12">
        <f>I21-I22</f>
        <v>67472797</v>
      </c>
      <c r="K21" s="6">
        <v>314956150</v>
      </c>
      <c r="L21" s="12">
        <f>K21-K22</f>
        <v>82562483</v>
      </c>
      <c r="M21" s="14">
        <f>L21-J21</f>
        <v>15089686</v>
      </c>
      <c r="N21" s="6">
        <f>J21+L21</f>
        <v>150035280</v>
      </c>
      <c r="O21" s="15">
        <f>N21*0.03</f>
        <v>4501058.4</v>
      </c>
      <c r="P21" s="6">
        <f>M21-O21</f>
        <v>10588627.6</v>
      </c>
      <c r="Q21" s="17">
        <f>P21/100000</f>
        <v>105.886276</v>
      </c>
      <c r="S21" s="4"/>
      <c r="T21" s="4"/>
      <c r="U21" s="4"/>
      <c r="V21" s="4"/>
      <c r="W21" s="4"/>
      <c r="X21" s="4"/>
      <c r="Y21" s="19"/>
      <c r="Z21" s="20">
        <f>import!B20-import!C20-import!D20</f>
        <v>-233.387561027757</v>
      </c>
    </row>
    <row r="22" ht="15" spans="1:26">
      <c r="A22" s="5">
        <v>40999</v>
      </c>
      <c r="B22" s="6">
        <v>256493.91856837</v>
      </c>
      <c r="C22" s="4">
        <f>B22-B23</f>
        <v>1246.362014354</v>
      </c>
      <c r="D22" s="9">
        <v>6.3081</v>
      </c>
      <c r="E22" s="7">
        <v>29480</v>
      </c>
      <c r="F22" s="8">
        <f>E22-E23</f>
        <v>11757</v>
      </c>
      <c r="G22" s="8">
        <f>F22/100</f>
        <v>117.57</v>
      </c>
      <c r="H22" s="6">
        <v>53.47</v>
      </c>
      <c r="I22" s="6">
        <v>202798516</v>
      </c>
      <c r="J22" s="12">
        <f>I22-I23</f>
        <v>76297649</v>
      </c>
      <c r="K22" s="6">
        <v>232393667</v>
      </c>
      <c r="L22" s="12">
        <f>K22-K23</f>
        <v>88339994</v>
      </c>
      <c r="M22" s="14">
        <f>L22-J22</f>
        <v>12042345</v>
      </c>
      <c r="N22" s="6">
        <f>J22+L22</f>
        <v>164637643</v>
      </c>
      <c r="O22" s="15">
        <f>N22*0.03</f>
        <v>4939129.29</v>
      </c>
      <c r="P22" s="6">
        <f>M22-O22</f>
        <v>7103215.71</v>
      </c>
      <c r="Q22" s="17">
        <f>P22/100000</f>
        <v>71.0321571</v>
      </c>
      <c r="S22" s="4"/>
      <c r="T22" s="4"/>
      <c r="U22" s="4"/>
      <c r="V22" s="4"/>
      <c r="W22" s="4"/>
      <c r="X22" s="4"/>
      <c r="Y22" s="19"/>
      <c r="Z22" s="20">
        <f>import!B21-import!C21-import!D21</f>
        <v>132.844364492718</v>
      </c>
    </row>
    <row r="23" ht="15" spans="1:26">
      <c r="A23" s="5">
        <v>40968</v>
      </c>
      <c r="B23" s="6">
        <v>255247.556554016</v>
      </c>
      <c r="C23" s="4">
        <f>B23-B24</f>
        <v>251.147910361993</v>
      </c>
      <c r="D23" s="10">
        <v>6.3</v>
      </c>
      <c r="E23" s="7">
        <v>17723</v>
      </c>
      <c r="F23" s="8">
        <f>E23-E24</f>
        <v>7726</v>
      </c>
      <c r="G23" s="8">
        <f>F23/100</f>
        <v>77.26</v>
      </c>
      <c r="H23" s="6">
        <v>-314.83</v>
      </c>
      <c r="I23" s="6">
        <v>126500867</v>
      </c>
      <c r="J23" s="12">
        <f>I23-I24</f>
        <v>69938598</v>
      </c>
      <c r="K23" s="6">
        <v>144053673</v>
      </c>
      <c r="L23" s="12">
        <f>K23-K24</f>
        <v>68728745</v>
      </c>
      <c r="M23" s="14">
        <f>L23-J23</f>
        <v>-1209853</v>
      </c>
      <c r="N23" s="6">
        <f>J23+L23</f>
        <v>138667343</v>
      </c>
      <c r="O23" s="15">
        <f>N23*0.03</f>
        <v>4160020.29</v>
      </c>
      <c r="P23" s="6">
        <f>M23-O23</f>
        <v>-5369873.29</v>
      </c>
      <c r="Q23" s="17">
        <f>P23/100000</f>
        <v>-53.6987329</v>
      </c>
      <c r="S23" s="4"/>
      <c r="T23" s="4"/>
      <c r="U23" s="4"/>
      <c r="V23" s="4"/>
      <c r="W23" s="4"/>
      <c r="X23" s="4"/>
      <c r="Y23" s="19"/>
      <c r="Z23" s="20">
        <f>import!B22-import!C22-import!D22</f>
        <v>246.914014776507</v>
      </c>
    </row>
    <row r="24" ht="15" spans="1:26">
      <c r="A24" s="5">
        <v>40939</v>
      </c>
      <c r="B24" s="6">
        <v>254996.408643654</v>
      </c>
      <c r="C24" s="4">
        <f>B24-B25</f>
        <v>1409.397608075</v>
      </c>
      <c r="D24" s="9">
        <v>6.3168</v>
      </c>
      <c r="E24" s="7">
        <v>9997</v>
      </c>
      <c r="F24" s="8">
        <v>9997</v>
      </c>
      <c r="G24" s="8">
        <f>F24/100</f>
        <v>99.97</v>
      </c>
      <c r="H24" s="6">
        <v>272.78</v>
      </c>
      <c r="I24" s="6">
        <v>56562269</v>
      </c>
      <c r="J24" s="6">
        <v>56562269</v>
      </c>
      <c r="K24" s="6">
        <v>75324928</v>
      </c>
      <c r="L24" s="6">
        <v>75324928</v>
      </c>
      <c r="M24" s="14">
        <f>L24-J24</f>
        <v>18762659</v>
      </c>
      <c r="N24" s="6">
        <f>J24+L24</f>
        <v>131887197</v>
      </c>
      <c r="O24" s="15">
        <f>N24*0.03</f>
        <v>3956615.91</v>
      </c>
      <c r="P24" s="6">
        <f>M24-O24</f>
        <v>14806043.09</v>
      </c>
      <c r="Q24" s="17">
        <f>P24/100000</f>
        <v>148.0604309</v>
      </c>
      <c r="S24" s="4"/>
      <c r="T24" s="4"/>
      <c r="U24" s="4"/>
      <c r="V24" s="4"/>
      <c r="W24" s="4"/>
      <c r="X24" s="4"/>
      <c r="Y24" s="19"/>
      <c r="Z24" s="20">
        <f>import!B23-import!C23-import!D23</f>
        <v>28.4203531509815</v>
      </c>
    </row>
    <row r="25" ht="15" spans="1:26">
      <c r="A25" s="11">
        <v>40908</v>
      </c>
      <c r="B25" s="12">
        <v>253587.011035579</v>
      </c>
      <c r="C25" s="4">
        <f>B25-B26</f>
        <v>-1003.29977739402</v>
      </c>
      <c r="D25" s="9">
        <v>6.3281</v>
      </c>
      <c r="E25" s="7">
        <v>116011</v>
      </c>
      <c r="F25" s="8">
        <f t="shared" ref="F25:F35" si="13">E25-E26</f>
        <v>12242</v>
      </c>
      <c r="G25" s="8">
        <f>F25/100</f>
        <v>122.42</v>
      </c>
      <c r="H25" s="6">
        <v>165.21</v>
      </c>
      <c r="I25" s="12">
        <v>864825230</v>
      </c>
      <c r="J25" s="12">
        <f t="shared" ref="J25:J35" si="14">I25-I26</f>
        <v>76323594</v>
      </c>
      <c r="K25" s="12">
        <v>995329610</v>
      </c>
      <c r="L25" s="12">
        <f t="shared" ref="L25:L35" si="15">K25-K26</f>
        <v>90970071</v>
      </c>
      <c r="M25" s="14">
        <f>L25-J25</f>
        <v>14646477</v>
      </c>
      <c r="N25" s="6">
        <f>J25+L25</f>
        <v>167293665</v>
      </c>
      <c r="O25" s="16">
        <f>N25*0.03</f>
        <v>5018809.95</v>
      </c>
      <c r="P25" s="12">
        <f>M25-O25</f>
        <v>9627667.05</v>
      </c>
      <c r="Q25" s="17">
        <f>P25/100000</f>
        <v>96.2766705</v>
      </c>
      <c r="S25" s="4"/>
      <c r="T25" s="4"/>
      <c r="U25" s="4"/>
      <c r="V25" s="4"/>
      <c r="W25" s="4"/>
      <c r="X25" s="4"/>
      <c r="Y25" s="19"/>
      <c r="Z25" s="20">
        <f>import!B24-import!C24-import!D24</f>
        <v>-313.17409351985</v>
      </c>
    </row>
    <row r="26" ht="15" spans="1:26">
      <c r="A26" s="5">
        <v>40877</v>
      </c>
      <c r="B26" s="6">
        <v>254590.310812973</v>
      </c>
      <c r="C26" s="4">
        <f>B26-B27</f>
        <v>-278.99639015799</v>
      </c>
      <c r="D26" s="10">
        <v>6.3408</v>
      </c>
      <c r="E26" s="7">
        <v>103769</v>
      </c>
      <c r="F26" s="8">
        <f>E26-E27</f>
        <v>8757</v>
      </c>
      <c r="G26" s="8">
        <f>F26/100</f>
        <v>87.57</v>
      </c>
      <c r="H26" s="6">
        <v>145.28</v>
      </c>
      <c r="I26" s="6">
        <v>788501636</v>
      </c>
      <c r="J26" s="12">
        <f>I26-I27</f>
        <v>78353438</v>
      </c>
      <c r="K26" s="6">
        <v>904359539</v>
      </c>
      <c r="L26" s="12">
        <f>K26-K27</f>
        <v>90848463</v>
      </c>
      <c r="M26" s="14">
        <f>L26-J26</f>
        <v>12495025</v>
      </c>
      <c r="N26" s="6">
        <f>J26+L26</f>
        <v>169201901</v>
      </c>
      <c r="O26" s="15">
        <f>N26*0.03</f>
        <v>5076057.03</v>
      </c>
      <c r="P26" s="6">
        <f>M26-O26</f>
        <v>7418967.97</v>
      </c>
      <c r="Q26" s="17">
        <f>P26/100000</f>
        <v>74.1896797</v>
      </c>
      <c r="S26" s="4"/>
      <c r="T26" s="4"/>
      <c r="U26" s="4"/>
      <c r="V26" s="4"/>
      <c r="W26" s="4"/>
      <c r="X26" s="4"/>
      <c r="Y26" s="19"/>
      <c r="Z26" s="20">
        <f>import!B25-import!C25-import!D25</f>
        <v>-176.389507998396</v>
      </c>
    </row>
    <row r="27" ht="15" spans="1:26">
      <c r="A27" s="5">
        <v>40847</v>
      </c>
      <c r="B27" s="6">
        <v>254869.307203131</v>
      </c>
      <c r="C27" s="4">
        <f>B27-B28</f>
        <v>-248.924015878991</v>
      </c>
      <c r="D27" s="9">
        <v>6.3566</v>
      </c>
      <c r="E27" s="7">
        <v>95012</v>
      </c>
      <c r="F27" s="8">
        <f>E27-E28</f>
        <v>8333</v>
      </c>
      <c r="G27" s="8">
        <f>F27/100</f>
        <v>83.33</v>
      </c>
      <c r="H27" s="6">
        <v>170.33</v>
      </c>
      <c r="I27" s="6">
        <v>710148198</v>
      </c>
      <c r="J27" s="12">
        <f>I27-I28</f>
        <v>70119361</v>
      </c>
      <c r="K27" s="6">
        <v>813511076</v>
      </c>
      <c r="L27" s="12">
        <f>K27-K28</f>
        <v>84632899</v>
      </c>
      <c r="M27" s="14">
        <f>L27-J27</f>
        <v>14513538</v>
      </c>
      <c r="N27" s="6">
        <f>J27+L27</f>
        <v>154752260</v>
      </c>
      <c r="O27" s="15">
        <f>N27*0.03</f>
        <v>4642567.8</v>
      </c>
      <c r="P27" s="6">
        <f>M27-O27</f>
        <v>9870970.2</v>
      </c>
      <c r="Q27" s="17">
        <f>P27/100000</f>
        <v>98.709702</v>
      </c>
      <c r="S27" s="4"/>
      <c r="T27" s="4"/>
      <c r="U27" s="4"/>
      <c r="V27" s="4"/>
      <c r="W27" s="4"/>
      <c r="X27" s="4"/>
      <c r="Y27" s="19"/>
      <c r="Z27" s="20">
        <f>import!B26-import!C26-import!D26</f>
        <v>-169.111228761569</v>
      </c>
    </row>
    <row r="28" ht="15" spans="1:26">
      <c r="A28" s="5">
        <v>40816</v>
      </c>
      <c r="B28" s="6">
        <v>255118.23121901</v>
      </c>
      <c r="C28" s="4">
        <f>B28-B29</f>
        <v>2472.630217372</v>
      </c>
      <c r="D28" s="9">
        <v>6.3833</v>
      </c>
      <c r="E28" s="7">
        <v>86679</v>
      </c>
      <c r="F28" s="8">
        <f>E28-E29</f>
        <v>9045</v>
      </c>
      <c r="G28" s="8">
        <f>F28/100</f>
        <v>90.45</v>
      </c>
      <c r="H28" s="6">
        <v>145.14</v>
      </c>
      <c r="I28" s="6">
        <v>640028837</v>
      </c>
      <c r="J28" s="12">
        <f>I28-I29</f>
        <v>77442667</v>
      </c>
      <c r="K28" s="6">
        <v>728878177</v>
      </c>
      <c r="L28" s="12">
        <f>K28-K29</f>
        <v>88698965</v>
      </c>
      <c r="M28" s="14">
        <f>L28-J28</f>
        <v>11256298</v>
      </c>
      <c r="N28" s="6">
        <f>J28+L28</f>
        <v>166141632</v>
      </c>
      <c r="O28" s="15">
        <f>N28*0.03</f>
        <v>4984248.96</v>
      </c>
      <c r="P28" s="6">
        <f>M28-O28</f>
        <v>6272049.04</v>
      </c>
      <c r="Q28" s="17">
        <f>P28/100000</f>
        <v>62.7204904</v>
      </c>
      <c r="S28" s="4"/>
      <c r="T28" s="4"/>
      <c r="U28" s="4"/>
      <c r="V28" s="4"/>
      <c r="W28" s="4"/>
      <c r="X28" s="4"/>
      <c r="Y28" s="19"/>
      <c r="Z28" s="20">
        <f>import!B27-import!C27-import!D27</f>
        <v>241.624727373353</v>
      </c>
    </row>
    <row r="29" ht="15" spans="1:26">
      <c r="A29" s="5">
        <v>40786</v>
      </c>
      <c r="B29" s="6">
        <v>252645.601001638</v>
      </c>
      <c r="C29" s="4">
        <f>B29-B30</f>
        <v>3769.39977330298</v>
      </c>
      <c r="D29" s="10">
        <v>6.409</v>
      </c>
      <c r="E29" s="7">
        <v>77634</v>
      </c>
      <c r="F29" s="8">
        <f>E29-E30</f>
        <v>8447</v>
      </c>
      <c r="G29" s="8">
        <f>F29/100</f>
        <v>84.47</v>
      </c>
      <c r="H29" s="6">
        <v>177.59</v>
      </c>
      <c r="I29" s="6">
        <v>562586170</v>
      </c>
      <c r="J29" s="12">
        <f>I29-I30</f>
        <v>78414490</v>
      </c>
      <c r="K29" s="6">
        <v>640179212</v>
      </c>
      <c r="L29" s="12">
        <f>K29-K30</f>
        <v>88233626</v>
      </c>
      <c r="M29" s="14">
        <f>L29-J29</f>
        <v>9819136</v>
      </c>
      <c r="N29" s="6">
        <f>J29+L29</f>
        <v>166648116</v>
      </c>
      <c r="O29" s="15">
        <f>N29*0.03</f>
        <v>4999443.48</v>
      </c>
      <c r="P29" s="6">
        <f>M29-O29</f>
        <v>4819692.52</v>
      </c>
      <c r="Q29" s="17">
        <f>P29/100000</f>
        <v>48.1969252</v>
      </c>
      <c r="S29" s="4"/>
      <c r="T29" s="4"/>
      <c r="U29" s="4"/>
      <c r="V29" s="4"/>
      <c r="W29" s="4"/>
      <c r="X29" s="4"/>
      <c r="Y29" s="19"/>
      <c r="Z29" s="20">
        <f>import!B28-import!C28-import!D28</f>
        <v>399.619565596783</v>
      </c>
    </row>
    <row r="30" ht="15" spans="1:26">
      <c r="A30" s="5">
        <v>40755</v>
      </c>
      <c r="B30" s="6">
        <v>248876.201228335</v>
      </c>
      <c r="C30" s="4">
        <f>B30-B31</f>
        <v>2195.642432163</v>
      </c>
      <c r="D30" s="9">
        <v>6.4614</v>
      </c>
      <c r="E30" s="7">
        <v>69187</v>
      </c>
      <c r="F30" s="8">
        <f>E30-E31</f>
        <v>8296</v>
      </c>
      <c r="G30" s="8">
        <f>F30/100</f>
        <v>82.96</v>
      </c>
      <c r="H30" s="6">
        <v>314.84</v>
      </c>
      <c r="I30" s="6">
        <v>484171680</v>
      </c>
      <c r="J30" s="12">
        <f>I30-I31</f>
        <v>72607810</v>
      </c>
      <c r="K30" s="6">
        <v>551945586</v>
      </c>
      <c r="L30" s="12">
        <f>K30-K31</f>
        <v>88610251</v>
      </c>
      <c r="M30" s="14">
        <f>L30-J30</f>
        <v>16002441</v>
      </c>
      <c r="N30" s="6">
        <f>J30+L30</f>
        <v>161218061</v>
      </c>
      <c r="O30" s="15">
        <f>N30*0.03</f>
        <v>4836541.83</v>
      </c>
      <c r="P30" s="6">
        <f>M30-O30</f>
        <v>11165899.17</v>
      </c>
      <c r="Q30" s="17">
        <f>P30/100000</f>
        <v>111.6589917</v>
      </c>
      <c r="S30" s="4"/>
      <c r="T30" s="4"/>
      <c r="U30" s="4"/>
      <c r="V30" s="4"/>
      <c r="W30" s="4"/>
      <c r="X30" s="4"/>
      <c r="Y30" s="19"/>
      <c r="Z30" s="20">
        <f>import!B29-import!C29-import!D29</f>
        <v>78.5560783008921</v>
      </c>
    </row>
    <row r="31" ht="15" spans="1:26">
      <c r="A31" s="5">
        <v>40724</v>
      </c>
      <c r="B31" s="6">
        <v>246680.558796172</v>
      </c>
      <c r="C31" s="4">
        <f>B31-B32</f>
        <v>2773.28108251799</v>
      </c>
      <c r="D31" s="9">
        <v>6.4778</v>
      </c>
      <c r="E31" s="7">
        <v>60891</v>
      </c>
      <c r="F31" s="8">
        <f>E31-E32</f>
        <v>12863</v>
      </c>
      <c r="G31" s="8">
        <f>F31/100</f>
        <v>128.63</v>
      </c>
      <c r="H31" s="6">
        <v>222.73</v>
      </c>
      <c r="I31" s="6">
        <v>411563870</v>
      </c>
      <c r="J31" s="12">
        <f>I31-I32</f>
        <v>71264107</v>
      </c>
      <c r="K31" s="6">
        <v>463335335</v>
      </c>
      <c r="L31" s="12">
        <f>K31-K32</f>
        <v>84111575</v>
      </c>
      <c r="M31" s="14">
        <f>L31-J31</f>
        <v>12847468</v>
      </c>
      <c r="N31" s="6">
        <f>J31+L31</f>
        <v>155375682</v>
      </c>
      <c r="O31" s="15">
        <f>N31*0.03</f>
        <v>4661270.46</v>
      </c>
      <c r="P31" s="6">
        <f>M31-O31</f>
        <v>8186197.54</v>
      </c>
      <c r="Q31" s="17">
        <f>P31/100000</f>
        <v>81.8619754</v>
      </c>
      <c r="S31" s="4"/>
      <c r="T31" s="4"/>
      <c r="U31" s="4"/>
      <c r="V31" s="4"/>
      <c r="W31" s="4"/>
      <c r="X31" s="4"/>
      <c r="Y31" s="19"/>
      <c r="Z31" s="20">
        <f>import!B30-import!C30-import!D30</f>
        <v>197.211800760152</v>
      </c>
    </row>
    <row r="32" ht="15" spans="1:26">
      <c r="A32" s="5">
        <v>40694</v>
      </c>
      <c r="B32" s="6">
        <v>243907.277713654</v>
      </c>
      <c r="C32" s="4">
        <f>B32-B33</f>
        <v>3764.134452898</v>
      </c>
      <c r="D32" s="10">
        <v>6.4988</v>
      </c>
      <c r="E32" s="7">
        <v>48028</v>
      </c>
      <c r="F32" s="8">
        <f>E32-E33</f>
        <v>9225</v>
      </c>
      <c r="G32" s="8">
        <f>F32/100</f>
        <v>92.25</v>
      </c>
      <c r="H32" s="6">
        <v>130.47</v>
      </c>
      <c r="I32" s="6">
        <v>340299763</v>
      </c>
      <c r="J32" s="12">
        <f>I32-I33</f>
        <v>71117805</v>
      </c>
      <c r="K32" s="6">
        <v>379223760</v>
      </c>
      <c r="L32" s="12">
        <f>K32-K33</f>
        <v>80363068</v>
      </c>
      <c r="M32" s="14">
        <f>L32-J32</f>
        <v>9245263</v>
      </c>
      <c r="N32" s="6">
        <f>J32+L32</f>
        <v>151480873</v>
      </c>
      <c r="O32" s="15">
        <f>N32*0.03</f>
        <v>4544426.19</v>
      </c>
      <c r="P32" s="6">
        <f>M32-O32</f>
        <v>4700836.81</v>
      </c>
      <c r="Q32" s="17">
        <f>P32/100000</f>
        <v>47.0083681</v>
      </c>
      <c r="S32" s="4"/>
      <c r="T32" s="4"/>
      <c r="U32" s="4"/>
      <c r="V32" s="4"/>
      <c r="W32" s="4"/>
      <c r="X32" s="4"/>
      <c r="Y32" s="19"/>
      <c r="Z32" s="20">
        <f>import!B31-import!C31-import!D31</f>
        <v>431.167906306745</v>
      </c>
    </row>
    <row r="33" ht="15" spans="1:26">
      <c r="A33" s="5">
        <v>40663</v>
      </c>
      <c r="B33" s="6">
        <v>240143.143260756</v>
      </c>
      <c r="C33" s="4">
        <f>B33-B34</f>
        <v>3107.17980850401</v>
      </c>
      <c r="D33" s="9">
        <v>6.5292</v>
      </c>
      <c r="E33" s="7">
        <v>38803</v>
      </c>
      <c r="F33" s="8">
        <f>E33-E34</f>
        <v>8463</v>
      </c>
      <c r="G33" s="8">
        <f>F33/100</f>
        <v>84.63</v>
      </c>
      <c r="H33" s="6">
        <v>114.21</v>
      </c>
      <c r="I33" s="6">
        <v>269181958</v>
      </c>
      <c r="J33" s="12">
        <f>I33-I34</f>
        <v>71300144</v>
      </c>
      <c r="K33" s="6">
        <v>298860692</v>
      </c>
      <c r="L33" s="12">
        <f>K33-K34</f>
        <v>81324504</v>
      </c>
      <c r="M33" s="14">
        <f>L33-J33</f>
        <v>10024360</v>
      </c>
      <c r="N33" s="6">
        <f>J33+L33</f>
        <v>152624648</v>
      </c>
      <c r="O33" s="15">
        <f>N33*0.03</f>
        <v>4578739.44</v>
      </c>
      <c r="P33" s="6">
        <f>M33-O33</f>
        <v>5445620.56</v>
      </c>
      <c r="Q33" s="17">
        <f>P33/100000</f>
        <v>54.4562056</v>
      </c>
      <c r="S33" s="4"/>
      <c r="T33" s="4"/>
      <c r="U33" s="4"/>
      <c r="V33" s="4"/>
      <c r="W33" s="4"/>
      <c r="X33" s="4"/>
      <c r="Y33" s="19"/>
      <c r="Z33" s="20">
        <f>import!B32-import!C32-import!D32</f>
        <v>356.895024950611</v>
      </c>
    </row>
    <row r="34" ht="15" spans="1:26">
      <c r="A34" s="5">
        <v>40633</v>
      </c>
      <c r="B34" s="6">
        <v>237035.963452252</v>
      </c>
      <c r="C34" s="4">
        <f>B34-B35</f>
        <v>4079.11177819502</v>
      </c>
      <c r="D34" s="9">
        <v>6.5662</v>
      </c>
      <c r="E34" s="7">
        <v>30340</v>
      </c>
      <c r="F34" s="8">
        <f>E34-E35</f>
        <v>12517</v>
      </c>
      <c r="G34" s="8">
        <f>F34/100</f>
        <v>125.17</v>
      </c>
      <c r="H34" s="6">
        <v>1.39</v>
      </c>
      <c r="I34" s="6">
        <v>197881814</v>
      </c>
      <c r="J34" s="12">
        <f>I34-I35</f>
        <v>75599374</v>
      </c>
      <c r="K34" s="6">
        <v>217536188</v>
      </c>
      <c r="L34" s="12">
        <f>K34-K35</f>
        <v>84143061</v>
      </c>
      <c r="M34" s="14">
        <f>L34-J34</f>
        <v>8543687</v>
      </c>
      <c r="N34" s="6">
        <f>J34+L34</f>
        <v>159742435</v>
      </c>
      <c r="O34" s="15">
        <f>N34*0.03</f>
        <v>4792273.05</v>
      </c>
      <c r="P34" s="6">
        <f>M34-O34</f>
        <v>3751413.95</v>
      </c>
      <c r="Q34" s="17">
        <f>P34/100000</f>
        <v>37.5141395</v>
      </c>
      <c r="S34" s="4"/>
      <c r="T34" s="4"/>
      <c r="U34" s="4"/>
      <c r="V34" s="4"/>
      <c r="W34" s="4"/>
      <c r="X34" s="4"/>
      <c r="Y34" s="19"/>
      <c r="Z34" s="20">
        <f>import!B33-import!C33-import!D33</f>
        <v>569.733822481788</v>
      </c>
    </row>
    <row r="35" ht="15" spans="1:26">
      <c r="A35" s="5">
        <v>40602</v>
      </c>
      <c r="B35" s="6">
        <v>232956.851674057</v>
      </c>
      <c r="C35" s="4">
        <f>B35-B36</f>
        <v>2145.22712938799</v>
      </c>
      <c r="D35" s="10">
        <v>6.5831</v>
      </c>
      <c r="E35" s="7">
        <v>17823</v>
      </c>
      <c r="F35" s="8">
        <f>E35-E36</f>
        <v>7795</v>
      </c>
      <c r="G35" s="8">
        <f>F35/100</f>
        <v>77.95</v>
      </c>
      <c r="H35" s="6">
        <v>-73.28</v>
      </c>
      <c r="I35" s="6">
        <v>122282440</v>
      </c>
      <c r="J35" s="12">
        <f>I35-I36</f>
        <v>50835164</v>
      </c>
      <c r="K35" s="6">
        <v>133393127</v>
      </c>
      <c r="L35" s="12">
        <f>K35-K36</f>
        <v>55876936</v>
      </c>
      <c r="M35" s="14">
        <f>L35-J35</f>
        <v>5041772</v>
      </c>
      <c r="N35" s="6">
        <f>J35+L35</f>
        <v>106712100</v>
      </c>
      <c r="O35" s="15">
        <f>N35*0.03</f>
        <v>3201363</v>
      </c>
      <c r="P35" s="6">
        <f>M35-O35</f>
        <v>1840409</v>
      </c>
      <c r="Q35" s="17">
        <f>P35/100000</f>
        <v>18.40409</v>
      </c>
      <c r="S35" s="4"/>
      <c r="T35" s="4"/>
      <c r="U35" s="4"/>
      <c r="V35" s="4"/>
      <c r="W35" s="4"/>
      <c r="X35" s="4"/>
      <c r="Y35" s="19"/>
      <c r="Z35" s="20">
        <f>import!B34-import!C34-import!D34</f>
        <v>362.987925258159</v>
      </c>
    </row>
    <row r="36" ht="15" spans="1:26">
      <c r="A36" s="5">
        <v>40574</v>
      </c>
      <c r="B36" s="6">
        <v>230811.624544669</v>
      </c>
      <c r="C36" s="4">
        <f>B36-B37</f>
        <v>5016.48016521</v>
      </c>
      <c r="D36" s="9">
        <v>6.6027</v>
      </c>
      <c r="E36" s="7">
        <v>10028</v>
      </c>
      <c r="F36" s="8">
        <v>10028</v>
      </c>
      <c r="G36" s="8">
        <f>F36/100</f>
        <v>100.28</v>
      </c>
      <c r="H36" s="6">
        <v>64.61</v>
      </c>
      <c r="I36" s="6">
        <v>71447276</v>
      </c>
      <c r="J36" s="6">
        <v>71447276</v>
      </c>
      <c r="K36" s="6">
        <v>77516191</v>
      </c>
      <c r="L36" s="6">
        <v>77516191</v>
      </c>
      <c r="M36" s="14">
        <f>L36-J36</f>
        <v>6068915</v>
      </c>
      <c r="N36" s="6">
        <f>J36+L36</f>
        <v>148963467</v>
      </c>
      <c r="O36" s="15">
        <f>N36*0.03</f>
        <v>4468904.01</v>
      </c>
      <c r="P36" s="6">
        <f>M36-O36</f>
        <v>1600010.99</v>
      </c>
      <c r="Q36" s="17">
        <f>P36/100000</f>
        <v>16.0001099</v>
      </c>
      <c r="S36" s="4"/>
      <c r="T36" s="4"/>
      <c r="U36" s="4"/>
      <c r="V36" s="4"/>
      <c r="W36" s="4"/>
      <c r="X36" s="4"/>
      <c r="Y36" s="19"/>
      <c r="Z36" s="20">
        <f>import!B35-import!C35-import!D35</f>
        <v>640.956050501572</v>
      </c>
    </row>
    <row r="37" ht="15" spans="1:26">
      <c r="A37" s="11">
        <v>40543</v>
      </c>
      <c r="B37" s="12">
        <v>225795.144379459</v>
      </c>
      <c r="C37" s="4">
        <f>B37-B38</f>
        <v>4033.18319505901</v>
      </c>
      <c r="D37" s="9">
        <v>6.6515</v>
      </c>
      <c r="E37" s="7">
        <v>105735</v>
      </c>
      <c r="F37" s="8">
        <f t="shared" ref="F37:F47" si="16">E37-E38</f>
        <v>14028</v>
      </c>
      <c r="G37" s="8">
        <f>F37/100</f>
        <v>140.28</v>
      </c>
      <c r="H37" s="6">
        <v>130.8</v>
      </c>
      <c r="I37" s="12">
        <v>737999885</v>
      </c>
      <c r="J37" s="12">
        <f t="shared" ref="J37:J47" si="17">I37-I38</f>
        <v>71359629</v>
      </c>
      <c r="K37" s="12">
        <v>862306168</v>
      </c>
      <c r="L37" s="12">
        <f t="shared" ref="L37:L47" si="18">K37-K38</f>
        <v>83165985</v>
      </c>
      <c r="M37" s="14">
        <f>L37-J37</f>
        <v>11806356</v>
      </c>
      <c r="N37" s="6">
        <f>J37+L37</f>
        <v>154525614</v>
      </c>
      <c r="O37" s="16">
        <f>N37*0.03</f>
        <v>4635768.42</v>
      </c>
      <c r="P37" s="12">
        <f>M37-O37</f>
        <v>7170587.58</v>
      </c>
      <c r="Q37" s="17">
        <f>P37/100000</f>
        <v>71.7058758</v>
      </c>
      <c r="S37" s="4"/>
      <c r="T37" s="4"/>
      <c r="U37" s="4"/>
      <c r="V37" s="4"/>
      <c r="W37" s="4"/>
      <c r="X37" s="4"/>
      <c r="Y37" s="19"/>
      <c r="Z37" s="20">
        <f>import!B36-import!C36-import!D36</f>
        <v>449.06681710031</v>
      </c>
    </row>
    <row r="38" ht="15" spans="1:26">
      <c r="A38" s="5">
        <v>40512</v>
      </c>
      <c r="B38" s="6">
        <v>221761.9611844</v>
      </c>
      <c r="C38" s="4">
        <f>B38-B39</f>
        <v>3196.43558350098</v>
      </c>
      <c r="D38" s="10">
        <v>6.6558</v>
      </c>
      <c r="E38" s="7">
        <v>91707</v>
      </c>
      <c r="F38" s="8">
        <f>E38-E39</f>
        <v>9704</v>
      </c>
      <c r="G38" s="8">
        <f>F38/100</f>
        <v>97.04</v>
      </c>
      <c r="H38" s="6">
        <v>228.9</v>
      </c>
      <c r="I38" s="6">
        <v>666640256</v>
      </c>
      <c r="J38" s="12">
        <f>I38-I39</f>
        <v>68668372</v>
      </c>
      <c r="K38" s="6">
        <v>779140183</v>
      </c>
      <c r="L38" s="12">
        <f>K38-K39</f>
        <v>84232943</v>
      </c>
      <c r="M38" s="14">
        <f>L38-J38</f>
        <v>15564571</v>
      </c>
      <c r="N38" s="6">
        <f>J38+L38</f>
        <v>152901315</v>
      </c>
      <c r="O38" s="15">
        <f>N38*0.03</f>
        <v>4587039.45</v>
      </c>
      <c r="P38" s="6">
        <f>M38-O38</f>
        <v>10977531.55</v>
      </c>
      <c r="Q38" s="17">
        <f>P38/100000</f>
        <v>109.7753155</v>
      </c>
      <c r="S38" s="4"/>
      <c r="T38" s="4"/>
      <c r="U38" s="4"/>
      <c r="V38" s="4"/>
      <c r="W38" s="4"/>
      <c r="X38" s="4"/>
      <c r="Y38" s="19"/>
      <c r="Z38" s="20">
        <f>import!B37-import!C37-import!D37</f>
        <v>293.195457496601</v>
      </c>
    </row>
    <row r="39" ht="15" spans="1:26">
      <c r="A39" s="5">
        <v>40482</v>
      </c>
      <c r="B39" s="6">
        <v>218565.525600899</v>
      </c>
      <c r="C39" s="4">
        <f>B39-B40</f>
        <v>5301.80040332902</v>
      </c>
      <c r="D39" s="9">
        <v>6.6732</v>
      </c>
      <c r="E39" s="7">
        <v>82003</v>
      </c>
      <c r="F39" s="8">
        <f>E39-E40</f>
        <v>7663</v>
      </c>
      <c r="G39" s="8">
        <f>F39/100</f>
        <v>76.63</v>
      </c>
      <c r="H39" s="6">
        <v>271.46</v>
      </c>
      <c r="I39" s="6">
        <v>597971884</v>
      </c>
      <c r="J39" s="12">
        <f>I39-I40</f>
        <v>60190107</v>
      </c>
      <c r="K39" s="6">
        <v>694907240</v>
      </c>
      <c r="L39" s="12">
        <f>K39-K40</f>
        <v>76258611</v>
      </c>
      <c r="M39" s="14">
        <f>L39-J39</f>
        <v>16068504</v>
      </c>
      <c r="N39" s="6">
        <f>J39+L39</f>
        <v>136448718</v>
      </c>
      <c r="O39" s="15">
        <f>N39*0.03</f>
        <v>4093461.54</v>
      </c>
      <c r="P39" s="6">
        <f>M39-O39</f>
        <v>11975042.46</v>
      </c>
      <c r="Q39" s="17">
        <f>P39/100000</f>
        <v>119.7504246</v>
      </c>
      <c r="S39" s="4"/>
      <c r="T39" s="4"/>
      <c r="U39" s="4"/>
      <c r="V39" s="4"/>
      <c r="W39" s="4"/>
      <c r="X39" s="4"/>
      <c r="Y39" s="19"/>
      <c r="Z39" s="20">
        <f>import!B38-import!C38-import!D38</f>
        <v>589.140883469661</v>
      </c>
    </row>
    <row r="40" ht="15" spans="1:26">
      <c r="A40" s="5">
        <v>40451</v>
      </c>
      <c r="B40" s="6">
        <v>213263.72519757</v>
      </c>
      <c r="C40" s="4">
        <f>B40-B41</f>
        <v>2895.64021477499</v>
      </c>
      <c r="D40" s="9">
        <v>6.7462</v>
      </c>
      <c r="E40" s="7">
        <v>74340</v>
      </c>
      <c r="F40" s="8">
        <f>E40-E41</f>
        <v>8384</v>
      </c>
      <c r="G40" s="8">
        <f>F40/100</f>
        <v>83.84</v>
      </c>
      <c r="H40" s="6">
        <v>168.75</v>
      </c>
      <c r="I40" s="6">
        <v>537781777</v>
      </c>
      <c r="J40" s="12">
        <f>I40-I41</f>
        <v>68312272</v>
      </c>
      <c r="K40" s="6">
        <v>618648629</v>
      </c>
      <c r="L40" s="12">
        <f>K40-K41</f>
        <v>80336187</v>
      </c>
      <c r="M40" s="14">
        <f>L40-J40</f>
        <v>12023915</v>
      </c>
      <c r="N40" s="6">
        <f>J40+L40</f>
        <v>148648459</v>
      </c>
      <c r="O40" s="15">
        <f>N40*0.03</f>
        <v>4459453.77</v>
      </c>
      <c r="P40" s="6">
        <f>M40-O40</f>
        <v>7564461.23</v>
      </c>
      <c r="Q40" s="17">
        <f>P40/100000</f>
        <v>75.6446123</v>
      </c>
      <c r="S40" s="4"/>
      <c r="T40" s="4"/>
      <c r="U40" s="4"/>
      <c r="V40" s="4"/>
      <c r="W40" s="4"/>
      <c r="X40" s="4"/>
      <c r="Y40" s="19"/>
      <c r="Z40" s="20">
        <f>import!B39-import!C39-import!D39</f>
        <v>277.431985810271</v>
      </c>
    </row>
    <row r="41" ht="15" spans="1:26">
      <c r="A41" s="5">
        <v>40421</v>
      </c>
      <c r="B41" s="6">
        <v>210368.084982795</v>
      </c>
      <c r="C41" s="4">
        <f>B41-B42</f>
        <v>2429.77487218301</v>
      </c>
      <c r="D41" s="10">
        <v>6.7901</v>
      </c>
      <c r="E41" s="7">
        <v>65956</v>
      </c>
      <c r="F41" s="8">
        <f>E41-E42</f>
        <v>7602</v>
      </c>
      <c r="G41" s="8">
        <f>F41/100</f>
        <v>76.02</v>
      </c>
      <c r="H41" s="6">
        <v>200.36</v>
      </c>
      <c r="I41" s="6">
        <v>469469505</v>
      </c>
      <c r="J41" s="12">
        <f>I41-I42</f>
        <v>64010503</v>
      </c>
      <c r="K41" s="6">
        <v>538312442</v>
      </c>
      <c r="L41" s="12">
        <f>K41-K42</f>
        <v>75241629</v>
      </c>
      <c r="M41" s="14">
        <f>L41-J41</f>
        <v>11231126</v>
      </c>
      <c r="N41" s="6">
        <f>J41+L41</f>
        <v>139252132</v>
      </c>
      <c r="O41" s="15">
        <f>N41*0.03</f>
        <v>4177563.96</v>
      </c>
      <c r="P41" s="6">
        <f>M41-O41</f>
        <v>7053562.04</v>
      </c>
      <c r="Q41" s="17">
        <f>P41/100000</f>
        <v>70.5356204</v>
      </c>
      <c r="S41" s="4"/>
      <c r="T41" s="4"/>
      <c r="U41" s="4"/>
      <c r="V41" s="4"/>
      <c r="W41" s="4"/>
      <c r="X41" s="4"/>
      <c r="Y41" s="19"/>
      <c r="Z41" s="20">
        <f>import!B40-import!C40-import!D40</f>
        <v>174.802428662472</v>
      </c>
    </row>
    <row r="42" ht="15" spans="1:26">
      <c r="A42" s="5">
        <v>40390</v>
      </c>
      <c r="B42" s="6">
        <v>207938.310110612</v>
      </c>
      <c r="C42" s="4">
        <f>B42-B43</f>
        <v>1997.47560645698</v>
      </c>
      <c r="D42" s="9">
        <v>6.7775</v>
      </c>
      <c r="E42" s="7">
        <v>58354</v>
      </c>
      <c r="F42" s="8">
        <f>E42-E43</f>
        <v>6924</v>
      </c>
      <c r="G42" s="8">
        <f>F42/100</f>
        <v>69.24</v>
      </c>
      <c r="H42" s="6">
        <v>287.3</v>
      </c>
      <c r="I42" s="6">
        <v>405459002</v>
      </c>
      <c r="J42" s="12">
        <f>I42-I43</f>
        <v>62614784</v>
      </c>
      <c r="K42" s="6">
        <v>463070813</v>
      </c>
      <c r="L42" s="12">
        <f>K42-K43</f>
        <v>77761462</v>
      </c>
      <c r="M42" s="14">
        <f>L42-J42</f>
        <v>15146678</v>
      </c>
      <c r="N42" s="6">
        <f>J42+L42</f>
        <v>140376246</v>
      </c>
      <c r="O42" s="15">
        <f>N42*0.03</f>
        <v>4211287.38</v>
      </c>
      <c r="P42" s="6">
        <f>M42-O42</f>
        <v>10935390.62</v>
      </c>
      <c r="Q42" s="17">
        <f>P42/100000</f>
        <v>109.3539062</v>
      </c>
      <c r="S42" s="4"/>
      <c r="T42" s="4"/>
      <c r="U42" s="4"/>
      <c r="V42" s="4"/>
      <c r="W42" s="4"/>
      <c r="X42" s="4"/>
      <c r="Y42" s="19"/>
      <c r="Z42" s="20">
        <f>import!B41-import!C41-import!D41</f>
        <v>68.307500660639</v>
      </c>
    </row>
    <row r="43" ht="15" spans="1:26">
      <c r="A43" s="5">
        <v>40359</v>
      </c>
      <c r="B43" s="6">
        <v>205940.834504155</v>
      </c>
      <c r="C43" s="4">
        <f>B43-B44</f>
        <v>1171.495125605</v>
      </c>
      <c r="D43" s="9">
        <v>6.8165</v>
      </c>
      <c r="E43" s="7">
        <v>51430</v>
      </c>
      <c r="F43" s="8">
        <f>E43-E44</f>
        <v>12509</v>
      </c>
      <c r="G43" s="8">
        <f>F43/100</f>
        <v>125.09</v>
      </c>
      <c r="H43" s="6">
        <v>200.22</v>
      </c>
      <c r="I43" s="6">
        <v>342844218</v>
      </c>
      <c r="J43" s="12">
        <f>I43-I44</f>
        <v>62681946</v>
      </c>
      <c r="K43" s="6">
        <v>385309351</v>
      </c>
      <c r="L43" s="12">
        <f>K43-K44</f>
        <v>73507425</v>
      </c>
      <c r="M43" s="14">
        <f>L43-J43</f>
        <v>10825479</v>
      </c>
      <c r="N43" s="6">
        <f>J43+L43</f>
        <v>136189371</v>
      </c>
      <c r="O43" s="15">
        <f>N43*0.03</f>
        <v>4085681.13</v>
      </c>
      <c r="P43" s="6">
        <f>M43-O43</f>
        <v>6739797.87</v>
      </c>
      <c r="Q43" s="17">
        <f>P43/100000</f>
        <v>67.3979787</v>
      </c>
      <c r="S43" s="4"/>
      <c r="T43" s="4"/>
      <c r="U43" s="4"/>
      <c r="V43" s="4"/>
      <c r="W43" s="4"/>
      <c r="X43" s="4"/>
      <c r="Y43" s="19"/>
      <c r="Z43" s="20">
        <f>import!B42-import!C42-import!D42</f>
        <v>-48.5233436641169</v>
      </c>
    </row>
    <row r="44" ht="15" spans="1:26">
      <c r="A44" s="5">
        <v>40329</v>
      </c>
      <c r="B44" s="6">
        <v>204769.33937855</v>
      </c>
      <c r="C44" s="4">
        <f>B44-B45</f>
        <v>1315.63515405901</v>
      </c>
      <c r="D44" s="10">
        <v>6.8274</v>
      </c>
      <c r="E44" s="7">
        <v>38921</v>
      </c>
      <c r="F44" s="8">
        <f>E44-E45</f>
        <v>8132</v>
      </c>
      <c r="G44" s="8">
        <f>F44/100</f>
        <v>81.32</v>
      </c>
      <c r="H44" s="6">
        <v>195.33</v>
      </c>
      <c r="I44" s="6">
        <v>280162272</v>
      </c>
      <c r="J44" s="12">
        <f>I44-I45</f>
        <v>60666284</v>
      </c>
      <c r="K44" s="6">
        <v>311801926</v>
      </c>
      <c r="L44" s="12">
        <f>K44-K45</f>
        <v>70744169</v>
      </c>
      <c r="M44" s="14">
        <f>L44-J44</f>
        <v>10077885</v>
      </c>
      <c r="N44" s="6">
        <f>J44+L44</f>
        <v>131410453</v>
      </c>
      <c r="O44" s="15">
        <f>N44*0.03</f>
        <v>3942313.59</v>
      </c>
      <c r="P44" s="6">
        <f>M44-O44</f>
        <v>6135571.41</v>
      </c>
      <c r="Q44" s="17">
        <f>P44/100000</f>
        <v>61.3557141</v>
      </c>
      <c r="S44" s="4"/>
      <c r="T44" s="4"/>
      <c r="U44" s="4"/>
      <c r="V44" s="4"/>
      <c r="W44" s="4"/>
      <c r="X44" s="4"/>
      <c r="Y44" s="19"/>
      <c r="Z44" s="20">
        <f>import!B43-import!C43-import!D43</f>
        <v>1.80100725098154</v>
      </c>
    </row>
    <row r="45" ht="15" spans="1:26">
      <c r="A45" s="5">
        <v>40298</v>
      </c>
      <c r="B45" s="6">
        <v>203453.704224491</v>
      </c>
      <c r="C45" s="4">
        <f>B45-B46</f>
        <v>2863.100606964</v>
      </c>
      <c r="D45" s="9">
        <v>6.8262</v>
      </c>
      <c r="E45" s="7">
        <v>30789</v>
      </c>
      <c r="F45" s="8">
        <f>E45-E46</f>
        <v>7346</v>
      </c>
      <c r="G45" s="8">
        <f>F45/100</f>
        <v>73.46</v>
      </c>
      <c r="H45" s="6">
        <v>16.81</v>
      </c>
      <c r="I45" s="6">
        <v>219495988</v>
      </c>
      <c r="J45" s="12">
        <f>I45-I46</f>
        <v>61620245</v>
      </c>
      <c r="K45" s="6">
        <v>241057757</v>
      </c>
      <c r="L45" s="12">
        <f>K45-K46</f>
        <v>66410868</v>
      </c>
      <c r="M45" s="14">
        <f>L45-J45</f>
        <v>4790623</v>
      </c>
      <c r="N45" s="6">
        <f>J45+L45</f>
        <v>128031113</v>
      </c>
      <c r="O45" s="15">
        <f>N45*0.03</f>
        <v>3840933.39</v>
      </c>
      <c r="P45" s="6">
        <f>M45-O45</f>
        <v>949689.61</v>
      </c>
      <c r="Q45" s="17">
        <f>P45/100000</f>
        <v>9.4968961</v>
      </c>
      <c r="S45" s="4"/>
      <c r="T45" s="4"/>
      <c r="U45" s="4"/>
      <c r="V45" s="4"/>
      <c r="W45" s="4"/>
      <c r="X45" s="4"/>
      <c r="Y45" s="19"/>
      <c r="Z45" s="20">
        <f>import!B44-import!C44-import!D44</f>
        <v>360.69307092113</v>
      </c>
    </row>
    <row r="46" ht="15" spans="1:26">
      <c r="A46" s="5">
        <v>40268</v>
      </c>
      <c r="B46" s="6">
        <v>200590.603617527</v>
      </c>
      <c r="C46" s="4">
        <f>B46-B47</f>
        <v>2701.50558171899</v>
      </c>
      <c r="D46" s="9">
        <v>6.8264</v>
      </c>
      <c r="E46" s="7">
        <v>23443</v>
      </c>
      <c r="F46" s="8">
        <f>E46-E47</f>
        <v>9419</v>
      </c>
      <c r="G46" s="8">
        <f>F46/100</f>
        <v>94.19</v>
      </c>
      <c r="H46" s="6">
        <v>-72.36</v>
      </c>
      <c r="I46" s="6">
        <v>157875743</v>
      </c>
      <c r="J46" s="12">
        <f>I46-I47</f>
        <v>64115142</v>
      </c>
      <c r="K46" s="6">
        <v>174646889</v>
      </c>
      <c r="L46" s="12">
        <f>K46-K47</f>
        <v>66884105</v>
      </c>
      <c r="M46" s="14">
        <f>L46-J46</f>
        <v>2768963</v>
      </c>
      <c r="N46" s="6">
        <f>J46+L46</f>
        <v>130999247</v>
      </c>
      <c r="O46" s="15">
        <f>N46*0.03</f>
        <v>3929977.41</v>
      </c>
      <c r="P46" s="6">
        <f>M46-O46</f>
        <v>-1161014.41</v>
      </c>
      <c r="Q46" s="17">
        <f>P46/100000</f>
        <v>-11.6101441</v>
      </c>
      <c r="S46" s="4"/>
      <c r="T46" s="4"/>
      <c r="U46" s="4"/>
      <c r="V46" s="4"/>
      <c r="W46" s="4"/>
      <c r="X46" s="4"/>
      <c r="Y46" s="19"/>
      <c r="Z46" s="20">
        <f>import!B45-import!C45-import!D45</f>
        <v>390.560671339908</v>
      </c>
    </row>
    <row r="47" ht="15" spans="1:26">
      <c r="A47" s="5">
        <v>40237</v>
      </c>
      <c r="B47" s="6">
        <v>197889.098035808</v>
      </c>
      <c r="C47" s="4">
        <f>B47-B48</f>
        <v>1794.95936323202</v>
      </c>
      <c r="D47" s="10">
        <v>6.827</v>
      </c>
      <c r="E47" s="7">
        <v>14024</v>
      </c>
      <c r="F47" s="8">
        <f>E47-E48</f>
        <v>5895</v>
      </c>
      <c r="G47" s="8">
        <f>F47/100</f>
        <v>58.95</v>
      </c>
      <c r="H47" s="6">
        <v>76.12</v>
      </c>
      <c r="I47" s="6">
        <v>93760601</v>
      </c>
      <c r="J47" s="12">
        <f>I47-I48</f>
        <v>44779966</v>
      </c>
      <c r="K47" s="6">
        <v>107762784</v>
      </c>
      <c r="L47" s="12">
        <f>K47-K48</f>
        <v>50542749</v>
      </c>
      <c r="M47" s="14">
        <f>L47-J47</f>
        <v>5762783</v>
      </c>
      <c r="N47" s="6">
        <f>J47+L47</f>
        <v>95322715</v>
      </c>
      <c r="O47" s="15">
        <f>N47*0.03</f>
        <v>2859681.45</v>
      </c>
      <c r="P47" s="6">
        <f>M47-O47</f>
        <v>2903101.55</v>
      </c>
      <c r="Q47" s="17">
        <f>P47/100000</f>
        <v>29.0310155</v>
      </c>
      <c r="S47" s="4"/>
      <c r="T47" s="4"/>
      <c r="U47" s="4"/>
      <c r="V47" s="4"/>
      <c r="W47" s="4"/>
      <c r="X47" s="4"/>
      <c r="Y47" s="19"/>
      <c r="Z47" s="20">
        <f>import!B46-import!C46-import!D46</f>
        <v>174.566678050464</v>
      </c>
    </row>
    <row r="48" ht="15" spans="1:26">
      <c r="A48" s="5">
        <v>40209</v>
      </c>
      <c r="B48" s="6">
        <v>196094.138672576</v>
      </c>
      <c r="C48" s="4">
        <f>B48-B49</f>
        <v>2981.12867257599</v>
      </c>
      <c r="D48" s="9">
        <v>6.8273</v>
      </c>
      <c r="E48" s="7">
        <v>8129</v>
      </c>
      <c r="F48" s="8">
        <v>8129</v>
      </c>
      <c r="G48" s="8">
        <f>F48/100</f>
        <v>81.29</v>
      </c>
      <c r="H48" s="6">
        <v>141.68</v>
      </c>
      <c r="I48" s="6">
        <v>48980635</v>
      </c>
      <c r="J48" s="6">
        <v>48980635</v>
      </c>
      <c r="K48" s="6">
        <v>57220035</v>
      </c>
      <c r="L48" s="6">
        <v>57220035</v>
      </c>
      <c r="M48" s="14">
        <f>L48-J48</f>
        <v>8239400</v>
      </c>
      <c r="N48" s="6">
        <f>J48+L48</f>
        <v>106200670</v>
      </c>
      <c r="O48" s="15">
        <f>N48*0.03</f>
        <v>3186020.1</v>
      </c>
      <c r="P48" s="6">
        <f>M48-O48</f>
        <v>5053379.9</v>
      </c>
      <c r="Q48" s="17">
        <f>P48/100000</f>
        <v>50.533799</v>
      </c>
      <c r="S48" s="4"/>
      <c r="T48" s="4"/>
      <c r="U48" s="4"/>
      <c r="V48" s="4"/>
      <c r="W48" s="4"/>
      <c r="X48" s="4"/>
      <c r="Y48" s="19"/>
      <c r="Z48" s="20">
        <f>import!B47-import!C47-import!D47</f>
        <v>288.599060036718</v>
      </c>
    </row>
    <row r="49" ht="15" spans="1:26">
      <c r="A49" s="11">
        <v>40178</v>
      </c>
      <c r="B49" s="12">
        <v>193113.01</v>
      </c>
      <c r="C49" s="4">
        <f>B49-B50</f>
        <v>2910.03</v>
      </c>
      <c r="D49" s="9">
        <v>6.8279</v>
      </c>
      <c r="E49" s="7">
        <v>90033</v>
      </c>
      <c r="F49" s="8">
        <f t="shared" ref="F49:F59" si="19">E49-E50</f>
        <v>12139</v>
      </c>
      <c r="G49" s="8">
        <f>F49/100</f>
        <v>121.39</v>
      </c>
      <c r="H49" s="6">
        <v>184.3</v>
      </c>
      <c r="I49" s="12">
        <v>545206936</v>
      </c>
      <c r="J49" s="12">
        <f t="shared" ref="J49:J59" si="20">I49-I50</f>
        <v>59747731</v>
      </c>
      <c r="K49" s="12">
        <v>672230418</v>
      </c>
      <c r="L49" s="12">
        <f t="shared" ref="L49:L59" si="21">K49-K50</f>
        <v>71655694</v>
      </c>
      <c r="M49" s="14">
        <f>L49-J49</f>
        <v>11907963</v>
      </c>
      <c r="N49" s="6">
        <f>J49+L49</f>
        <v>131403425</v>
      </c>
      <c r="O49" s="16">
        <f>N49*0.03</f>
        <v>3942102.75</v>
      </c>
      <c r="P49" s="12">
        <f>M49-O49</f>
        <v>7965860.25</v>
      </c>
      <c r="Q49" s="17">
        <f>P49/100000</f>
        <v>79.6586025</v>
      </c>
      <c r="S49" s="4"/>
      <c r="T49" s="4"/>
      <c r="U49" s="4"/>
      <c r="V49" s="4"/>
      <c r="W49" s="4"/>
      <c r="X49" s="4"/>
      <c r="Y49" s="19"/>
      <c r="Z49" s="20">
        <f>import!B48-import!C48-import!D48</f>
        <v>236.582529812936</v>
      </c>
    </row>
    <row r="50" ht="15" spans="1:26">
      <c r="A50" s="5">
        <v>40147</v>
      </c>
      <c r="B50" s="6">
        <v>190202.98</v>
      </c>
      <c r="C50" s="4">
        <f>B50-B51</f>
        <v>2542.94</v>
      </c>
      <c r="D50" s="10">
        <v>6.8274</v>
      </c>
      <c r="E50" s="7">
        <v>77894</v>
      </c>
      <c r="F50" s="8">
        <f>E50-E51</f>
        <v>7023</v>
      </c>
      <c r="G50" s="8">
        <f>F50/100</f>
        <v>70.23</v>
      </c>
      <c r="H50" s="6">
        <v>190.93</v>
      </c>
      <c r="I50" s="6">
        <v>485459205</v>
      </c>
      <c r="J50" s="12">
        <f>I50-I51</f>
        <v>53133902</v>
      </c>
      <c r="K50" s="6">
        <v>600574724</v>
      </c>
      <c r="L50" s="12">
        <f>K50-K51</f>
        <v>65793961</v>
      </c>
      <c r="M50" s="14">
        <f>L50-J50</f>
        <v>12660059</v>
      </c>
      <c r="N50" s="6">
        <f>J50+L50</f>
        <v>118927863</v>
      </c>
      <c r="O50" s="15">
        <f>N50*0.03</f>
        <v>3567835.89</v>
      </c>
      <c r="P50" s="6">
        <f>M50-O50</f>
        <v>9092223.11</v>
      </c>
      <c r="Q50" s="17">
        <f>P50/100000</f>
        <v>90.9222311</v>
      </c>
      <c r="S50" s="4"/>
      <c r="T50" s="4"/>
      <c r="U50" s="4"/>
      <c r="V50" s="4"/>
      <c r="W50" s="4"/>
      <c r="X50" s="4"/>
      <c r="Y50" s="19"/>
      <c r="Z50" s="20">
        <f>import!B49-import!C49-import!D49</f>
        <v>223.292197207157</v>
      </c>
    </row>
    <row r="51" ht="15" spans="1:26">
      <c r="A51" s="5">
        <v>40117</v>
      </c>
      <c r="B51" s="6">
        <v>187660.04</v>
      </c>
      <c r="C51" s="4">
        <f>B51-B52</f>
        <v>2285.57673687601</v>
      </c>
      <c r="D51" s="9">
        <v>6.8275</v>
      </c>
      <c r="E51" s="7">
        <v>70871</v>
      </c>
      <c r="F51" s="8">
        <f>E51-E52</f>
        <v>7105</v>
      </c>
      <c r="G51" s="8">
        <f>F51/100</f>
        <v>71.05</v>
      </c>
      <c r="H51" s="6">
        <v>239.88</v>
      </c>
      <c r="I51" s="6">
        <v>432325303</v>
      </c>
      <c r="J51" s="12">
        <f>I51-I52</f>
        <v>48131072</v>
      </c>
      <c r="K51" s="6">
        <v>534780763</v>
      </c>
      <c r="L51" s="12">
        <f>K51-K52</f>
        <v>64601222</v>
      </c>
      <c r="M51" s="14">
        <f>L51-J51</f>
        <v>16470150</v>
      </c>
      <c r="N51" s="6">
        <f>J51+L51</f>
        <v>112732294</v>
      </c>
      <c r="O51" s="15">
        <f>N51*0.03</f>
        <v>3381968.82</v>
      </c>
      <c r="P51" s="6">
        <f>M51-O51</f>
        <v>13088181.18</v>
      </c>
      <c r="Q51" s="17">
        <f>P51/100000</f>
        <v>130.8818118</v>
      </c>
      <c r="S51" s="4"/>
      <c r="T51" s="4"/>
      <c r="U51" s="4"/>
      <c r="V51" s="4"/>
      <c r="W51" s="4"/>
      <c r="X51" s="4"/>
      <c r="Y51" s="19"/>
      <c r="Z51" s="20">
        <f>import!B50-import!C50-import!D50</f>
        <v>176.027227307289</v>
      </c>
    </row>
    <row r="52" ht="15" spans="1:26">
      <c r="A52" s="5">
        <v>40086</v>
      </c>
      <c r="B52" s="6">
        <v>185374.463263124</v>
      </c>
      <c r="C52" s="4">
        <f>B52-B53</f>
        <v>4067.695553656</v>
      </c>
      <c r="D52" s="9">
        <v>6.8289</v>
      </c>
      <c r="E52" s="7">
        <v>63766</v>
      </c>
      <c r="F52" s="8">
        <f>E52-E53</f>
        <v>7899</v>
      </c>
      <c r="G52" s="8">
        <f>F52/100</f>
        <v>78.99</v>
      </c>
      <c r="H52" s="6">
        <v>129.32</v>
      </c>
      <c r="I52" s="6">
        <v>384194231</v>
      </c>
      <c r="J52" s="12">
        <f>I52-I53</f>
        <v>56472596</v>
      </c>
      <c r="K52" s="6">
        <v>470179541</v>
      </c>
      <c r="L52" s="12">
        <f>K52-K53</f>
        <v>65372869</v>
      </c>
      <c r="M52" s="14">
        <f>L52-J52</f>
        <v>8900273</v>
      </c>
      <c r="N52" s="6">
        <f>J52+L52</f>
        <v>121845465</v>
      </c>
      <c r="O52" s="15">
        <f>N52*0.03</f>
        <v>3655363.95</v>
      </c>
      <c r="P52" s="6">
        <f>M52-O52</f>
        <v>5244909.05</v>
      </c>
      <c r="Q52" s="17">
        <f>P52/100000</f>
        <v>52.4490905</v>
      </c>
      <c r="S52" s="4"/>
      <c r="T52" s="4"/>
      <c r="U52" s="4"/>
      <c r="V52" s="4"/>
      <c r="W52" s="4"/>
      <c r="X52" s="4"/>
      <c r="Y52" s="19"/>
      <c r="Z52" s="20">
        <f>import!B51-import!C51-import!D51</f>
        <v>463.495062465616</v>
      </c>
    </row>
    <row r="53" ht="15" spans="1:26">
      <c r="A53" s="5">
        <v>40056</v>
      </c>
      <c r="B53" s="6">
        <v>181306.767709468</v>
      </c>
      <c r="C53" s="4">
        <f>B53-B54</f>
        <v>1187.53770946799</v>
      </c>
      <c r="D53" s="10">
        <v>6.8322</v>
      </c>
      <c r="E53" s="7">
        <v>55867</v>
      </c>
      <c r="F53" s="8">
        <f>E53-E54</f>
        <v>7499</v>
      </c>
      <c r="G53" s="8">
        <f>F53/100</f>
        <v>74.99</v>
      </c>
      <c r="H53" s="6">
        <v>157.12</v>
      </c>
      <c r="I53" s="6">
        <v>327721635</v>
      </c>
      <c r="J53" s="12">
        <f>I53-I54</f>
        <v>46996770</v>
      </c>
      <c r="K53" s="6">
        <v>404806672</v>
      </c>
      <c r="L53" s="12">
        <f>K53-K54</f>
        <v>57506188</v>
      </c>
      <c r="M53" s="14">
        <f>L53-J53</f>
        <v>10509418</v>
      </c>
      <c r="N53" s="6">
        <f>J53+L53</f>
        <v>104502958</v>
      </c>
      <c r="O53" s="15">
        <f>N53*0.03</f>
        <v>3135088.74</v>
      </c>
      <c r="P53" s="6">
        <f>M53-O53</f>
        <v>7374329.26</v>
      </c>
      <c r="Q53" s="17">
        <f>P53/100000</f>
        <v>73.7432926</v>
      </c>
      <c r="S53" s="4"/>
      <c r="T53" s="4"/>
      <c r="U53" s="4"/>
      <c r="V53" s="4"/>
      <c r="W53" s="4"/>
      <c r="X53" s="4"/>
      <c r="Y53" s="19"/>
      <c r="Z53" s="20">
        <f>import!B52-import!C52-import!D52</f>
        <v>37.9451266897494</v>
      </c>
    </row>
    <row r="54" ht="15" spans="1:26">
      <c r="A54" s="5">
        <v>40025</v>
      </c>
      <c r="B54" s="6">
        <v>180119.23</v>
      </c>
      <c r="C54" s="4">
        <f>B54-B55</f>
        <v>2204.56</v>
      </c>
      <c r="D54" s="9">
        <v>6.832</v>
      </c>
      <c r="E54" s="7">
        <v>48368</v>
      </c>
      <c r="F54" s="8">
        <f>E54-E55</f>
        <v>5359</v>
      </c>
      <c r="G54" s="8">
        <f>F54/100</f>
        <v>53.59</v>
      </c>
      <c r="H54" s="6">
        <v>106.3</v>
      </c>
      <c r="I54" s="6">
        <v>280724865</v>
      </c>
      <c r="J54" s="12">
        <f>I54-I55</f>
        <v>50399228</v>
      </c>
      <c r="K54" s="6">
        <v>347300484</v>
      </c>
      <c r="L54" s="12">
        <f>K54-K55</f>
        <v>58809315</v>
      </c>
      <c r="M54" s="14">
        <f>L54-J54</f>
        <v>8410087</v>
      </c>
      <c r="N54" s="6">
        <f>J54+L54</f>
        <v>109208543</v>
      </c>
      <c r="O54" s="15">
        <f>N54*0.03</f>
        <v>3276256.29</v>
      </c>
      <c r="P54" s="6">
        <f>M54-O54</f>
        <v>5133830.71</v>
      </c>
      <c r="Q54" s="17">
        <f>P54/100000</f>
        <v>51.3383071</v>
      </c>
      <c r="S54" s="4"/>
      <c r="T54" s="4"/>
      <c r="U54" s="4"/>
      <c r="V54" s="4"/>
      <c r="W54" s="4"/>
      <c r="X54" s="4"/>
      <c r="Y54" s="19"/>
      <c r="Z54" s="20">
        <f>import!B53-import!C53-import!D53</f>
        <v>230.206805929039</v>
      </c>
    </row>
    <row r="55" ht="15" spans="1:26">
      <c r="A55" s="5">
        <v>39994</v>
      </c>
      <c r="B55" s="6">
        <v>177914.67</v>
      </c>
      <c r="C55" s="4">
        <f>B55-B56</f>
        <v>1327.16</v>
      </c>
      <c r="D55" s="9">
        <v>6.8332</v>
      </c>
      <c r="E55" s="7">
        <v>43009</v>
      </c>
      <c r="F55" s="8">
        <f>E55-E56</f>
        <v>8961</v>
      </c>
      <c r="G55" s="8">
        <f>F55/100</f>
        <v>89.61</v>
      </c>
      <c r="H55" s="6">
        <v>82.52</v>
      </c>
      <c r="I55" s="6">
        <v>230325637</v>
      </c>
      <c r="J55" s="12">
        <f>I55-I56</f>
        <v>47437875</v>
      </c>
      <c r="K55" s="6">
        <v>288491169</v>
      </c>
      <c r="L55" s="12">
        <f>K55-K56</f>
        <v>53204396</v>
      </c>
      <c r="M55" s="14">
        <f>L55-J55</f>
        <v>5766521</v>
      </c>
      <c r="N55" s="6">
        <f>J55+L55</f>
        <v>100642271</v>
      </c>
      <c r="O55" s="15">
        <f>N55*0.03</f>
        <v>3019268.13</v>
      </c>
      <c r="P55" s="6">
        <f>M55-O55</f>
        <v>2747252.87</v>
      </c>
      <c r="Q55" s="17">
        <f>P55/100000</f>
        <v>27.4725287</v>
      </c>
      <c r="S55" s="4"/>
      <c r="T55" s="4"/>
      <c r="U55" s="4"/>
      <c r="V55" s="4"/>
      <c r="W55" s="4"/>
      <c r="X55" s="4"/>
      <c r="Y55" s="19"/>
      <c r="Z55" s="20">
        <f>import!B54-import!C54-import!D54</f>
        <v>76.447854989294</v>
      </c>
    </row>
    <row r="56" ht="15" spans="1:26">
      <c r="A56" s="5">
        <v>39964</v>
      </c>
      <c r="B56" s="6">
        <v>176587.51</v>
      </c>
      <c r="C56" s="4">
        <f>B56-B57</f>
        <v>2425.65000000002</v>
      </c>
      <c r="D56" s="10">
        <v>6.8245</v>
      </c>
      <c r="E56" s="7">
        <v>34048</v>
      </c>
      <c r="F56" s="8">
        <f>E56-E57</f>
        <v>6379</v>
      </c>
      <c r="G56" s="8">
        <f>F56/100</f>
        <v>63.79</v>
      </c>
      <c r="H56" s="6">
        <v>133.89</v>
      </c>
      <c r="I56" s="6">
        <v>182887762</v>
      </c>
      <c r="J56" s="12">
        <f>I56-I57</f>
        <v>40306140</v>
      </c>
      <c r="K56" s="6">
        <v>235286773</v>
      </c>
      <c r="L56" s="12">
        <f>K56-K57</f>
        <v>48955408</v>
      </c>
      <c r="M56" s="14">
        <f>L56-J56</f>
        <v>8649268</v>
      </c>
      <c r="N56" s="6">
        <f>J56+L56</f>
        <v>89261548</v>
      </c>
      <c r="O56" s="15">
        <f>N56*0.03</f>
        <v>2677846.44</v>
      </c>
      <c r="P56" s="6">
        <f>M56-O56</f>
        <v>5971421.56</v>
      </c>
      <c r="Q56" s="17">
        <f>P56/100000</f>
        <v>59.7142156</v>
      </c>
      <c r="S56" s="4"/>
      <c r="T56" s="4"/>
      <c r="U56" s="4"/>
      <c r="V56" s="4"/>
      <c r="W56" s="4"/>
      <c r="X56" s="4"/>
      <c r="Y56" s="19"/>
      <c r="Z56" s="20">
        <f>import!B55-import!C55-import!D55</f>
        <v>236.603848027287</v>
      </c>
    </row>
    <row r="57" ht="15" spans="1:26">
      <c r="A57" s="5">
        <v>39933</v>
      </c>
      <c r="B57" s="6">
        <v>174161.86</v>
      </c>
      <c r="C57" s="4">
        <f>B57-B58</f>
        <v>1531.32999999999</v>
      </c>
      <c r="D57" s="9">
        <v>6.8312</v>
      </c>
      <c r="E57" s="7">
        <v>27669</v>
      </c>
      <c r="F57" s="8">
        <f>E57-E58</f>
        <v>5892</v>
      </c>
      <c r="G57" s="8">
        <f>F57/100</f>
        <v>58.92</v>
      </c>
      <c r="H57" s="6">
        <v>131.35</v>
      </c>
      <c r="I57" s="6">
        <v>142581622</v>
      </c>
      <c r="J57" s="12">
        <f>I57-I58</f>
        <v>42392283</v>
      </c>
      <c r="K57" s="6">
        <v>186331365</v>
      </c>
      <c r="L57" s="12">
        <f>K57-K58</f>
        <v>50270530</v>
      </c>
      <c r="M57" s="14">
        <f>L57-J57</f>
        <v>7878247</v>
      </c>
      <c r="N57" s="6">
        <f>J57+L57</f>
        <v>92662813</v>
      </c>
      <c r="O57" s="15">
        <f>N57*0.03</f>
        <v>2779884.39</v>
      </c>
      <c r="P57" s="6">
        <f>M57-O57</f>
        <v>5098362.61</v>
      </c>
      <c r="Q57" s="17">
        <f>P57/100000</f>
        <v>50.9836261</v>
      </c>
      <c r="S57" s="4"/>
      <c r="T57" s="4"/>
      <c r="U57" s="4"/>
      <c r="V57" s="4"/>
      <c r="W57" s="4"/>
      <c r="X57" s="4"/>
      <c r="Y57" s="19"/>
      <c r="Z57" s="20">
        <f>import!B56-import!C56-import!D56</f>
        <v>102.556683132438</v>
      </c>
    </row>
    <row r="58" ht="15" spans="1:26">
      <c r="A58" s="5">
        <v>39903</v>
      </c>
      <c r="B58" s="6">
        <v>172630.53</v>
      </c>
      <c r="C58" s="4">
        <f>B58-B59</f>
        <v>1211.34</v>
      </c>
      <c r="D58" s="9">
        <v>6.8341</v>
      </c>
      <c r="E58" s="7">
        <v>21777</v>
      </c>
      <c r="F58" s="8">
        <f>E58-E59</f>
        <v>8403</v>
      </c>
      <c r="G58" s="8">
        <f>F58/100</f>
        <v>84.03</v>
      </c>
      <c r="H58" s="6">
        <v>185.61</v>
      </c>
      <c r="I58" s="6">
        <v>100189339</v>
      </c>
      <c r="J58" s="12">
        <f>I58-I59</f>
        <v>38747980</v>
      </c>
      <c r="K58" s="6">
        <v>136060835</v>
      </c>
      <c r="L58" s="12">
        <f>K58-K59</f>
        <v>51153593</v>
      </c>
      <c r="M58" s="14">
        <f>L58-J58</f>
        <v>12405613</v>
      </c>
      <c r="N58" s="6">
        <f>J58+L58</f>
        <v>89901573</v>
      </c>
      <c r="O58" s="15">
        <f>N58*0.03</f>
        <v>2697047.19</v>
      </c>
      <c r="P58" s="6">
        <f>M58-O58</f>
        <v>9708565.81</v>
      </c>
      <c r="Q58" s="17">
        <f>P58/100000</f>
        <v>97.0856581</v>
      </c>
      <c r="S58" s="4"/>
      <c r="T58" s="4"/>
      <c r="U58" s="4"/>
      <c r="V58" s="4"/>
      <c r="W58" s="4"/>
      <c r="X58" s="4"/>
      <c r="Y58" s="19"/>
      <c r="Z58" s="20">
        <f>import!B57-import!C57-import!D57</f>
        <v>29.9040398766782</v>
      </c>
    </row>
    <row r="59" ht="15" spans="1:26">
      <c r="A59" s="5">
        <v>39872</v>
      </c>
      <c r="B59" s="6">
        <v>171419.19</v>
      </c>
      <c r="C59" s="4">
        <f>B59-B60</f>
        <v>1574.08000000002</v>
      </c>
      <c r="D59" s="10">
        <v>6.8357</v>
      </c>
      <c r="E59" s="7">
        <v>13374</v>
      </c>
      <c r="F59" s="8">
        <f>E59-E60</f>
        <v>5833</v>
      </c>
      <c r="G59" s="8">
        <f>F59/100</f>
        <v>58.33</v>
      </c>
      <c r="H59" s="6">
        <v>48.41</v>
      </c>
      <c r="I59" s="6">
        <v>61441359</v>
      </c>
      <c r="J59" s="12">
        <f>I59-I60</f>
        <v>33383777</v>
      </c>
      <c r="K59" s="6">
        <v>84907242</v>
      </c>
      <c r="L59" s="12">
        <f>K59-K60</f>
        <v>38912512</v>
      </c>
      <c r="M59" s="14">
        <f>L59-J59</f>
        <v>5528735</v>
      </c>
      <c r="N59" s="6">
        <f>J59+L59</f>
        <v>72296289</v>
      </c>
      <c r="O59" s="15">
        <f>N59*0.03</f>
        <v>2168888.67</v>
      </c>
      <c r="P59" s="6">
        <f>M59-O59</f>
        <v>3359846.33</v>
      </c>
      <c r="Q59" s="17">
        <f>P59/100000</f>
        <v>33.5984633</v>
      </c>
      <c r="S59" s="4"/>
      <c r="T59" s="4"/>
      <c r="U59" s="4"/>
      <c r="V59" s="4"/>
      <c r="W59" s="4"/>
      <c r="X59" s="4"/>
      <c r="Y59" s="19"/>
      <c r="Z59" s="20">
        <f>import!B58-import!C58-import!D58</f>
        <v>174.630880799307</v>
      </c>
    </row>
    <row r="60" ht="15" spans="1:26">
      <c r="A60" s="5">
        <v>39844</v>
      </c>
      <c r="B60" s="6">
        <v>169845.11</v>
      </c>
      <c r="C60" s="4">
        <f>B60-B61</f>
        <v>1414</v>
      </c>
      <c r="D60" s="9">
        <v>6.8382</v>
      </c>
      <c r="E60" s="7">
        <v>7541</v>
      </c>
      <c r="F60" s="8">
        <v>7541</v>
      </c>
      <c r="G60" s="8">
        <f>F60/100</f>
        <v>75.41</v>
      </c>
      <c r="H60" s="6">
        <v>391.09</v>
      </c>
      <c r="I60" s="6">
        <v>28057582</v>
      </c>
      <c r="J60" s="6">
        <v>28057582</v>
      </c>
      <c r="K60" s="6">
        <v>45994730</v>
      </c>
      <c r="L60" s="6">
        <v>45994730</v>
      </c>
      <c r="M60" s="14">
        <f>L60-J60</f>
        <v>17937148</v>
      </c>
      <c r="N60" s="6">
        <f>J60+L60</f>
        <v>74052312</v>
      </c>
      <c r="O60" s="15">
        <f>N60*0.03</f>
        <v>2221569.36</v>
      </c>
      <c r="P60" s="6">
        <f>M60-O60</f>
        <v>15715578.64</v>
      </c>
      <c r="Q60" s="17">
        <f>P60/100000</f>
        <v>157.1557864</v>
      </c>
      <c r="S60" s="4"/>
      <c r="T60" s="4"/>
      <c r="U60" s="4"/>
      <c r="V60" s="4"/>
      <c r="W60" s="4"/>
      <c r="X60" s="4"/>
      <c r="Y60" s="19"/>
      <c r="Z60" s="20">
        <f>import!B59-import!C59-import!D59</f>
        <v>-79.9416517269924</v>
      </c>
    </row>
    <row r="61" ht="15" spans="1:26">
      <c r="A61" s="11">
        <v>39813</v>
      </c>
      <c r="B61" s="12">
        <v>168431.11</v>
      </c>
      <c r="C61" s="4">
        <f>B61-B62</f>
        <v>3134.59</v>
      </c>
      <c r="D61" s="9">
        <v>6.8424</v>
      </c>
      <c r="E61" s="7">
        <v>92395</v>
      </c>
      <c r="F61" s="8">
        <f t="shared" ref="F61:F71" si="22">E61-E62</f>
        <v>5977</v>
      </c>
      <c r="G61" s="8">
        <f>F61/100</f>
        <v>59.77</v>
      </c>
      <c r="H61" s="6">
        <v>389.8</v>
      </c>
      <c r="I61" s="12">
        <v>619955507</v>
      </c>
      <c r="J61" s="12">
        <f t="shared" ref="J61:J71" si="23">I61-I62</f>
        <v>40453585</v>
      </c>
      <c r="K61" s="12">
        <v>790619515</v>
      </c>
      <c r="L61" s="12">
        <f t="shared" ref="L61:L71" si="24">K61-K62</f>
        <v>58559563</v>
      </c>
      <c r="M61" s="14">
        <f>L61-J61</f>
        <v>18105978</v>
      </c>
      <c r="N61" s="6">
        <f>J61+L61</f>
        <v>99013148</v>
      </c>
      <c r="O61" s="16">
        <f>N61*0.03</f>
        <v>2970394.44</v>
      </c>
      <c r="P61" s="12">
        <f>M61-O61</f>
        <v>15135583.56</v>
      </c>
      <c r="Q61" s="17">
        <f>P61/100000</f>
        <v>151.3558356</v>
      </c>
      <c r="S61" s="4"/>
      <c r="T61" s="4"/>
      <c r="U61" s="4"/>
      <c r="V61" s="4"/>
      <c r="W61" s="4"/>
      <c r="X61" s="4"/>
      <c r="Y61" s="19"/>
      <c r="Z61" s="20">
        <f>import!B60-import!C60-import!D60</f>
        <v>177.829486131977</v>
      </c>
    </row>
    <row r="62" ht="15" spans="1:26">
      <c r="A62" s="5">
        <v>39782</v>
      </c>
      <c r="B62" s="6">
        <v>165296.52</v>
      </c>
      <c r="C62" s="4">
        <f>B62-B63</f>
        <v>1123.81</v>
      </c>
      <c r="D62" s="10">
        <v>6.8286</v>
      </c>
      <c r="E62" s="7">
        <v>86418</v>
      </c>
      <c r="F62" s="8">
        <f>E62-E63</f>
        <v>5322</v>
      </c>
      <c r="G62" s="8">
        <f>F62/100</f>
        <v>53.22</v>
      </c>
      <c r="H62" s="6">
        <v>400.9</v>
      </c>
      <c r="I62" s="6">
        <v>579501922</v>
      </c>
      <c r="J62" s="12">
        <f>I62-I63</f>
        <v>42561322</v>
      </c>
      <c r="K62" s="6">
        <v>732059952</v>
      </c>
      <c r="L62" s="12">
        <f>K62-K63</f>
        <v>63541858</v>
      </c>
      <c r="M62" s="14">
        <f>L62-J62</f>
        <v>20980536</v>
      </c>
      <c r="N62" s="6">
        <f>J62+L62</f>
        <v>106103180</v>
      </c>
      <c r="O62" s="15">
        <f>N62*0.03</f>
        <v>3183095.4</v>
      </c>
      <c r="P62" s="6">
        <f>M62-O62</f>
        <v>17797440.6</v>
      </c>
      <c r="Q62" s="17">
        <f>P62/100000</f>
        <v>177.974406</v>
      </c>
      <c r="S62" s="4"/>
      <c r="T62" s="4"/>
      <c r="U62" s="4"/>
      <c r="V62" s="4"/>
      <c r="W62" s="4"/>
      <c r="X62" s="4"/>
      <c r="Y62" s="19"/>
      <c r="Z62" s="20">
        <f>import!B61-import!C61-import!D61</f>
        <v>-95.6055964016639</v>
      </c>
    </row>
    <row r="63" ht="15" spans="1:26">
      <c r="A63" s="5">
        <v>39752</v>
      </c>
      <c r="B63" s="6">
        <v>164172.71</v>
      </c>
      <c r="C63" s="4">
        <f>B63-B64</f>
        <v>1657.28</v>
      </c>
      <c r="D63" s="9">
        <v>6.8316</v>
      </c>
      <c r="E63" s="7">
        <v>81096</v>
      </c>
      <c r="F63" s="8">
        <f>E63-E64</f>
        <v>6722</v>
      </c>
      <c r="G63" s="8">
        <f>F63/100</f>
        <v>67.22</v>
      </c>
      <c r="H63" s="6">
        <v>352.39</v>
      </c>
      <c r="I63" s="6">
        <v>536940600</v>
      </c>
      <c r="J63" s="12">
        <f>I63-I64</f>
        <v>52585223</v>
      </c>
      <c r="K63" s="6">
        <v>668518094</v>
      </c>
      <c r="L63" s="12">
        <f>K63-K64</f>
        <v>72403544</v>
      </c>
      <c r="M63" s="14">
        <f>L63-J63</f>
        <v>19818321</v>
      </c>
      <c r="N63" s="6">
        <f>J63+L63</f>
        <v>124988767</v>
      </c>
      <c r="O63" s="15">
        <f>N63*0.03</f>
        <v>3749663.01</v>
      </c>
      <c r="P63" s="6">
        <f>M63-O63</f>
        <v>16068657.99</v>
      </c>
      <c r="Q63" s="17">
        <f>P63/100000</f>
        <v>160.6865799</v>
      </c>
      <c r="S63" s="4"/>
      <c r="T63" s="4"/>
      <c r="U63" s="4"/>
      <c r="V63" s="4"/>
      <c r="W63" s="4"/>
      <c r="X63" s="4"/>
      <c r="Y63" s="19"/>
      <c r="Z63" s="20">
        <f>import!B62-import!C62-import!D62</f>
        <v>3.83289549224764</v>
      </c>
    </row>
    <row r="64" ht="15" spans="1:26">
      <c r="A64" s="5">
        <v>39721</v>
      </c>
      <c r="B64" s="6">
        <v>162515.43</v>
      </c>
      <c r="C64" s="4">
        <f>B64-B65</f>
        <v>3781.22999999998</v>
      </c>
      <c r="D64" s="9">
        <v>6.8307</v>
      </c>
      <c r="E64" s="7">
        <v>74374</v>
      </c>
      <c r="F64" s="8">
        <f>E64-E65</f>
        <v>6642</v>
      </c>
      <c r="G64" s="8">
        <f>F64/100</f>
        <v>66.42</v>
      </c>
      <c r="H64" s="6">
        <v>293.67</v>
      </c>
      <c r="I64" s="6">
        <v>484355377</v>
      </c>
      <c r="J64" s="12">
        <f>I64-I65</f>
        <v>58781454</v>
      </c>
      <c r="K64" s="6">
        <v>596114550</v>
      </c>
      <c r="L64" s="12">
        <f>K64-K65</f>
        <v>75576003</v>
      </c>
      <c r="M64" s="14">
        <f>L64-J64</f>
        <v>16794549</v>
      </c>
      <c r="N64" s="6">
        <f>J64+L64</f>
        <v>134357457</v>
      </c>
      <c r="O64" s="15">
        <f>N64*0.03</f>
        <v>4030723.71</v>
      </c>
      <c r="P64" s="6">
        <f>M64-O64</f>
        <v>12763825.29</v>
      </c>
      <c r="Q64" s="17">
        <f>P64/100000</f>
        <v>127.6382529</v>
      </c>
      <c r="S64" s="4"/>
      <c r="T64" s="4"/>
      <c r="U64" s="4"/>
      <c r="V64" s="4"/>
      <c r="W64" s="4"/>
      <c r="X64" s="4"/>
      <c r="Y64" s="19"/>
      <c r="Z64" s="20">
        <f>import!B63-import!C63-import!D63</f>
        <v>341.038309292461</v>
      </c>
    </row>
    <row r="65" ht="15" spans="1:26">
      <c r="A65" s="5">
        <v>39691</v>
      </c>
      <c r="B65" s="6">
        <v>158734.2</v>
      </c>
      <c r="C65" s="4">
        <f>B65-B66</f>
        <v>1826.04000000001</v>
      </c>
      <c r="D65" s="10">
        <v>6.8515</v>
      </c>
      <c r="E65" s="7">
        <v>67732</v>
      </c>
      <c r="F65" s="8">
        <f>E65-E66</f>
        <v>7008</v>
      </c>
      <c r="G65" s="8">
        <f>F65/100</f>
        <v>70.08</v>
      </c>
      <c r="H65" s="6">
        <v>286.94</v>
      </c>
      <c r="I65" s="6">
        <v>425573923</v>
      </c>
      <c r="J65" s="12">
        <f>I65-I66</f>
        <v>55870585</v>
      </c>
      <c r="K65" s="6">
        <v>520538547</v>
      </c>
      <c r="L65" s="12">
        <f>K65-K66</f>
        <v>72622615</v>
      </c>
      <c r="M65" s="14">
        <f>L65-J65</f>
        <v>16752030</v>
      </c>
      <c r="N65" s="6">
        <f>J65+L65</f>
        <v>128493200</v>
      </c>
      <c r="O65" s="15">
        <f>N65*0.03</f>
        <v>3854796</v>
      </c>
      <c r="P65" s="6">
        <f>M65-O65</f>
        <v>12897234</v>
      </c>
      <c r="Q65" s="17">
        <f>P65/100000</f>
        <v>128.97234</v>
      </c>
      <c r="S65" s="4"/>
      <c r="T65" s="4"/>
      <c r="U65" s="4"/>
      <c r="V65" s="4"/>
      <c r="W65" s="4"/>
      <c r="X65" s="4"/>
      <c r="Y65" s="19"/>
      <c r="Z65" s="20">
        <f>import!B64-import!C64-import!D64</f>
        <v>59.4931611340595</v>
      </c>
    </row>
    <row r="66" ht="15" spans="1:26">
      <c r="A66" s="5">
        <v>39660</v>
      </c>
      <c r="B66" s="6">
        <v>156908.16</v>
      </c>
      <c r="C66" s="4">
        <f t="shared" ref="C66:C129" si="25">B66-B67</f>
        <v>3339.35000000001</v>
      </c>
      <c r="D66" s="9">
        <v>6.8376</v>
      </c>
      <c r="E66" s="7">
        <v>60724</v>
      </c>
      <c r="F66" s="8">
        <f>E66-E67</f>
        <v>8336</v>
      </c>
      <c r="G66" s="8">
        <f>F66/100</f>
        <v>83.36</v>
      </c>
      <c r="H66" s="6">
        <v>252.78</v>
      </c>
      <c r="I66" s="6">
        <v>369703338</v>
      </c>
      <c r="J66" s="12">
        <f>I66-I67</f>
        <v>59958730</v>
      </c>
      <c r="K66" s="6">
        <v>447915932</v>
      </c>
      <c r="L66" s="12">
        <f>K66-K67</f>
        <v>73087711</v>
      </c>
      <c r="M66" s="14">
        <f>L66-J66</f>
        <v>13128981</v>
      </c>
      <c r="N66" s="6">
        <f>J66+L66</f>
        <v>133046441</v>
      </c>
      <c r="O66" s="15">
        <f>N66*0.03</f>
        <v>3991393.23</v>
      </c>
      <c r="P66" s="6">
        <f>M66-O66</f>
        <v>9137587.77</v>
      </c>
      <c r="Q66" s="17">
        <f>P66/100000</f>
        <v>91.3758777</v>
      </c>
      <c r="S66" s="4"/>
      <c r="T66" s="4"/>
      <c r="U66" s="4"/>
      <c r="V66" s="4"/>
      <c r="W66" s="4"/>
      <c r="X66" s="4"/>
      <c r="Y66" s="19"/>
      <c r="Z66" s="20">
        <f>import!B65-import!C65-import!D65</f>
        <v>268.624303580427</v>
      </c>
    </row>
    <row r="67" ht="15" spans="1:26">
      <c r="A67" s="5">
        <v>39629</v>
      </c>
      <c r="B67" s="6">
        <v>153568.81</v>
      </c>
      <c r="C67" s="4">
        <f>B67-B68</f>
        <v>2166.14999999999</v>
      </c>
      <c r="D67" s="9">
        <v>6.8971</v>
      </c>
      <c r="E67" s="7">
        <v>52388</v>
      </c>
      <c r="F67" s="8">
        <f>E67-E68</f>
        <v>9610</v>
      </c>
      <c r="G67" s="8">
        <f t="shared" ref="G67:G130" si="26">F67/100</f>
        <v>96.1</v>
      </c>
      <c r="H67" s="6">
        <v>210</v>
      </c>
      <c r="I67" s="6">
        <v>309744608</v>
      </c>
      <c r="J67" s="12">
        <f>I67-I68</f>
        <v>54656817</v>
      </c>
      <c r="K67" s="6">
        <v>374828221</v>
      </c>
      <c r="L67" s="12">
        <f>K67-K68</f>
        <v>66304240</v>
      </c>
      <c r="M67" s="14">
        <f t="shared" ref="M67:M130" si="27">L67-J67</f>
        <v>11647423</v>
      </c>
      <c r="N67" s="6">
        <f t="shared" ref="N67:N130" si="28">J67+L67</f>
        <v>120961057</v>
      </c>
      <c r="O67" s="15">
        <f t="shared" ref="O67:O130" si="29">N67*0.03</f>
        <v>3628831.71</v>
      </c>
      <c r="P67" s="6">
        <f t="shared" ref="P67:P130" si="30">M67-O67</f>
        <v>8018591.29</v>
      </c>
      <c r="Q67" s="17">
        <f t="shared" ref="Q67:Q130" si="31">P67/100000</f>
        <v>80.1859129</v>
      </c>
      <c r="S67" s="4"/>
      <c r="T67" s="4"/>
      <c r="U67" s="4"/>
      <c r="V67" s="4"/>
      <c r="W67" s="4"/>
      <c r="X67" s="4"/>
      <c r="Y67" s="19"/>
      <c r="Z67" s="20">
        <f>import!B66-import!C66-import!D66</f>
        <v>116.982694590855</v>
      </c>
    </row>
    <row r="68" ht="15" spans="1:26">
      <c r="A68" s="5">
        <v>39599</v>
      </c>
      <c r="B68" s="6">
        <v>151402.66</v>
      </c>
      <c r="C68" s="4">
        <f>B68-B69</f>
        <v>3660.48999999999</v>
      </c>
      <c r="D68" s="10">
        <v>6.9724</v>
      </c>
      <c r="E68" s="7">
        <v>42778</v>
      </c>
      <c r="F68" s="8">
        <f>E68-E69</f>
        <v>7761</v>
      </c>
      <c r="G68" s="8">
        <f>F68/100</f>
        <v>77.61</v>
      </c>
      <c r="H68" s="6">
        <v>202.1</v>
      </c>
      <c r="I68" s="6">
        <v>255087791</v>
      </c>
      <c r="J68" s="12">
        <f>I68-I69</f>
        <v>53985073</v>
      </c>
      <c r="K68" s="6">
        <v>308523981</v>
      </c>
      <c r="L68" s="12">
        <f>K68-K69</f>
        <v>66057774</v>
      </c>
      <c r="M68" s="14">
        <f>L68-J68</f>
        <v>12072701</v>
      </c>
      <c r="N68" s="6">
        <f>J68+L68</f>
        <v>120042847</v>
      </c>
      <c r="O68" s="15">
        <f>N68*0.03</f>
        <v>3601285.41</v>
      </c>
      <c r="P68" s="6">
        <f>M68-O68</f>
        <v>8471415.59</v>
      </c>
      <c r="Q68" s="17">
        <f>P68/100000</f>
        <v>84.7141559</v>
      </c>
      <c r="S68" s="4"/>
      <c r="T68" s="4"/>
      <c r="U68" s="4"/>
      <c r="V68" s="4"/>
      <c r="W68" s="4"/>
      <c r="X68" s="4"/>
      <c r="Y68" s="19"/>
      <c r="Z68" s="20">
        <f>import!B67-import!C67-import!D67</f>
        <v>353.284287447242</v>
      </c>
    </row>
    <row r="69" ht="15" spans="1:26">
      <c r="A69" s="5">
        <v>39568</v>
      </c>
      <c r="B69" s="6">
        <v>147742.17</v>
      </c>
      <c r="C69" s="4">
        <f>B69-B70</f>
        <v>5251.44</v>
      </c>
      <c r="D69" s="9">
        <v>7.0007</v>
      </c>
      <c r="E69" s="7">
        <v>35017</v>
      </c>
      <c r="F69" s="8">
        <f>E69-E70</f>
        <v>7603</v>
      </c>
      <c r="G69" s="8">
        <f>F69/100</f>
        <v>76.03</v>
      </c>
      <c r="H69" s="6">
        <v>166.68</v>
      </c>
      <c r="I69" s="6">
        <v>201102718</v>
      </c>
      <c r="J69" s="12">
        <f>I69-I70</f>
        <v>56477261</v>
      </c>
      <c r="K69" s="6">
        <v>242466207</v>
      </c>
      <c r="L69" s="12">
        <f>K69-K70</f>
        <v>66593900</v>
      </c>
      <c r="M69" s="14">
        <f>L69-J69</f>
        <v>10116639</v>
      </c>
      <c r="N69" s="6">
        <f>J69+L69</f>
        <v>123071161</v>
      </c>
      <c r="O69" s="15">
        <f>N69*0.03</f>
        <v>3692134.83</v>
      </c>
      <c r="P69" s="6">
        <f>M69-O69</f>
        <v>6424504.17</v>
      </c>
      <c r="Q69" s="17">
        <f>P69/100000</f>
        <v>64.2450417</v>
      </c>
      <c r="S69" s="4"/>
      <c r="T69" s="4"/>
      <c r="U69" s="4"/>
      <c r="V69" s="4"/>
      <c r="W69" s="4"/>
      <c r="X69" s="4"/>
      <c r="Y69" s="19"/>
      <c r="Z69" s="20">
        <f>import!B68-import!C68-import!D68</f>
        <v>594.474742915593</v>
      </c>
    </row>
    <row r="70" ht="15" spans="1:26">
      <c r="A70" s="5">
        <v>39538</v>
      </c>
      <c r="B70" s="6">
        <v>142490.73</v>
      </c>
      <c r="C70" s="4">
        <f>B70-B71</f>
        <v>4004.90000000002</v>
      </c>
      <c r="D70" s="9">
        <v>7.0752</v>
      </c>
      <c r="E70" s="7">
        <v>27414</v>
      </c>
      <c r="F70" s="8">
        <f>E70-E71</f>
        <v>9286</v>
      </c>
      <c r="G70" s="8">
        <f>F70/100</f>
        <v>92.86</v>
      </c>
      <c r="H70" s="6">
        <v>134.07</v>
      </c>
      <c r="I70" s="6">
        <v>144625457</v>
      </c>
      <c r="J70" s="12">
        <f>I70-I71</f>
        <v>51645233</v>
      </c>
      <c r="K70" s="6">
        <v>175872307</v>
      </c>
      <c r="L70" s="12">
        <f>K70-K71</f>
        <v>64329050</v>
      </c>
      <c r="M70" s="14">
        <f>L70-J70</f>
        <v>12683817</v>
      </c>
      <c r="N70" s="6">
        <f>J70+L70</f>
        <v>115974283</v>
      </c>
      <c r="O70" s="15">
        <f>N70*0.03</f>
        <v>3479228.49</v>
      </c>
      <c r="P70" s="6">
        <f>M70-O70</f>
        <v>9204588.51</v>
      </c>
      <c r="Q70" s="17">
        <f>P70/100000</f>
        <v>92.0458851</v>
      </c>
      <c r="S70" s="4"/>
      <c r="T70" s="4"/>
      <c r="U70" s="4"/>
      <c r="V70" s="4"/>
      <c r="W70" s="4"/>
      <c r="X70" s="4"/>
      <c r="Y70" s="19"/>
      <c r="Z70" s="20">
        <f>import!B69-import!C69-import!D69</f>
        <v>459.021487994621</v>
      </c>
    </row>
    <row r="71" ht="15" spans="1:26">
      <c r="A71" s="5">
        <v>39507</v>
      </c>
      <c r="B71" s="6">
        <v>138485.83</v>
      </c>
      <c r="C71" s="4">
        <f>B71-B72</f>
        <v>3567.86999999999</v>
      </c>
      <c r="D71" s="10">
        <v>7.1601</v>
      </c>
      <c r="E71" s="7">
        <v>18128</v>
      </c>
      <c r="F71" s="8">
        <f>E71-E72</f>
        <v>6928</v>
      </c>
      <c r="G71" s="8">
        <f>F71/100</f>
        <v>69.28</v>
      </c>
      <c r="H71" s="6">
        <v>85.55</v>
      </c>
      <c r="I71" s="6">
        <v>92980224</v>
      </c>
      <c r="J71" s="12">
        <f>I71-I72</f>
        <v>43379613</v>
      </c>
      <c r="K71" s="6">
        <v>111543257</v>
      </c>
      <c r="L71" s="12">
        <f>K71-K72</f>
        <v>51677990</v>
      </c>
      <c r="M71" s="14">
        <f>L71-J71</f>
        <v>8298377</v>
      </c>
      <c r="N71" s="6">
        <f>J71+L71</f>
        <v>95057603</v>
      </c>
      <c r="O71" s="15">
        <f>N71*0.03</f>
        <v>2851728.09</v>
      </c>
      <c r="P71" s="6">
        <f>M71-O71</f>
        <v>5446648.91</v>
      </c>
      <c r="Q71" s="17">
        <f>P71/100000</f>
        <v>54.4664891</v>
      </c>
      <c r="S71" s="4"/>
      <c r="T71" s="4"/>
      <c r="U71" s="4"/>
      <c r="V71" s="4"/>
      <c r="W71" s="4"/>
      <c r="X71" s="4"/>
      <c r="Y71" s="19"/>
      <c r="Z71" s="20">
        <f>import!B70-import!C70-import!D70</f>
        <v>418.719395539854</v>
      </c>
    </row>
    <row r="72" ht="15" spans="1:26">
      <c r="A72" s="5">
        <v>39478</v>
      </c>
      <c r="B72" s="6">
        <v>134917.96</v>
      </c>
      <c r="C72" s="4">
        <f>B72-B73</f>
        <v>6540.63999999999</v>
      </c>
      <c r="D72" s="9">
        <v>7.2478</v>
      </c>
      <c r="E72" s="7">
        <v>11200</v>
      </c>
      <c r="F72" s="8">
        <v>11200</v>
      </c>
      <c r="G72" s="8">
        <f>F72/100</f>
        <v>112</v>
      </c>
      <c r="H72" s="6">
        <v>194.66</v>
      </c>
      <c r="I72" s="6">
        <v>49600611</v>
      </c>
      <c r="J72" s="6">
        <v>49600611</v>
      </c>
      <c r="K72" s="6">
        <v>59865267</v>
      </c>
      <c r="L72" s="6">
        <v>59865267</v>
      </c>
      <c r="M72" s="14">
        <f>L72-J72</f>
        <v>10264656</v>
      </c>
      <c r="N72" s="6">
        <f>J72+L72</f>
        <v>109465878</v>
      </c>
      <c r="O72" s="15">
        <f>N72*0.03</f>
        <v>3283976.34</v>
      </c>
      <c r="P72" s="6">
        <f>M72-O72</f>
        <v>6980679.66</v>
      </c>
      <c r="Q72" s="17">
        <f>P72/100000</f>
        <v>69.8067966</v>
      </c>
      <c r="S72" s="4"/>
      <c r="T72" s="4"/>
      <c r="U72" s="4"/>
      <c r="V72" s="4"/>
      <c r="W72" s="4"/>
      <c r="X72" s="4"/>
      <c r="Y72" s="19"/>
      <c r="Z72" s="20">
        <f>import!B71-import!C71-import!D71</f>
        <v>699.177879135388</v>
      </c>
    </row>
    <row r="73" ht="15" spans="1:26">
      <c r="A73" s="11">
        <v>39447</v>
      </c>
      <c r="B73" s="12">
        <v>128377.32</v>
      </c>
      <c r="C73" s="4">
        <f>B73-B74</f>
        <v>-2303.34999999999</v>
      </c>
      <c r="D73" s="9">
        <v>7.3676</v>
      </c>
      <c r="E73" s="7">
        <v>74768</v>
      </c>
      <c r="F73" s="8">
        <f t="shared" ref="F73:F83" si="32">E73-E74</f>
        <v>13094</v>
      </c>
      <c r="G73" s="8">
        <f>F73/100</f>
        <v>130.94</v>
      </c>
      <c r="H73" s="6">
        <v>226.87</v>
      </c>
      <c r="I73" s="12">
        <v>559408122</v>
      </c>
      <c r="J73" s="12">
        <f t="shared" ref="J73:J83" si="33">I73-I74</f>
        <v>51764996</v>
      </c>
      <c r="K73" s="12">
        <v>695518880</v>
      </c>
      <c r="L73" s="12">
        <f t="shared" ref="L73:L83" si="34">K73-K74</f>
        <v>65695689</v>
      </c>
      <c r="M73" s="14">
        <f>L73-J73</f>
        <v>13930693</v>
      </c>
      <c r="N73" s="6">
        <f>J73+L73</f>
        <v>117460685</v>
      </c>
      <c r="O73" s="16">
        <f>N73*0.03</f>
        <v>3523820.55</v>
      </c>
      <c r="P73" s="12">
        <f>M73-O73</f>
        <v>10406872.45</v>
      </c>
      <c r="Q73" s="17">
        <f>P73/100000</f>
        <v>104.0687245</v>
      </c>
      <c r="S73" s="4"/>
      <c r="T73" s="4"/>
      <c r="U73" s="4"/>
      <c r="V73" s="4"/>
      <c r="W73" s="4"/>
      <c r="X73" s="4"/>
      <c r="Y73" s="19"/>
      <c r="Z73" s="20">
        <f>import!B72-import!C72-import!D72</f>
        <v>-527.091611674601</v>
      </c>
    </row>
    <row r="74" ht="15" spans="1:26">
      <c r="A74" s="5">
        <v>39416</v>
      </c>
      <c r="B74" s="6">
        <v>130680.67</v>
      </c>
      <c r="C74" s="4">
        <f>B74-B75</f>
        <v>3512.00999999999</v>
      </c>
      <c r="D74" s="10">
        <v>7.4233</v>
      </c>
      <c r="E74" s="7">
        <v>61674</v>
      </c>
      <c r="F74" s="8">
        <f>E74-E75</f>
        <v>7679</v>
      </c>
      <c r="G74" s="8">
        <f>F74/100</f>
        <v>76.79</v>
      </c>
      <c r="H74" s="6">
        <v>262.81</v>
      </c>
      <c r="I74" s="6">
        <v>507643126</v>
      </c>
      <c r="J74" s="12">
        <f>I74-I75</f>
        <v>53755790</v>
      </c>
      <c r="K74" s="6">
        <v>629823191</v>
      </c>
      <c r="L74" s="12">
        <f>K74-K75</f>
        <v>69695489</v>
      </c>
      <c r="M74" s="14">
        <f>L74-J74</f>
        <v>15939699</v>
      </c>
      <c r="N74" s="6">
        <f>J74+L74</f>
        <v>123451279</v>
      </c>
      <c r="O74" s="15">
        <f>N74*0.03</f>
        <v>3703538.37</v>
      </c>
      <c r="P74" s="6">
        <f>M74-O74</f>
        <v>12236160.63</v>
      </c>
      <c r="Q74" s="17">
        <f>P74/100000</f>
        <v>122.3616063</v>
      </c>
      <c r="S74" s="4"/>
      <c r="T74" s="4"/>
      <c r="U74" s="4"/>
      <c r="V74" s="4"/>
      <c r="W74" s="4"/>
      <c r="X74" s="4"/>
      <c r="Y74" s="19"/>
      <c r="Z74" s="20">
        <f>import!B73-import!C73-import!D73</f>
        <v>278.904906732421</v>
      </c>
    </row>
    <row r="75" ht="15" spans="1:26">
      <c r="A75" s="5">
        <v>39386</v>
      </c>
      <c r="B75" s="6">
        <v>127168.66</v>
      </c>
      <c r="C75" s="4">
        <f>B75-B76</f>
        <v>1432.51000000001</v>
      </c>
      <c r="D75" s="9">
        <v>7.5012</v>
      </c>
      <c r="E75" s="7">
        <v>53995</v>
      </c>
      <c r="F75" s="8">
        <f>E75-E76</f>
        <v>6776</v>
      </c>
      <c r="G75" s="8">
        <f>F75/100</f>
        <v>67.76</v>
      </c>
      <c r="H75" s="6">
        <v>270.51</v>
      </c>
      <c r="I75" s="6">
        <v>453887336</v>
      </c>
      <c r="J75" s="12">
        <f>I75-I76</f>
        <v>48838571</v>
      </c>
      <c r="K75" s="6">
        <v>560127702</v>
      </c>
      <c r="L75" s="12">
        <f>K75-K76</f>
        <v>63318175</v>
      </c>
      <c r="M75" s="14">
        <f>L75-J75</f>
        <v>14479604</v>
      </c>
      <c r="N75" s="6">
        <f>J75+L75</f>
        <v>112156746</v>
      </c>
      <c r="O75" s="15">
        <f>N75*0.03</f>
        <v>3364702.38</v>
      </c>
      <c r="P75" s="6">
        <f>M75-O75</f>
        <v>11114901.62</v>
      </c>
      <c r="Q75" s="17">
        <f>P75/100000</f>
        <v>111.1490162</v>
      </c>
      <c r="S75" s="4"/>
      <c r="T75" s="4"/>
      <c r="U75" s="4"/>
      <c r="V75" s="4"/>
      <c r="W75" s="4"/>
      <c r="X75" s="4"/>
      <c r="Y75" s="19"/>
      <c r="Z75" s="20">
        <f>import!B74-import!C74-import!D74</f>
        <v>-15.8222057911468</v>
      </c>
    </row>
    <row r="76" ht="15" spans="1:26">
      <c r="A76" s="5">
        <v>39355</v>
      </c>
      <c r="B76" s="6">
        <v>125736.15</v>
      </c>
      <c r="C76" s="4">
        <f>B76-B77</f>
        <v>5387.56999999999</v>
      </c>
      <c r="D76" s="9">
        <v>7.5258</v>
      </c>
      <c r="E76" s="7">
        <v>47219</v>
      </c>
      <c r="F76" s="8">
        <f>E76-E77</f>
        <v>5270</v>
      </c>
      <c r="G76" s="8">
        <f>F76/100</f>
        <v>52.7</v>
      </c>
      <c r="H76" s="6">
        <v>238.06</v>
      </c>
      <c r="I76" s="6">
        <v>405048765</v>
      </c>
      <c r="J76" s="12">
        <f>I76-I77</f>
        <v>51996057</v>
      </c>
      <c r="K76" s="6">
        <v>496809527</v>
      </c>
      <c r="L76" s="12">
        <f>K76-K77</f>
        <v>64503733</v>
      </c>
      <c r="M76" s="14">
        <f>L76-J76</f>
        <v>12507676</v>
      </c>
      <c r="N76" s="6">
        <f>J76+L76</f>
        <v>116499790</v>
      </c>
      <c r="O76" s="15">
        <f>N76*0.03</f>
        <v>3494993.7</v>
      </c>
      <c r="P76" s="6">
        <f>M76-O76</f>
        <v>9012682.3</v>
      </c>
      <c r="Q76" s="17">
        <f>P76/100000</f>
        <v>90.126823</v>
      </c>
      <c r="S76" s="4"/>
      <c r="T76" s="4"/>
      <c r="U76" s="4"/>
      <c r="V76" s="4"/>
      <c r="W76" s="4"/>
      <c r="X76" s="4"/>
      <c r="Y76" s="19"/>
      <c r="Z76" s="20">
        <f>import!B75-import!C75-import!D75</f>
        <v>531.056862331366</v>
      </c>
    </row>
    <row r="77" ht="15" spans="1:26">
      <c r="A77" s="5">
        <v>39325</v>
      </c>
      <c r="B77" s="6">
        <v>120348.58</v>
      </c>
      <c r="C77" s="4">
        <f>B77-B78</f>
        <v>2136.18000000001</v>
      </c>
      <c r="D77" s="10">
        <v>7.5753</v>
      </c>
      <c r="E77" s="7">
        <v>41949</v>
      </c>
      <c r="F77" s="8">
        <f>E77-E78</f>
        <v>5018</v>
      </c>
      <c r="G77" s="8">
        <f>F77/100</f>
        <v>50.18</v>
      </c>
      <c r="H77" s="6">
        <v>249.74</v>
      </c>
      <c r="I77" s="6">
        <v>353052708</v>
      </c>
      <c r="J77" s="12">
        <f>I77-I78</f>
        <v>51145464</v>
      </c>
      <c r="K77" s="6">
        <v>432305794</v>
      </c>
      <c r="L77" s="12">
        <f>K77-K78</f>
        <v>62773723</v>
      </c>
      <c r="M77" s="14">
        <f>L77-J77</f>
        <v>11628259</v>
      </c>
      <c r="N77" s="6">
        <f>J77+L77</f>
        <v>113919187</v>
      </c>
      <c r="O77" s="15">
        <f>N77*0.03</f>
        <v>3417575.61</v>
      </c>
      <c r="P77" s="6">
        <f>M77-O77</f>
        <v>8210683.39</v>
      </c>
      <c r="Q77" s="17">
        <f>P77/100000</f>
        <v>82.1068339</v>
      </c>
      <c r="S77" s="4"/>
      <c r="T77" s="4"/>
      <c r="U77" s="4"/>
      <c r="V77" s="4"/>
      <c r="W77" s="4"/>
      <c r="X77" s="4"/>
      <c r="Y77" s="19"/>
      <c r="Z77" s="20">
        <f>import!B76-import!C76-import!D76</f>
        <v>79.2336262646598</v>
      </c>
    </row>
    <row r="78" ht="15" spans="1:26">
      <c r="A78" s="5">
        <v>39294</v>
      </c>
      <c r="B78" s="6">
        <v>118212.4</v>
      </c>
      <c r="C78" s="4">
        <f>B78-B79</f>
        <v>3762.76999999999</v>
      </c>
      <c r="D78" s="9">
        <v>7.5805</v>
      </c>
      <c r="E78" s="7">
        <v>36931</v>
      </c>
      <c r="F78" s="8">
        <f>E78-E79</f>
        <v>5042</v>
      </c>
      <c r="G78" s="8">
        <f>F78/100</f>
        <v>50.42</v>
      </c>
      <c r="H78" s="6">
        <v>243.57</v>
      </c>
      <c r="I78" s="6">
        <v>301907244</v>
      </c>
      <c r="J78" s="12">
        <f>I78-I79</f>
        <v>48538545</v>
      </c>
      <c r="K78" s="6">
        <v>369532071</v>
      </c>
      <c r="L78" s="12">
        <f>K78-K79</f>
        <v>58449143</v>
      </c>
      <c r="M78" s="14">
        <f>L78-J78</f>
        <v>9910598</v>
      </c>
      <c r="N78" s="6">
        <f>J78+L78</f>
        <v>106987688</v>
      </c>
      <c r="O78" s="15">
        <f>N78*0.03</f>
        <v>3209630.64</v>
      </c>
      <c r="P78" s="6">
        <f>M78-O78</f>
        <v>6700967.36</v>
      </c>
      <c r="Q78" s="17">
        <f>P78/100000</f>
        <v>67.0096736</v>
      </c>
      <c r="S78" s="4"/>
      <c r="T78" s="4"/>
      <c r="U78" s="4"/>
      <c r="V78" s="4"/>
      <c r="W78" s="4"/>
      <c r="X78" s="4"/>
      <c r="Y78" s="19"/>
      <c r="Z78" s="20">
        <f>import!B77-import!C77-import!D77</f>
        <v>284.520582906773</v>
      </c>
    </row>
    <row r="79" ht="15" spans="1:26">
      <c r="A79" s="5">
        <v>39263</v>
      </c>
      <c r="B79" s="6">
        <v>114449.63</v>
      </c>
      <c r="C79" s="4">
        <f>B79-B80</f>
        <v>2052.28</v>
      </c>
      <c r="D79" s="9">
        <v>7.633</v>
      </c>
      <c r="E79" s="7">
        <v>31889</v>
      </c>
      <c r="F79" s="8">
        <f>E79-E80</f>
        <v>6631</v>
      </c>
      <c r="G79" s="8">
        <f>F79/100</f>
        <v>66.31</v>
      </c>
      <c r="H79" s="6">
        <v>269.1</v>
      </c>
      <c r="I79" s="6">
        <v>253368699</v>
      </c>
      <c r="J79" s="12">
        <f>I79-I80</f>
        <v>44303142</v>
      </c>
      <c r="K79" s="6">
        <v>311082928</v>
      </c>
      <c r="L79" s="12">
        <f>K79-K80</f>
        <v>55439273</v>
      </c>
      <c r="M79" s="14">
        <f>L79-J79</f>
        <v>11136131</v>
      </c>
      <c r="N79" s="6">
        <f>J79+L79</f>
        <v>99742415</v>
      </c>
      <c r="O79" s="15">
        <f>N79*0.03</f>
        <v>2992272.45</v>
      </c>
      <c r="P79" s="6">
        <f>M79-O79</f>
        <v>8143858.55</v>
      </c>
      <c r="Q79" s="17">
        <f>P79/100000</f>
        <v>81.4385855</v>
      </c>
      <c r="S79" s="4"/>
      <c r="T79" s="4"/>
      <c r="U79" s="4"/>
      <c r="V79" s="4"/>
      <c r="W79" s="4"/>
      <c r="X79" s="4"/>
      <c r="Y79" s="19"/>
      <c r="Z79" s="20">
        <f>import!B78-import!C78-import!D78</f>
        <v>34.7909684424864</v>
      </c>
    </row>
    <row r="80" ht="15" spans="1:26">
      <c r="A80" s="5">
        <v>39233</v>
      </c>
      <c r="B80" s="6">
        <v>112397.35</v>
      </c>
      <c r="C80" s="4">
        <f>B80-B81</f>
        <v>2347.95000000001</v>
      </c>
      <c r="D80" s="10">
        <v>7.6704</v>
      </c>
      <c r="E80" s="7">
        <v>25258</v>
      </c>
      <c r="F80" s="8">
        <f>E80-E81</f>
        <v>4899</v>
      </c>
      <c r="G80" s="8">
        <f>F80/100</f>
        <v>48.99</v>
      </c>
      <c r="H80" s="6">
        <v>224.74</v>
      </c>
      <c r="I80" s="6">
        <v>209065557</v>
      </c>
      <c r="J80" s="12">
        <f>I80-I81</f>
        <v>42063093</v>
      </c>
      <c r="K80" s="6">
        <v>255643655</v>
      </c>
      <c r="L80" s="12">
        <f>K80-K81</f>
        <v>51662565</v>
      </c>
      <c r="M80" s="14">
        <f>L80-J80</f>
        <v>9599472</v>
      </c>
      <c r="N80" s="6">
        <f>J80+L80</f>
        <v>93725658</v>
      </c>
      <c r="O80" s="15">
        <f>N80*0.03</f>
        <v>2811769.74</v>
      </c>
      <c r="P80" s="6">
        <f>M80-O80</f>
        <v>6787702.26</v>
      </c>
      <c r="Q80" s="17">
        <f>P80/100000</f>
        <v>67.8770226</v>
      </c>
      <c r="S80" s="4"/>
      <c r="T80" s="4"/>
      <c r="U80" s="4"/>
      <c r="V80" s="4"/>
      <c r="W80" s="4"/>
      <c r="X80" s="4"/>
      <c r="Y80" s="19"/>
      <c r="Z80" s="20">
        <f>import!B79-import!C79-import!D79</f>
        <v>114.949310459826</v>
      </c>
    </row>
    <row r="81" ht="15" spans="1:26">
      <c r="A81" s="5">
        <v>39202</v>
      </c>
      <c r="B81" s="6">
        <v>110049.4</v>
      </c>
      <c r="C81" s="4">
        <f>B81-B82</f>
        <v>2301.61</v>
      </c>
      <c r="D81" s="9">
        <v>7.7247</v>
      </c>
      <c r="E81" s="7">
        <v>20359</v>
      </c>
      <c r="F81" s="8">
        <f>E81-E82</f>
        <v>4466</v>
      </c>
      <c r="G81" s="8">
        <f>F81/100</f>
        <v>44.66</v>
      </c>
      <c r="H81" s="6">
        <v>168.46</v>
      </c>
      <c r="I81" s="6">
        <v>167002464</v>
      </c>
      <c r="J81" s="12">
        <f>I81-I82</f>
        <v>45931575</v>
      </c>
      <c r="K81" s="6">
        <v>203981090</v>
      </c>
      <c r="L81" s="12">
        <f>K81-K82</f>
        <v>54824009</v>
      </c>
      <c r="M81" s="14">
        <f>L81-J81</f>
        <v>8892434</v>
      </c>
      <c r="N81" s="6">
        <f>J81+L81</f>
        <v>100755584</v>
      </c>
      <c r="O81" s="15">
        <f>N81*0.03</f>
        <v>3022667.52</v>
      </c>
      <c r="P81" s="6">
        <f>M81-O81</f>
        <v>5869766.48</v>
      </c>
      <c r="Q81" s="17">
        <f>P81/100000</f>
        <v>58.6976648</v>
      </c>
      <c r="S81" s="4"/>
      <c r="T81" s="4"/>
      <c r="U81" s="4"/>
      <c r="V81" s="4"/>
      <c r="W81" s="4"/>
      <c r="X81" s="4"/>
      <c r="Y81" s="19"/>
      <c r="Z81" s="20">
        <f>import!B80-import!C80-import!D80</f>
        <v>156.930277924134</v>
      </c>
    </row>
    <row r="82" ht="15" spans="1:26">
      <c r="A82" s="5">
        <v>39172</v>
      </c>
      <c r="B82" s="6">
        <v>107747.79</v>
      </c>
      <c r="C82" s="4">
        <f>B82-B83</f>
        <v>2516.32999999999</v>
      </c>
      <c r="D82" s="9">
        <v>7.739</v>
      </c>
      <c r="E82" s="7">
        <v>15893</v>
      </c>
      <c r="F82" s="8">
        <f>E82-E83</f>
        <v>6184</v>
      </c>
      <c r="G82" s="8">
        <f>F82/100</f>
        <v>61.84</v>
      </c>
      <c r="H82" s="6">
        <v>68.71</v>
      </c>
      <c r="I82" s="6">
        <v>121070889</v>
      </c>
      <c r="J82" s="12">
        <f>I82-I83</f>
        <v>44744211</v>
      </c>
      <c r="K82" s="6">
        <v>149157081</v>
      </c>
      <c r="L82" s="12">
        <f>K82-K83</f>
        <v>53094165</v>
      </c>
      <c r="M82" s="14">
        <f>L82-J82</f>
        <v>8349954</v>
      </c>
      <c r="N82" s="6">
        <f>J82+L82</f>
        <v>97838376</v>
      </c>
      <c r="O82" s="15">
        <f>N82*0.03</f>
        <v>2935151.28</v>
      </c>
      <c r="P82" s="6">
        <f>M82-O82</f>
        <v>5414802.72</v>
      </c>
      <c r="Q82" s="17">
        <f>P82/100000</f>
        <v>54.1480272</v>
      </c>
      <c r="S82" s="4"/>
      <c r="T82" s="4"/>
      <c r="U82" s="4"/>
      <c r="V82" s="4"/>
      <c r="W82" s="4"/>
      <c r="X82" s="4"/>
      <c r="Y82" s="19"/>
      <c r="Z82" s="20">
        <f>import!B81-import!C81-import!D81</f>
        <v>267.299271288382</v>
      </c>
    </row>
    <row r="83" ht="15" spans="1:26">
      <c r="A83" s="5">
        <v>39141</v>
      </c>
      <c r="B83" s="6">
        <v>105231.46</v>
      </c>
      <c r="C83" s="4">
        <f>B83-B84</f>
        <v>3119.20000000001</v>
      </c>
      <c r="D83" s="10">
        <v>7.7546</v>
      </c>
      <c r="E83" s="7">
        <v>9709</v>
      </c>
      <c r="F83" s="8">
        <f>E83-E84</f>
        <v>4534</v>
      </c>
      <c r="G83" s="8">
        <f>F83/100</f>
        <v>45.34</v>
      </c>
      <c r="H83" s="6">
        <v>237.56</v>
      </c>
      <c r="I83" s="6">
        <v>76326678</v>
      </c>
      <c r="J83" s="12">
        <f>I83-I84</f>
        <v>34578556</v>
      </c>
      <c r="K83" s="6">
        <v>96062916</v>
      </c>
      <c r="L83" s="12">
        <f>K83-K84</f>
        <v>46468954</v>
      </c>
      <c r="M83" s="14">
        <f>L83-J83</f>
        <v>11890398</v>
      </c>
      <c r="N83" s="6">
        <f>J83+L83</f>
        <v>81047510</v>
      </c>
      <c r="O83" s="15">
        <f>N83*0.03</f>
        <v>2431425.3</v>
      </c>
      <c r="P83" s="6">
        <f>M83-O83</f>
        <v>9458972.7</v>
      </c>
      <c r="Q83" s="17">
        <f>P83/100000</f>
        <v>94.589727</v>
      </c>
      <c r="S83" s="4"/>
      <c r="T83" s="4"/>
      <c r="U83" s="4"/>
      <c r="V83" s="4"/>
      <c r="W83" s="4"/>
      <c r="X83" s="4"/>
      <c r="Y83" s="19"/>
      <c r="Z83" s="20">
        <f>import!B82-import!C82-import!D82</f>
        <v>227.530398240298</v>
      </c>
    </row>
    <row r="84" ht="15" spans="1:26">
      <c r="A84" s="5">
        <v>39113</v>
      </c>
      <c r="B84" s="6">
        <v>102112.26</v>
      </c>
      <c r="C84" s="4">
        <f>B84-B85</f>
        <v>3131.98999999999</v>
      </c>
      <c r="D84" s="9">
        <v>7.7898</v>
      </c>
      <c r="E84" s="7">
        <v>5175</v>
      </c>
      <c r="F84" s="8">
        <v>5175</v>
      </c>
      <c r="G84" s="8">
        <f>F84/100</f>
        <v>51.75</v>
      </c>
      <c r="H84" s="6">
        <v>158.81</v>
      </c>
      <c r="I84" s="6">
        <v>41748122</v>
      </c>
      <c r="J84" s="6">
        <v>41748122</v>
      </c>
      <c r="K84" s="6">
        <v>49593962</v>
      </c>
      <c r="L84" s="6">
        <v>49593962</v>
      </c>
      <c r="M84" s="14">
        <f>L84-J84</f>
        <v>7845840</v>
      </c>
      <c r="N84" s="6">
        <f>J84+L84</f>
        <v>91342084</v>
      </c>
      <c r="O84" s="15">
        <f>N84*0.03</f>
        <v>2740262.52</v>
      </c>
      <c r="P84" s="6">
        <f>M84-O84</f>
        <v>5105577.48</v>
      </c>
      <c r="Q84" s="17">
        <f>P84/100000</f>
        <v>51.0557748</v>
      </c>
      <c r="S84" s="4"/>
      <c r="T84" s="4"/>
      <c r="U84" s="4"/>
      <c r="V84" s="4"/>
      <c r="W84" s="4"/>
      <c r="X84" s="4"/>
      <c r="Y84" s="19"/>
      <c r="Z84" s="20">
        <f>import!B83-import!C83-import!D83</f>
        <v>258.083728919488</v>
      </c>
    </row>
    <row r="85" ht="15" spans="1:26">
      <c r="A85" s="11">
        <v>39082</v>
      </c>
      <c r="B85" s="12">
        <v>98980.27</v>
      </c>
      <c r="C85" s="4">
        <f>B85-B86</f>
        <v>4432.41</v>
      </c>
      <c r="D85" s="9">
        <v>7.8238</v>
      </c>
      <c r="E85" s="7">
        <v>63021</v>
      </c>
      <c r="F85" s="8">
        <f t="shared" ref="F85:F95" si="35">E85-E86</f>
        <v>8758</v>
      </c>
      <c r="G85" s="8">
        <f>F85/100</f>
        <v>87.58</v>
      </c>
      <c r="H85" s="6">
        <v>209.97</v>
      </c>
      <c r="I85" s="12">
        <v>472615756</v>
      </c>
      <c r="J85" s="12">
        <f t="shared" ref="J85:J95" si="36">I85-I86</f>
        <v>44691614</v>
      </c>
      <c r="K85" s="12">
        <v>563827789</v>
      </c>
      <c r="L85" s="12">
        <f t="shared" ref="L85:L95" si="37">K85-K86</f>
        <v>54210509</v>
      </c>
      <c r="M85" s="14">
        <f>L85-J85</f>
        <v>9518895</v>
      </c>
      <c r="N85" s="6">
        <f>J85+L85</f>
        <v>98902123</v>
      </c>
      <c r="O85" s="16">
        <f>N85*0.03</f>
        <v>2967063.69</v>
      </c>
      <c r="P85" s="12">
        <f>M85-O85</f>
        <v>6551831.31</v>
      </c>
      <c r="Q85" s="17">
        <f>P85/100000</f>
        <v>65.5183131</v>
      </c>
      <c r="S85" s="4"/>
      <c r="T85" s="4"/>
      <c r="U85" s="4"/>
      <c r="V85" s="4"/>
      <c r="W85" s="4"/>
      <c r="X85" s="4"/>
      <c r="Y85" s="19"/>
      <c r="Z85" s="20">
        <f>import!B84-import!C84-import!D84</f>
        <v>360.77136547864</v>
      </c>
    </row>
    <row r="86" ht="15" spans="1:26">
      <c r="A86" s="5">
        <v>39051</v>
      </c>
      <c r="B86" s="6">
        <v>94547.86</v>
      </c>
      <c r="C86" s="4">
        <f>B86-B87</f>
        <v>3393.85000000001</v>
      </c>
      <c r="D86" s="10">
        <v>7.8652</v>
      </c>
      <c r="E86" s="7">
        <v>54263</v>
      </c>
      <c r="F86" s="8">
        <f>E86-E87</f>
        <v>5687</v>
      </c>
      <c r="G86" s="8">
        <f>F86/100</f>
        <v>56.87</v>
      </c>
      <c r="H86" s="6">
        <v>229.28</v>
      </c>
      <c r="I86" s="6">
        <v>427924142</v>
      </c>
      <c r="J86" s="12">
        <f>I86-I87</f>
        <v>45063244</v>
      </c>
      <c r="K86" s="6">
        <v>509617280</v>
      </c>
      <c r="L86" s="12">
        <f>K86-K87</f>
        <v>57658602</v>
      </c>
      <c r="M86" s="14">
        <f>L86-J86</f>
        <v>12595358</v>
      </c>
      <c r="N86" s="6">
        <f>J86+L86</f>
        <v>102721846</v>
      </c>
      <c r="O86" s="15">
        <f>N86*0.03</f>
        <v>3081655.38</v>
      </c>
      <c r="P86" s="6">
        <f>M86-O86</f>
        <v>9513702.62</v>
      </c>
      <c r="Q86" s="17">
        <f>P86/100000</f>
        <v>95.1370262</v>
      </c>
      <c r="S86" s="4"/>
      <c r="T86" s="4"/>
      <c r="U86" s="4"/>
      <c r="V86" s="4"/>
      <c r="W86" s="4"/>
      <c r="X86" s="4"/>
      <c r="Y86" s="19"/>
      <c r="Z86" s="20">
        <f>import!B85-import!C85-import!D85</f>
        <v>257.550085906048</v>
      </c>
    </row>
    <row r="87" ht="15" spans="1:26">
      <c r="A87" s="5">
        <v>39021</v>
      </c>
      <c r="B87" s="6">
        <v>91154.01</v>
      </c>
      <c r="C87" s="4">
        <f>B87-B88</f>
        <v>1486.17999999999</v>
      </c>
      <c r="D87" s="9">
        <v>7.9032</v>
      </c>
      <c r="E87" s="7">
        <v>48576</v>
      </c>
      <c r="F87" s="8">
        <f>E87-E88</f>
        <v>5987</v>
      </c>
      <c r="G87" s="8">
        <f>F87/100</f>
        <v>59.87</v>
      </c>
      <c r="H87" s="6">
        <v>238.3</v>
      </c>
      <c r="I87" s="6">
        <v>382860898</v>
      </c>
      <c r="J87" s="12">
        <f>I87-I88</f>
        <v>40126710</v>
      </c>
      <c r="K87" s="6">
        <v>451958678</v>
      </c>
      <c r="L87" s="12">
        <f>K87-K88</f>
        <v>52045682</v>
      </c>
      <c r="M87" s="14">
        <f>L87-J87</f>
        <v>11918972</v>
      </c>
      <c r="N87" s="6">
        <f>J87+L87</f>
        <v>92172392</v>
      </c>
      <c r="O87" s="15">
        <f>N87*0.03</f>
        <v>2765171.76</v>
      </c>
      <c r="P87" s="6">
        <f>M87-O87</f>
        <v>9153800.24</v>
      </c>
      <c r="Q87" s="17">
        <f>P87/100000</f>
        <v>91.5380024</v>
      </c>
      <c r="S87" s="4"/>
      <c r="T87" s="4"/>
      <c r="U87" s="4"/>
      <c r="V87" s="4"/>
      <c r="W87" s="4"/>
      <c r="X87" s="4"/>
      <c r="Y87" s="19"/>
      <c r="Z87" s="20">
        <f>import!B86-import!C86-import!D86</f>
        <v>-0.62311825998674</v>
      </c>
    </row>
    <row r="88" ht="15" spans="1:26">
      <c r="A88" s="5">
        <v>38990</v>
      </c>
      <c r="B88" s="6">
        <v>89667.83</v>
      </c>
      <c r="C88" s="4">
        <f>B88-B89</f>
        <v>3489.08</v>
      </c>
      <c r="D88" s="9">
        <v>7.9368</v>
      </c>
      <c r="E88" s="7">
        <v>42589</v>
      </c>
      <c r="F88" s="8">
        <f>E88-E89</f>
        <v>5397</v>
      </c>
      <c r="G88" s="8">
        <f>F88/100</f>
        <v>53.97</v>
      </c>
      <c r="H88" s="6">
        <v>152.87</v>
      </c>
      <c r="I88" s="6">
        <v>342734188</v>
      </c>
      <c r="J88" s="12">
        <f>I88-I89</f>
        <v>45422718</v>
      </c>
      <c r="K88" s="6">
        <v>399912996</v>
      </c>
      <c r="L88" s="12">
        <f>K88-K89</f>
        <v>53134435</v>
      </c>
      <c r="M88" s="14">
        <f>L88-J88</f>
        <v>7711717</v>
      </c>
      <c r="N88" s="6">
        <f>J88+L88</f>
        <v>98557153</v>
      </c>
      <c r="O88" s="15">
        <f>N88*0.03</f>
        <v>2956714.59</v>
      </c>
      <c r="P88" s="6">
        <f>M88-O88</f>
        <v>4755002.41</v>
      </c>
      <c r="Q88" s="17">
        <f>P88/100000</f>
        <v>47.5500241</v>
      </c>
      <c r="S88" s="4"/>
      <c r="T88" s="4"/>
      <c r="U88" s="4"/>
      <c r="V88" s="4"/>
      <c r="W88" s="4"/>
      <c r="X88" s="4"/>
      <c r="Y88" s="19"/>
      <c r="Z88" s="20">
        <f>import!B87-import!C87-import!D87</f>
        <v>296.508926529191</v>
      </c>
    </row>
    <row r="89" ht="15" spans="1:26">
      <c r="A89" s="5">
        <v>38960</v>
      </c>
      <c r="B89" s="6">
        <v>86178.75</v>
      </c>
      <c r="C89" s="4">
        <f>B89-B90</f>
        <v>1249.78</v>
      </c>
      <c r="D89" s="10">
        <v>7.9733</v>
      </c>
      <c r="E89" s="7">
        <v>37192</v>
      </c>
      <c r="F89" s="8">
        <f>E89-E90</f>
        <v>4485</v>
      </c>
      <c r="G89" s="8">
        <f>F89/100</f>
        <v>44.85</v>
      </c>
      <c r="H89" s="6">
        <v>187.96</v>
      </c>
      <c r="I89" s="6">
        <v>297311470</v>
      </c>
      <c r="J89" s="12">
        <f>I89-I90</f>
        <v>42932784</v>
      </c>
      <c r="K89" s="6">
        <v>346778561</v>
      </c>
      <c r="L89" s="12">
        <f>K89-K90</f>
        <v>51366433</v>
      </c>
      <c r="M89" s="14">
        <f>L89-J89</f>
        <v>8433649</v>
      </c>
      <c r="N89" s="6">
        <f>J89+L89</f>
        <v>94299217</v>
      </c>
      <c r="O89" s="15">
        <f>N89*0.03</f>
        <v>2828976.51</v>
      </c>
      <c r="P89" s="6">
        <f>M89-O89</f>
        <v>5604672.49</v>
      </c>
      <c r="Q89" s="17">
        <f>P89/100000</f>
        <v>56.0467249</v>
      </c>
      <c r="S89" s="4"/>
      <c r="T89" s="4"/>
      <c r="U89" s="4"/>
      <c r="V89" s="4"/>
      <c r="W89" s="4"/>
      <c r="X89" s="4"/>
      <c r="Y89" s="19"/>
      <c r="Z89" s="20">
        <f>import!B88-import!C88-import!D88</f>
        <v>-6.56263653127705</v>
      </c>
    </row>
    <row r="90" ht="15" spans="1:26">
      <c r="A90" s="5">
        <v>38929</v>
      </c>
      <c r="B90" s="6">
        <v>84928.97</v>
      </c>
      <c r="C90" s="4">
        <f>B90-B91</f>
        <v>2054.73</v>
      </c>
      <c r="D90" s="9">
        <v>7.991</v>
      </c>
      <c r="E90" s="7">
        <v>32707</v>
      </c>
      <c r="F90" s="8">
        <f>E90-E91</f>
        <v>4279</v>
      </c>
      <c r="G90" s="8">
        <f>F90/100</f>
        <v>42.79</v>
      </c>
      <c r="H90" s="6">
        <v>146.24</v>
      </c>
      <c r="I90" s="6">
        <v>254378686</v>
      </c>
      <c r="J90" s="12">
        <f>I90-I91</f>
        <v>39207839</v>
      </c>
      <c r="K90" s="6">
        <v>295412128</v>
      </c>
      <c r="L90" s="12">
        <f>K90-K91</f>
        <v>45271175</v>
      </c>
      <c r="M90" s="14">
        <f>L90-J90</f>
        <v>6063336</v>
      </c>
      <c r="N90" s="6">
        <f>J90+L90</f>
        <v>84479014</v>
      </c>
      <c r="O90" s="15">
        <f>N90*0.03</f>
        <v>2534370.42</v>
      </c>
      <c r="P90" s="6">
        <f>M90-O90</f>
        <v>3528965.58</v>
      </c>
      <c r="Q90" s="17">
        <f>P90/100000</f>
        <v>35.2896558</v>
      </c>
      <c r="S90" s="4"/>
      <c r="T90" s="4"/>
      <c r="U90" s="4"/>
      <c r="V90" s="4"/>
      <c r="W90" s="4"/>
      <c r="X90" s="4"/>
      <c r="Y90" s="19"/>
      <c r="Z90" s="20">
        <f>import!B89-import!C89-import!D89</f>
        <v>116.227177637066</v>
      </c>
    </row>
    <row r="91" ht="15" spans="1:26">
      <c r="A91" s="5">
        <v>38898</v>
      </c>
      <c r="B91" s="6">
        <v>82874.24</v>
      </c>
      <c r="C91" s="4">
        <f>B91-B92</f>
        <v>4057.97</v>
      </c>
      <c r="D91" s="9">
        <v>8.0067</v>
      </c>
      <c r="E91" s="7">
        <v>28428</v>
      </c>
      <c r="F91" s="8">
        <f>E91-E92</f>
        <v>5439</v>
      </c>
      <c r="G91" s="8">
        <f>F91/100</f>
        <v>54.39</v>
      </c>
      <c r="H91" s="6">
        <v>145.03</v>
      </c>
      <c r="I91" s="6">
        <v>215170847</v>
      </c>
      <c r="J91" s="12">
        <f>I91-I92</f>
        <v>39148055</v>
      </c>
      <c r="K91" s="6">
        <v>250140953</v>
      </c>
      <c r="L91" s="12">
        <f>K91-K92</f>
        <v>46011194</v>
      </c>
      <c r="M91" s="14">
        <f>L91-J91</f>
        <v>6863139</v>
      </c>
      <c r="N91" s="6">
        <f>J91+L91</f>
        <v>85159249</v>
      </c>
      <c r="O91" s="15">
        <f>N91*0.03</f>
        <v>2554777.47</v>
      </c>
      <c r="P91" s="6">
        <f>M91-O91</f>
        <v>4308361.53</v>
      </c>
      <c r="Q91" s="17">
        <f>P91/100000</f>
        <v>43.0836153</v>
      </c>
      <c r="S91" s="4"/>
      <c r="T91" s="4"/>
      <c r="U91" s="4"/>
      <c r="V91" s="4"/>
      <c r="W91" s="4"/>
      <c r="X91" s="4"/>
      <c r="Y91" s="19"/>
      <c r="Z91" s="20">
        <f>import!B90-import!C90-import!D90</f>
        <v>366.802402053594</v>
      </c>
    </row>
    <row r="92" ht="15" spans="1:26">
      <c r="A92" s="5">
        <v>38868</v>
      </c>
      <c r="B92" s="6">
        <v>78816.27</v>
      </c>
      <c r="C92" s="4">
        <f>B92-B93</f>
        <v>1211.41</v>
      </c>
      <c r="D92" s="10">
        <v>8.0152</v>
      </c>
      <c r="E92" s="7">
        <v>22989</v>
      </c>
      <c r="F92" s="8">
        <f>E92-E93</f>
        <v>4509</v>
      </c>
      <c r="G92" s="8">
        <f>F92/100</f>
        <v>45.09</v>
      </c>
      <c r="H92" s="6">
        <v>130.04</v>
      </c>
      <c r="I92" s="6">
        <v>176022792</v>
      </c>
      <c r="J92" s="12">
        <f>I92-I93</f>
        <v>35218634</v>
      </c>
      <c r="K92" s="6">
        <v>204129759</v>
      </c>
      <c r="L92" s="12">
        <f>K92-K93</f>
        <v>41485518</v>
      </c>
      <c r="M92" s="14">
        <f>L92-J92</f>
        <v>6266884</v>
      </c>
      <c r="N92" s="6">
        <f>J92+L92</f>
        <v>76704152</v>
      </c>
      <c r="O92" s="15">
        <f>N92*0.03</f>
        <v>2301124.56</v>
      </c>
      <c r="P92" s="6">
        <f>M92-O92</f>
        <v>3965759.44</v>
      </c>
      <c r="Q92" s="17">
        <f>P92/100000</f>
        <v>39.6575944</v>
      </c>
      <c r="S92" s="4"/>
      <c r="T92" s="4"/>
      <c r="U92" s="4"/>
      <c r="V92" s="4"/>
      <c r="W92" s="4"/>
      <c r="X92" s="4"/>
      <c r="Y92" s="19"/>
      <c r="Z92" s="20">
        <f>import!B91-import!C91-import!D91</f>
        <v>29.1936801370999</v>
      </c>
    </row>
    <row r="93" ht="15" spans="1:26">
      <c r="A93" s="5">
        <v>38837</v>
      </c>
      <c r="B93" s="6">
        <v>77604.86</v>
      </c>
      <c r="C93" s="4">
        <f>B93-B94</f>
        <v>1112.03</v>
      </c>
      <c r="D93" s="9">
        <v>8.0156</v>
      </c>
      <c r="E93" s="7">
        <v>18480</v>
      </c>
      <c r="F93" s="8">
        <f>E93-E94</f>
        <v>4234</v>
      </c>
      <c r="G93" s="8">
        <f>F93/100</f>
        <v>42.34</v>
      </c>
      <c r="H93" s="6">
        <v>104.57</v>
      </c>
      <c r="I93" s="6">
        <v>140804158</v>
      </c>
      <c r="J93" s="12">
        <f>I93-I94</f>
        <v>39263494</v>
      </c>
      <c r="K93" s="6">
        <v>162644241</v>
      </c>
      <c r="L93" s="12">
        <f>K93-K94</f>
        <v>45017249</v>
      </c>
      <c r="M93" s="14">
        <f>L93-J93</f>
        <v>5753755</v>
      </c>
      <c r="N93" s="6">
        <f>J93+L93</f>
        <v>84280743</v>
      </c>
      <c r="O93" s="15">
        <f>N93*0.03</f>
        <v>2528422.29</v>
      </c>
      <c r="P93" s="6">
        <f>M93-O93</f>
        <v>3225332.71</v>
      </c>
      <c r="Q93" s="17">
        <f>P93/100000</f>
        <v>32.2533271</v>
      </c>
      <c r="S93" s="4"/>
      <c r="T93" s="4"/>
      <c r="U93" s="4"/>
      <c r="V93" s="4"/>
      <c r="W93" s="4"/>
      <c r="X93" s="4"/>
      <c r="Y93" s="19"/>
      <c r="Z93" s="20">
        <f>import!B92-import!C92-import!D92</f>
        <v>36.7785473205698</v>
      </c>
    </row>
    <row r="94" ht="15" spans="1:26">
      <c r="A94" s="5">
        <v>38807</v>
      </c>
      <c r="B94" s="6">
        <v>76492.83</v>
      </c>
      <c r="C94" s="4">
        <f>B94-B95</f>
        <v>1153.85000000001</v>
      </c>
      <c r="D94" s="9">
        <v>8.035</v>
      </c>
      <c r="E94" s="7">
        <v>14246</v>
      </c>
      <c r="F94" s="8">
        <f>E94-E95</f>
        <v>5657</v>
      </c>
      <c r="G94" s="8">
        <f>F94/100</f>
        <v>56.57</v>
      </c>
      <c r="H94" s="6">
        <v>111.89</v>
      </c>
      <c r="I94" s="6">
        <v>101540664</v>
      </c>
      <c r="J94" s="12">
        <f>I94-I95</f>
        <v>39075502</v>
      </c>
      <c r="K94" s="6">
        <v>117626992</v>
      </c>
      <c r="L94" s="12">
        <f>K94-K95</f>
        <v>47115273</v>
      </c>
      <c r="M94" s="14">
        <f>L94-J94</f>
        <v>8039771</v>
      </c>
      <c r="N94" s="6">
        <f>J94+L94</f>
        <v>86190775</v>
      </c>
      <c r="O94" s="15">
        <f>N94*0.03</f>
        <v>2585723.25</v>
      </c>
      <c r="P94" s="6">
        <f>M94-O94</f>
        <v>5454047.75</v>
      </c>
      <c r="Q94" s="17">
        <f>P94/100000</f>
        <v>54.5404775</v>
      </c>
      <c r="S94" s="4"/>
      <c r="T94" s="4"/>
      <c r="U94" s="4"/>
      <c r="V94" s="4"/>
      <c r="W94" s="4"/>
      <c r="X94" s="4"/>
      <c r="Y94" s="19"/>
      <c r="Z94" s="20">
        <f>import!B93-import!C93-import!D93</f>
        <v>46.6544644321725</v>
      </c>
    </row>
    <row r="95" ht="15" spans="1:26">
      <c r="A95" s="5">
        <v>38776</v>
      </c>
      <c r="B95" s="6">
        <v>75338.98</v>
      </c>
      <c r="C95" s="4">
        <f>B95-B96</f>
        <v>1331.98</v>
      </c>
      <c r="D95" s="10">
        <v>8.0493</v>
      </c>
      <c r="E95" s="7">
        <v>8589</v>
      </c>
      <c r="F95" s="8">
        <f>E95-E96</f>
        <v>4044</v>
      </c>
      <c r="G95" s="8">
        <f>F95/100</f>
        <v>40.44</v>
      </c>
      <c r="H95" s="6">
        <v>24.25</v>
      </c>
      <c r="I95" s="6">
        <v>62465162</v>
      </c>
      <c r="J95" s="12">
        <f>I95-I96</f>
        <v>30422417</v>
      </c>
      <c r="K95" s="6">
        <v>70511719</v>
      </c>
      <c r="L95" s="12">
        <f>K95-K96</f>
        <v>33462747</v>
      </c>
      <c r="M95" s="14">
        <f>L95-J95</f>
        <v>3040330</v>
      </c>
      <c r="N95" s="6">
        <f>J95+L95</f>
        <v>63885164</v>
      </c>
      <c r="O95" s="15">
        <f>N95*0.03</f>
        <v>1916554.92</v>
      </c>
      <c r="P95" s="6">
        <f>M95-O95</f>
        <v>1123775.08</v>
      </c>
      <c r="Q95" s="17">
        <f>P95/100000</f>
        <v>11.2377508</v>
      </c>
      <c r="S95" s="4"/>
      <c r="T95" s="4"/>
      <c r="U95" s="4"/>
      <c r="V95" s="4"/>
      <c r="W95" s="4"/>
      <c r="X95" s="4"/>
      <c r="Y95" s="19"/>
      <c r="Z95" s="20">
        <f>import!B94-import!C94-import!D94</f>
        <v>124.157494206258</v>
      </c>
    </row>
    <row r="96" ht="15" spans="1:26">
      <c r="A96" s="5">
        <v>38748</v>
      </c>
      <c r="B96" s="6">
        <v>74007</v>
      </c>
      <c r="C96" s="4">
        <f>B96-B97</f>
        <v>2795.88</v>
      </c>
      <c r="D96" s="9">
        <v>8.0668</v>
      </c>
      <c r="E96" s="7">
        <v>4545</v>
      </c>
      <c r="F96" s="8">
        <v>4545</v>
      </c>
      <c r="G96" s="8">
        <f>F96/100</f>
        <v>45.45</v>
      </c>
      <c r="H96" s="6">
        <v>94.92</v>
      </c>
      <c r="I96" s="6">
        <v>32042745</v>
      </c>
      <c r="J96" s="6">
        <v>32042745</v>
      </c>
      <c r="K96" s="6">
        <v>37048972</v>
      </c>
      <c r="L96" s="6">
        <v>37048972</v>
      </c>
      <c r="M96" s="14">
        <f>L96-J96</f>
        <v>5006227</v>
      </c>
      <c r="N96" s="6">
        <f>J96+L96</f>
        <v>69091717</v>
      </c>
      <c r="O96" s="15">
        <f>N96*0.03</f>
        <v>2072751.51</v>
      </c>
      <c r="P96" s="6">
        <f>M96-O96</f>
        <v>2933475.49</v>
      </c>
      <c r="Q96" s="17">
        <f>P96/100000</f>
        <v>29.3347549</v>
      </c>
      <c r="S96" s="4"/>
      <c r="T96" s="4"/>
      <c r="U96" s="4"/>
      <c r="V96" s="4"/>
      <c r="W96" s="4"/>
      <c r="X96" s="4"/>
      <c r="Y96" s="19"/>
      <c r="Z96" s="20">
        <f>import!B95-import!C95-import!D95</f>
        <v>249.190720338588</v>
      </c>
    </row>
    <row r="97" ht="15" spans="1:26">
      <c r="A97" s="11">
        <v>38717</v>
      </c>
      <c r="B97" s="12">
        <v>71211.12</v>
      </c>
      <c r="C97" s="4">
        <f>B97-B98</f>
        <v>2737.20999999999</v>
      </c>
      <c r="D97" s="9">
        <v>8.0759</v>
      </c>
      <c r="E97" s="7">
        <v>60325</v>
      </c>
      <c r="F97" s="8">
        <f t="shared" ref="F97:F107" si="38">E97-E98</f>
        <v>7198</v>
      </c>
      <c r="G97" s="8">
        <f>F97/100</f>
        <v>71.98</v>
      </c>
      <c r="H97" s="6">
        <v>110.16</v>
      </c>
      <c r="I97" s="12">
        <v>387512961</v>
      </c>
      <c r="J97" s="12">
        <f t="shared" ref="J97:J107" si="39">I97-I98</f>
        <v>38798360</v>
      </c>
      <c r="K97" s="12">
        <v>444209279</v>
      </c>
      <c r="L97" s="12">
        <f t="shared" ref="L97:L107" si="40">K97-K98</f>
        <v>45687308</v>
      </c>
      <c r="M97" s="14">
        <f>L97-J97</f>
        <v>6888948</v>
      </c>
      <c r="N97" s="6">
        <f>J97+L97</f>
        <v>84485668</v>
      </c>
      <c r="O97" s="16">
        <f>N97*0.03</f>
        <v>2534570.04</v>
      </c>
      <c r="P97" s="12">
        <f>M97-O97</f>
        <v>4354377.96</v>
      </c>
      <c r="Q97" s="17">
        <f>P97/100000</f>
        <v>43.5437796</v>
      </c>
      <c r="S97" s="4"/>
      <c r="T97" s="4"/>
      <c r="U97" s="4"/>
      <c r="V97" s="4"/>
      <c r="W97" s="4"/>
      <c r="X97" s="4"/>
      <c r="Y97" s="19"/>
      <c r="Z97" s="20">
        <f>import!B96-import!C96-import!D96</f>
        <v>221.933378109143</v>
      </c>
    </row>
    <row r="98" ht="15" spans="1:26">
      <c r="A98" s="5">
        <v>38686</v>
      </c>
      <c r="B98" s="6">
        <v>68473.91</v>
      </c>
      <c r="C98" s="4">
        <f>B98-B99</f>
        <v>1118.65000000001</v>
      </c>
      <c r="D98" s="10">
        <v>8.084</v>
      </c>
      <c r="E98" s="7">
        <v>53127</v>
      </c>
      <c r="F98" s="8">
        <f>E98-E99</f>
        <v>4716</v>
      </c>
      <c r="G98" s="8">
        <f>F98/100</f>
        <v>47.16</v>
      </c>
      <c r="H98" s="6">
        <v>105.31</v>
      </c>
      <c r="I98" s="6">
        <v>348714601</v>
      </c>
      <c r="J98" s="12">
        <f>I98-I99</f>
        <v>37855591</v>
      </c>
      <c r="K98" s="6">
        <v>398521971</v>
      </c>
      <c r="L98" s="12">
        <f>K98-K99</f>
        <v>44279603</v>
      </c>
      <c r="M98" s="14">
        <f>L98-J98</f>
        <v>6424012</v>
      </c>
      <c r="N98" s="6">
        <f>J98+L98</f>
        <v>82135194</v>
      </c>
      <c r="O98" s="15">
        <f>N98*0.03</f>
        <v>2464055.82</v>
      </c>
      <c r="P98" s="6">
        <f>M98-O98</f>
        <v>3959956.18</v>
      </c>
      <c r="Q98" s="17">
        <f>P98/100000</f>
        <v>39.5995618</v>
      </c>
      <c r="S98" s="4"/>
      <c r="T98" s="4"/>
      <c r="U98" s="4"/>
      <c r="V98" s="4"/>
      <c r="W98" s="4"/>
      <c r="X98" s="4"/>
      <c r="Y98" s="19"/>
      <c r="Z98" s="20">
        <f>import!B97-import!C97-import!D97</f>
        <v>39.6558398801594</v>
      </c>
    </row>
    <row r="99" ht="15" spans="1:26">
      <c r="A99" s="5">
        <v>38656</v>
      </c>
      <c r="B99" s="6">
        <v>67355.26</v>
      </c>
      <c r="C99" s="4">
        <f>B99-B100</f>
        <v>1054.48</v>
      </c>
      <c r="D99" s="9">
        <v>8.0889</v>
      </c>
      <c r="E99" s="7">
        <v>48411</v>
      </c>
      <c r="F99" s="8">
        <f>E99-E100</f>
        <v>5164</v>
      </c>
      <c r="G99" s="8">
        <f>F99/100</f>
        <v>51.64</v>
      </c>
      <c r="H99" s="6">
        <v>120.16</v>
      </c>
      <c r="I99" s="6">
        <v>310859010</v>
      </c>
      <c r="J99" s="12">
        <f>I99-I100</f>
        <v>33817851</v>
      </c>
      <c r="K99" s="6">
        <v>354242368</v>
      </c>
      <c r="L99" s="12">
        <f>K99-K100</f>
        <v>41076789</v>
      </c>
      <c r="M99" s="14">
        <f>L99-J99</f>
        <v>7258938</v>
      </c>
      <c r="N99" s="6">
        <f>J99+L99</f>
        <v>74894640</v>
      </c>
      <c r="O99" s="15">
        <f>N99*0.03</f>
        <v>2246839.2</v>
      </c>
      <c r="P99" s="6">
        <f>M99-O99</f>
        <v>5012098.8</v>
      </c>
      <c r="Q99" s="17">
        <f>P99/100000</f>
        <v>50.120988</v>
      </c>
      <c r="S99" s="4"/>
      <c r="T99" s="4"/>
      <c r="U99" s="4"/>
      <c r="V99" s="4"/>
      <c r="W99" s="4"/>
      <c r="X99" s="4"/>
      <c r="Y99" s="19"/>
      <c r="Z99" s="20">
        <f>import!B98-import!C98-import!D98</f>
        <v>24.1743473937366</v>
      </c>
    </row>
    <row r="100" ht="15" spans="1:26">
      <c r="A100" s="5">
        <v>38625</v>
      </c>
      <c r="B100" s="6">
        <v>66300.78</v>
      </c>
      <c r="C100" s="4">
        <f>B100-B101</f>
        <v>893.82</v>
      </c>
      <c r="D100" s="9">
        <v>8.0922</v>
      </c>
      <c r="E100" s="7">
        <v>43247</v>
      </c>
      <c r="F100" s="8">
        <f>E100-E101</f>
        <v>5254</v>
      </c>
      <c r="G100" s="8">
        <f>F100/100</f>
        <v>52.54</v>
      </c>
      <c r="H100" s="6">
        <v>75.62</v>
      </c>
      <c r="I100" s="6">
        <v>277041159</v>
      </c>
      <c r="J100" s="12">
        <f>I100-I101</f>
        <v>37059919</v>
      </c>
      <c r="K100" s="6">
        <v>313165579</v>
      </c>
      <c r="L100" s="12">
        <f>K100-K101</f>
        <v>41292085</v>
      </c>
      <c r="M100" s="14">
        <f>L100-J100</f>
        <v>4232166</v>
      </c>
      <c r="N100" s="6">
        <f>J100+L100</f>
        <v>78352004</v>
      </c>
      <c r="O100" s="15">
        <f>N100*0.03</f>
        <v>2350560.12</v>
      </c>
      <c r="P100" s="6">
        <f>M100-O100</f>
        <v>1881605.88</v>
      </c>
      <c r="Q100" s="17">
        <f>P100/100000</f>
        <v>18.8160588</v>
      </c>
      <c r="S100" s="4"/>
      <c r="T100" s="4"/>
      <c r="U100" s="4"/>
      <c r="V100" s="4"/>
      <c r="W100" s="4"/>
      <c r="X100" s="4"/>
      <c r="Y100" s="19"/>
      <c r="Z100" s="20">
        <f>import!B99-import!C99-import!D99</f>
        <v>16.8725705520575</v>
      </c>
    </row>
    <row r="101" ht="15" spans="1:26">
      <c r="A101" s="5">
        <v>38595</v>
      </c>
      <c r="B101" s="6">
        <v>65406.96</v>
      </c>
      <c r="C101" s="4">
        <f>B101-B102</f>
        <v>1460</v>
      </c>
      <c r="D101" s="10">
        <v>8.1019</v>
      </c>
      <c r="E101" s="7">
        <v>37993</v>
      </c>
      <c r="F101" s="8">
        <f>E101-E102</f>
        <v>4902</v>
      </c>
      <c r="G101" s="8">
        <f>F101/100</f>
        <v>49.02</v>
      </c>
      <c r="H101" s="6">
        <v>105.93</v>
      </c>
      <c r="I101" s="6">
        <v>239981240</v>
      </c>
      <c r="J101" s="12">
        <f>I101-I102</f>
        <v>34262054</v>
      </c>
      <c r="K101" s="6">
        <v>271873494</v>
      </c>
      <c r="L101" s="12">
        <f>K101-K102</f>
        <v>38986012</v>
      </c>
      <c r="M101" s="14">
        <f>L101-J101</f>
        <v>4723958</v>
      </c>
      <c r="N101" s="6">
        <f>J101+L101</f>
        <v>73248066</v>
      </c>
      <c r="O101" s="15">
        <f>N101*0.03</f>
        <v>2197441.98</v>
      </c>
      <c r="P101" s="6">
        <f>M101-O101</f>
        <v>2526516.02</v>
      </c>
      <c r="Q101" s="17">
        <f>P101/100000</f>
        <v>25.2651602</v>
      </c>
      <c r="S101" s="4"/>
      <c r="T101" s="4"/>
      <c r="U101" s="4"/>
      <c r="V101" s="4"/>
      <c r="W101" s="4"/>
      <c r="X101" s="4"/>
      <c r="Y101" s="19"/>
      <c r="Z101" s="20">
        <f>import!B100-import!C100-import!D100</f>
        <v>65.2258035552623</v>
      </c>
    </row>
    <row r="102" ht="15" spans="1:26">
      <c r="A102" s="5">
        <v>38564</v>
      </c>
      <c r="B102" s="6">
        <v>63946.96</v>
      </c>
      <c r="C102" s="4">
        <f>B102-B103</f>
        <v>1324.02</v>
      </c>
      <c r="D102" s="9">
        <v>8.2369</v>
      </c>
      <c r="E102" s="7">
        <v>33091</v>
      </c>
      <c r="F102" s="8">
        <f>E102-E103</f>
        <v>4528</v>
      </c>
      <c r="G102" s="8">
        <f>F102/100</f>
        <v>45.28</v>
      </c>
      <c r="H102" s="6">
        <v>105.46</v>
      </c>
      <c r="I102" s="6">
        <v>205719186</v>
      </c>
      <c r="J102" s="12">
        <f>I102-I103</f>
        <v>31729177</v>
      </c>
      <c r="K102" s="6">
        <v>232887482</v>
      </c>
      <c r="L102" s="12">
        <f>K102-K103</f>
        <v>36992106</v>
      </c>
      <c r="M102" s="14">
        <f>L102-J102</f>
        <v>5262929</v>
      </c>
      <c r="N102" s="6">
        <f>J102+L102</f>
        <v>68721283</v>
      </c>
      <c r="O102" s="15">
        <f>N102*0.03</f>
        <v>2061638.49</v>
      </c>
      <c r="P102" s="6">
        <f>M102-O102</f>
        <v>3201290.51</v>
      </c>
      <c r="Q102" s="17">
        <f>P102/100000</f>
        <v>32.0129051</v>
      </c>
      <c r="S102" s="4"/>
      <c r="T102" s="4"/>
      <c r="U102" s="4"/>
      <c r="V102" s="4"/>
      <c r="W102" s="4"/>
      <c r="X102" s="4"/>
      <c r="Y102" s="19"/>
      <c r="Z102" s="20">
        <f>import!B101-import!C101-import!D101</f>
        <v>55.5994174529479</v>
      </c>
    </row>
    <row r="103" ht="15" spans="1:26">
      <c r="A103" s="5">
        <v>38533</v>
      </c>
      <c r="B103" s="6">
        <v>62622.94</v>
      </c>
      <c r="C103" s="4">
        <f>B103-B104</f>
        <v>1862.34</v>
      </c>
      <c r="D103" s="9">
        <v>8.2765</v>
      </c>
      <c r="E103" s="7">
        <v>28563</v>
      </c>
      <c r="F103" s="8">
        <f>E103-E104</f>
        <v>6197</v>
      </c>
      <c r="G103" s="8">
        <f>F103/100</f>
        <v>61.97</v>
      </c>
      <c r="H103" s="6">
        <v>96.78</v>
      </c>
      <c r="I103" s="6">
        <v>173990009</v>
      </c>
      <c r="J103" s="12">
        <f>I103-I104</f>
        <v>32510556</v>
      </c>
      <c r="K103" s="6">
        <v>195895376</v>
      </c>
      <c r="L103" s="12">
        <f>K103-K104</f>
        <v>37141063</v>
      </c>
      <c r="M103" s="14">
        <f>L103-J103</f>
        <v>4630507</v>
      </c>
      <c r="N103" s="6">
        <f>J103+L103</f>
        <v>69651619</v>
      </c>
      <c r="O103" s="15">
        <f>N103*0.03</f>
        <v>2089548.57</v>
      </c>
      <c r="P103" s="6">
        <f>M103-O103</f>
        <v>2540958.43</v>
      </c>
      <c r="Q103" s="17">
        <f>P103/100000</f>
        <v>25.4095843</v>
      </c>
      <c r="S103" s="4"/>
      <c r="T103" s="4"/>
      <c r="U103" s="4"/>
      <c r="V103" s="4"/>
      <c r="W103" s="4"/>
      <c r="X103" s="4"/>
      <c r="Y103" s="19"/>
      <c r="Z103" s="20">
        <f>import!B102-import!C102-import!D102</f>
        <v>110.265989362527</v>
      </c>
    </row>
    <row r="104" ht="15" spans="1:26">
      <c r="A104" s="5">
        <v>38503</v>
      </c>
      <c r="B104" s="6">
        <v>60760.6</v>
      </c>
      <c r="C104" s="4">
        <f>B104-B105</f>
        <v>2083</v>
      </c>
      <c r="D104" s="10">
        <v>8.2765</v>
      </c>
      <c r="E104" s="7">
        <v>22366</v>
      </c>
      <c r="F104" s="8">
        <f>E104-E105</f>
        <v>4893</v>
      </c>
      <c r="G104" s="8">
        <f>F104/100</f>
        <v>48.93</v>
      </c>
      <c r="H104" s="6">
        <v>89.88</v>
      </c>
      <c r="I104" s="6">
        <v>141479453</v>
      </c>
      <c r="J104" s="12">
        <f>I104-I105</f>
        <v>28127597</v>
      </c>
      <c r="K104" s="6">
        <v>158754313</v>
      </c>
      <c r="L104" s="12">
        <f>K104-K105</f>
        <v>32875486</v>
      </c>
      <c r="M104" s="14">
        <f>L104-J104</f>
        <v>4747889</v>
      </c>
      <c r="N104" s="6">
        <f>J104+L104</f>
        <v>61003083</v>
      </c>
      <c r="O104" s="15">
        <f>N104*0.03</f>
        <v>1830092.49</v>
      </c>
      <c r="P104" s="6">
        <f>M104-O104</f>
        <v>2917796.51</v>
      </c>
      <c r="Q104" s="17">
        <f>P104/100000</f>
        <v>29.1779651</v>
      </c>
      <c r="S104" s="4"/>
      <c r="T104" s="4"/>
      <c r="U104" s="4"/>
      <c r="V104" s="4"/>
      <c r="W104" s="4"/>
      <c r="X104" s="4"/>
      <c r="Y104" s="19"/>
      <c r="Z104" s="20">
        <f>import!B103-import!C103-import!D103</f>
        <v>156.723398374935</v>
      </c>
    </row>
    <row r="105" ht="15" spans="1:26">
      <c r="A105" s="5">
        <v>38472</v>
      </c>
      <c r="B105" s="6">
        <v>58677.6</v>
      </c>
      <c r="C105" s="4">
        <f>B105-B106</f>
        <v>1997.87</v>
      </c>
      <c r="D105" s="9">
        <v>8.2765</v>
      </c>
      <c r="E105" s="7">
        <v>17473</v>
      </c>
      <c r="F105" s="8">
        <f>E105-E106</f>
        <v>4085</v>
      </c>
      <c r="G105" s="8">
        <f>F105/100</f>
        <v>40.85</v>
      </c>
      <c r="H105" s="6">
        <v>45.91</v>
      </c>
      <c r="I105" s="6">
        <v>113351856</v>
      </c>
      <c r="J105" s="12">
        <f>I105-I106</f>
        <v>32643473</v>
      </c>
      <c r="K105" s="6">
        <v>125878827</v>
      </c>
      <c r="L105" s="12">
        <f>K105-K106</f>
        <v>35708241</v>
      </c>
      <c r="M105" s="14">
        <f>L105-J105</f>
        <v>3064768</v>
      </c>
      <c r="N105" s="6">
        <f>J105+L105</f>
        <v>68351714</v>
      </c>
      <c r="O105" s="15">
        <f>N105*0.03</f>
        <v>2050551.42</v>
      </c>
      <c r="P105" s="6">
        <f>M105-O105</f>
        <v>1014216.58</v>
      </c>
      <c r="Q105" s="17">
        <f>P105/100000</f>
        <v>10.1421658</v>
      </c>
      <c r="S105" s="4"/>
      <c r="T105" s="4"/>
      <c r="U105" s="4"/>
      <c r="V105" s="4"/>
      <c r="W105" s="4"/>
      <c r="X105" s="4"/>
      <c r="Y105" s="19"/>
      <c r="Z105" s="20">
        <f>import!B104-import!C104-import!D104</f>
        <v>177.027850268072</v>
      </c>
    </row>
    <row r="106" ht="15" spans="1:26">
      <c r="A106" s="5">
        <v>38442</v>
      </c>
      <c r="B106" s="6">
        <v>56679.73</v>
      </c>
      <c r="C106" s="4">
        <f>B106-B107</f>
        <v>1477.13</v>
      </c>
      <c r="D106" s="9">
        <v>8.2765</v>
      </c>
      <c r="E106" s="7">
        <v>13388</v>
      </c>
      <c r="F106" s="8">
        <f>E106-E107</f>
        <v>5419</v>
      </c>
      <c r="G106" s="8">
        <f>F106/100</f>
        <v>54.19</v>
      </c>
      <c r="H106" s="6">
        <v>57.33</v>
      </c>
      <c r="I106" s="6">
        <v>80708383</v>
      </c>
      <c r="J106" s="12">
        <f>I106-I107</f>
        <v>31704428</v>
      </c>
      <c r="K106" s="6">
        <v>90170586</v>
      </c>
      <c r="L106" s="12">
        <f>K106-K107</f>
        <v>36208257</v>
      </c>
      <c r="M106" s="14">
        <f>L106-J106</f>
        <v>4503829</v>
      </c>
      <c r="N106" s="6">
        <f>J106+L106</f>
        <v>67912685</v>
      </c>
      <c r="O106" s="15">
        <f>N106*0.03</f>
        <v>2037380.55</v>
      </c>
      <c r="P106" s="6">
        <f>M106-O106</f>
        <v>2466448.45</v>
      </c>
      <c r="Q106" s="17">
        <f>P106/100000</f>
        <v>24.6644845</v>
      </c>
      <c r="S106" s="4"/>
      <c r="T106" s="4"/>
      <c r="U106" s="4"/>
      <c r="V106" s="4"/>
      <c r="W106" s="4"/>
      <c r="X106" s="4"/>
      <c r="Y106" s="19"/>
      <c r="Z106" s="20">
        <f>import!B105-import!C105-import!D105</f>
        <v>107.874268889537</v>
      </c>
    </row>
    <row r="107" ht="15" spans="1:26">
      <c r="A107" s="5">
        <v>38411</v>
      </c>
      <c r="B107" s="6">
        <v>55202.6</v>
      </c>
      <c r="C107" s="4">
        <f>B107-B108</f>
        <v>1102.13</v>
      </c>
      <c r="D107" s="10">
        <v>8.2765</v>
      </c>
      <c r="E107" s="7">
        <v>7969</v>
      </c>
      <c r="F107" s="8">
        <f>E107-E108</f>
        <v>3874</v>
      </c>
      <c r="G107" s="8">
        <f>F107/100</f>
        <v>38.74</v>
      </c>
      <c r="H107" s="6">
        <v>43.57</v>
      </c>
      <c r="I107" s="6">
        <v>49003955</v>
      </c>
      <c r="J107" s="12">
        <f>I107-I108</f>
        <v>23297659</v>
      </c>
      <c r="K107" s="6">
        <v>53962329</v>
      </c>
      <c r="L107" s="12">
        <f>K107-K108</f>
        <v>25652430</v>
      </c>
      <c r="M107" s="14">
        <f>L107-J107</f>
        <v>2354771</v>
      </c>
      <c r="N107" s="6">
        <f>J107+L107</f>
        <v>48950089</v>
      </c>
      <c r="O107" s="15">
        <f>N107*0.03</f>
        <v>1468502.67</v>
      </c>
      <c r="P107" s="6">
        <f>M107-O107</f>
        <v>886268.33</v>
      </c>
      <c r="Q107" s="17">
        <f>P107/100000</f>
        <v>8.8626833</v>
      </c>
      <c r="S107" s="4"/>
      <c r="T107" s="4"/>
      <c r="U107" s="4"/>
      <c r="V107" s="4"/>
      <c r="W107" s="4"/>
      <c r="X107" s="4"/>
      <c r="Y107" s="19"/>
      <c r="Z107" s="20">
        <f>import!B106-import!C106-import!D106</f>
        <v>71.3384602588591</v>
      </c>
    </row>
    <row r="108" ht="15" spans="1:26">
      <c r="A108" s="5">
        <v>38383</v>
      </c>
      <c r="B108" s="6">
        <v>54100.47</v>
      </c>
      <c r="C108" s="4">
        <f>B108-B109</f>
        <v>1507.83</v>
      </c>
      <c r="D108" s="9">
        <v>8.2765</v>
      </c>
      <c r="E108" s="7">
        <v>4095</v>
      </c>
      <c r="F108" s="8">
        <v>4095</v>
      </c>
      <c r="G108" s="8">
        <f>F108/100</f>
        <v>40.95</v>
      </c>
      <c r="H108" s="6">
        <v>64.94</v>
      </c>
      <c r="I108" s="6">
        <v>25706296</v>
      </c>
      <c r="J108" s="6">
        <v>25706296</v>
      </c>
      <c r="K108" s="6">
        <v>28309899</v>
      </c>
      <c r="L108" s="6">
        <v>28309899</v>
      </c>
      <c r="M108" s="14">
        <f>L108-J108</f>
        <v>2603603</v>
      </c>
      <c r="N108" s="6">
        <f>J108+L108</f>
        <v>54016195</v>
      </c>
      <c r="O108" s="15">
        <f>N108*0.03</f>
        <v>1620485.85</v>
      </c>
      <c r="P108" s="6">
        <f>M108-O108</f>
        <v>983117.15</v>
      </c>
      <c r="Q108" s="17">
        <f>P108/100000</f>
        <v>9.8311715</v>
      </c>
      <c r="S108" s="4"/>
      <c r="T108" s="4"/>
      <c r="U108" s="4"/>
      <c r="V108" s="4"/>
      <c r="W108" s="4"/>
      <c r="X108" s="4"/>
      <c r="Y108" s="19"/>
      <c r="Z108" s="20">
        <f>import!B107-import!C107-import!D107</f>
        <v>98.4082532978617</v>
      </c>
    </row>
    <row r="109" ht="15" spans="1:26">
      <c r="A109" s="11">
        <v>38352</v>
      </c>
      <c r="B109" s="12">
        <v>52592.64</v>
      </c>
      <c r="C109" s="4">
        <f>B109-B110</f>
        <v>2211.27</v>
      </c>
      <c r="D109" s="9">
        <v>8.2765</v>
      </c>
      <c r="E109" s="7">
        <v>60630</v>
      </c>
      <c r="F109" s="8">
        <f t="shared" ref="F109:F119" si="41">E109-E110</f>
        <v>2452</v>
      </c>
      <c r="G109" s="8">
        <f>F109/100</f>
        <v>24.52</v>
      </c>
      <c r="H109" s="6">
        <v>110.76</v>
      </c>
      <c r="I109" s="12">
        <v>324568519</v>
      </c>
      <c r="J109" s="12">
        <f t="shared" ref="J109:J119" si="42">I109-I110</f>
        <v>30488808</v>
      </c>
      <c r="K109" s="12">
        <v>338607156</v>
      </c>
      <c r="L109" s="12">
        <f t="shared" ref="L109:L119" si="43">K109-K110</f>
        <v>36475105</v>
      </c>
      <c r="M109" s="14">
        <f>L109-J109</f>
        <v>5986297</v>
      </c>
      <c r="N109" s="6">
        <f>J109+L109</f>
        <v>66963913</v>
      </c>
      <c r="O109" s="16">
        <f>N109*0.03</f>
        <v>2008917.39</v>
      </c>
      <c r="P109" s="12">
        <f>M109-O109</f>
        <v>3977379.61</v>
      </c>
      <c r="Q109" s="17">
        <f>P109/100000</f>
        <v>39.7737961</v>
      </c>
      <c r="S109" s="4"/>
      <c r="T109" s="4"/>
      <c r="U109" s="4"/>
      <c r="V109" s="4"/>
      <c r="W109" s="4"/>
      <c r="X109" s="4"/>
      <c r="Y109" s="19"/>
      <c r="Z109" s="20">
        <f>import!B108-import!C108-import!D108</f>
        <v>179.024326396623</v>
      </c>
    </row>
    <row r="110" ht="15" spans="1:26">
      <c r="A110" s="5">
        <v>38321</v>
      </c>
      <c r="B110" s="6">
        <v>50381.37</v>
      </c>
      <c r="C110" s="4">
        <f>B110-B111</f>
        <v>5496.95</v>
      </c>
      <c r="D110" s="10">
        <v>8.2765</v>
      </c>
      <c r="E110" s="7">
        <v>58178</v>
      </c>
      <c r="F110" s="8">
        <f>E110-E111</f>
        <v>4397</v>
      </c>
      <c r="G110" s="8">
        <f>F110/100</f>
        <v>43.97</v>
      </c>
      <c r="H110" s="6">
        <v>98.96</v>
      </c>
      <c r="I110" s="6">
        <v>294079711</v>
      </c>
      <c r="J110" s="12">
        <f>I110-I111</f>
        <v>29980770</v>
      </c>
      <c r="K110" s="6">
        <v>302132051</v>
      </c>
      <c r="L110" s="12">
        <f>K110-K111</f>
        <v>35406221</v>
      </c>
      <c r="M110" s="14">
        <f>L110-J110</f>
        <v>5425451</v>
      </c>
      <c r="N110" s="6">
        <f>J110+L110</f>
        <v>65386991</v>
      </c>
      <c r="O110" s="15">
        <f>N110*0.03</f>
        <v>1961609.73</v>
      </c>
      <c r="P110" s="6">
        <f>M110-O110</f>
        <v>3463841.27</v>
      </c>
      <c r="Q110" s="17">
        <f>P110/100000</f>
        <v>34.6384127</v>
      </c>
      <c r="S110" s="4"/>
      <c r="T110" s="4"/>
      <c r="U110" s="4"/>
      <c r="V110" s="4"/>
      <c r="W110" s="4"/>
      <c r="X110" s="4"/>
      <c r="Y110" s="19"/>
      <c r="Z110" s="20">
        <f>import!B109-import!C109-import!D109</f>
        <v>569.06300842283</v>
      </c>
    </row>
    <row r="111" ht="15" spans="1:26">
      <c r="A111" s="5">
        <v>38291</v>
      </c>
      <c r="B111" s="6">
        <v>44884.42</v>
      </c>
      <c r="C111" s="4">
        <f>B111-B112</f>
        <v>1632.92</v>
      </c>
      <c r="D111" s="9">
        <v>8.2765</v>
      </c>
      <c r="E111" s="7">
        <v>53781</v>
      </c>
      <c r="F111" s="8">
        <f>E111-E112</f>
        <v>5089</v>
      </c>
      <c r="G111" s="8">
        <f>F111/100</f>
        <v>50.89</v>
      </c>
      <c r="H111" s="6">
        <v>70.9</v>
      </c>
      <c r="I111" s="6">
        <v>264098941</v>
      </c>
      <c r="J111" s="12">
        <f>I111-I112</f>
        <v>27842751</v>
      </c>
      <c r="K111" s="6">
        <v>266725830</v>
      </c>
      <c r="L111" s="12">
        <f>K111-K112</f>
        <v>30056135</v>
      </c>
      <c r="M111" s="14">
        <f>L111-J111</f>
        <v>2213384</v>
      </c>
      <c r="N111" s="6">
        <f>J111+L111</f>
        <v>57898886</v>
      </c>
      <c r="O111" s="15">
        <f>N111*0.03</f>
        <v>1736966.58</v>
      </c>
      <c r="P111" s="6">
        <f>M111-O111</f>
        <v>476417.42</v>
      </c>
      <c r="Q111" s="17">
        <f>P111/100000</f>
        <v>4.7641742</v>
      </c>
      <c r="S111" s="4"/>
      <c r="T111" s="4"/>
      <c r="U111" s="4"/>
      <c r="V111" s="4"/>
      <c r="W111" s="4"/>
      <c r="X111" s="4"/>
      <c r="Y111" s="19"/>
      <c r="Z111" s="20">
        <f>import!B110-import!C110-import!D110</f>
        <v>95.5371326365369</v>
      </c>
    </row>
    <row r="112" ht="15" spans="1:26">
      <c r="A112" s="5">
        <v>38260</v>
      </c>
      <c r="B112" s="6">
        <v>43251.5</v>
      </c>
      <c r="C112" s="4">
        <f>B112-B113</f>
        <v>1218.75</v>
      </c>
      <c r="D112" s="9">
        <v>8.2767</v>
      </c>
      <c r="E112" s="7">
        <v>48692</v>
      </c>
      <c r="F112" s="8">
        <f>E112-E113</f>
        <v>5133</v>
      </c>
      <c r="G112" s="8">
        <f>F112/100</f>
        <v>51.33</v>
      </c>
      <c r="H112" s="6">
        <v>49.92</v>
      </c>
      <c r="I112" s="6">
        <v>236256190</v>
      </c>
      <c r="J112" s="12">
        <f>I112-I113</f>
        <v>29863218</v>
      </c>
      <c r="K112" s="6">
        <v>236669695</v>
      </c>
      <c r="L112" s="12">
        <f>K112-K113</f>
        <v>31850310</v>
      </c>
      <c r="M112" s="14">
        <f>L112-J112</f>
        <v>1987092</v>
      </c>
      <c r="N112" s="6">
        <f>J112+L112</f>
        <v>61713528</v>
      </c>
      <c r="O112" s="15">
        <f>N112*0.03</f>
        <v>1851405.84</v>
      </c>
      <c r="P112" s="6">
        <f>M112-O112</f>
        <v>135686.16</v>
      </c>
      <c r="Q112" s="17">
        <f>P112/100000</f>
        <v>1.3568616</v>
      </c>
      <c r="S112" s="4"/>
      <c r="T112" s="4"/>
      <c r="U112" s="4"/>
      <c r="V112" s="4"/>
      <c r="W112" s="4"/>
      <c r="X112" s="4"/>
      <c r="Y112" s="19"/>
      <c r="Z112" s="20">
        <f>import!B111-import!C111-import!D111</f>
        <v>62.7565774650187</v>
      </c>
    </row>
    <row r="113" ht="15" spans="1:26">
      <c r="A113" s="5">
        <v>38230</v>
      </c>
      <c r="B113" s="6">
        <v>42032.75</v>
      </c>
      <c r="C113" s="4">
        <f>B113-B114</f>
        <v>964.529999999999</v>
      </c>
      <c r="D113" s="10">
        <v>8.2768</v>
      </c>
      <c r="E113" s="7">
        <v>43559</v>
      </c>
      <c r="F113" s="8">
        <f>E113-E114</f>
        <v>5156</v>
      </c>
      <c r="G113" s="8">
        <f>F113/100</f>
        <v>51.56</v>
      </c>
      <c r="H113" s="6">
        <v>44.9</v>
      </c>
      <c r="I113" s="6">
        <v>206392972</v>
      </c>
      <c r="J113" s="12">
        <f>I113-I114</f>
        <v>28076916</v>
      </c>
      <c r="K113" s="6">
        <v>204819385</v>
      </c>
      <c r="L113" s="12">
        <f>K113-K114</f>
        <v>28982446</v>
      </c>
      <c r="M113" s="14">
        <f>L113-J113</f>
        <v>905530</v>
      </c>
      <c r="N113" s="6">
        <f>J113+L113</f>
        <v>57059362</v>
      </c>
      <c r="O113" s="15">
        <f>N113*0.03</f>
        <v>1711780.86</v>
      </c>
      <c r="P113" s="6">
        <f>M113-O113</f>
        <v>-806250.86</v>
      </c>
      <c r="Q113" s="17">
        <f>P113/100000</f>
        <v>-8.0625086</v>
      </c>
      <c r="S113" s="4"/>
      <c r="T113" s="4"/>
      <c r="U113" s="4"/>
      <c r="V113" s="4"/>
      <c r="W113" s="4"/>
      <c r="X113" s="4"/>
      <c r="Y113" s="19"/>
      <c r="Z113" s="20">
        <f>import!B112-import!C112-import!D112</f>
        <v>27.4796591943165</v>
      </c>
    </row>
    <row r="114" ht="15" spans="1:26">
      <c r="A114" s="5">
        <v>38199</v>
      </c>
      <c r="B114" s="6">
        <v>41068.22</v>
      </c>
      <c r="C114" s="4">
        <f>B114-B115</f>
        <v>788.190000000002</v>
      </c>
      <c r="D114" s="9">
        <v>8.2767</v>
      </c>
      <c r="E114" s="7">
        <v>38403</v>
      </c>
      <c r="F114" s="8">
        <f>E114-E115</f>
        <v>4520</v>
      </c>
      <c r="G114" s="8">
        <f>F114/100</f>
        <v>45.2</v>
      </c>
      <c r="H114" s="6">
        <v>20.32</v>
      </c>
      <c r="I114" s="6">
        <v>178316056</v>
      </c>
      <c r="J114" s="12">
        <f>I114-I115</f>
        <v>28770451</v>
      </c>
      <c r="K114" s="6">
        <v>175836939</v>
      </c>
      <c r="L114" s="12">
        <f>K114-K115</f>
        <v>28571088</v>
      </c>
      <c r="M114" s="14">
        <f>L114-J114</f>
        <v>-199363</v>
      </c>
      <c r="N114" s="6">
        <f>J114+L114</f>
        <v>57341539</v>
      </c>
      <c r="O114" s="15">
        <f>N114*0.03</f>
        <v>1720246.17</v>
      </c>
      <c r="P114" s="6">
        <f>M114-O114</f>
        <v>-1919609.17</v>
      </c>
      <c r="Q114" s="17">
        <f>P114/100000</f>
        <v>-19.1960917</v>
      </c>
      <c r="S114" s="4"/>
      <c r="T114" s="4"/>
      <c r="U114" s="4"/>
      <c r="V114" s="4"/>
      <c r="W114" s="4"/>
      <c r="X114" s="4"/>
      <c r="Y114" s="19"/>
      <c r="Z114" s="20">
        <f>import!B113-import!C113-import!D113</f>
        <v>24.0738912642252</v>
      </c>
    </row>
    <row r="115" ht="15" spans="1:26">
      <c r="A115" s="5">
        <v>38168</v>
      </c>
      <c r="B115" s="6">
        <v>40280.03</v>
      </c>
      <c r="C115" s="4">
        <f>B115-B116</f>
        <v>1144.18</v>
      </c>
      <c r="D115" s="9">
        <v>8.2767</v>
      </c>
      <c r="E115" s="7">
        <v>33883</v>
      </c>
      <c r="F115" s="8">
        <f>E115-E116</f>
        <v>7972</v>
      </c>
      <c r="G115" s="8">
        <f>F115/100</f>
        <v>79.72</v>
      </c>
      <c r="H115" s="6">
        <v>18.44</v>
      </c>
      <c r="I115" s="6">
        <v>149545605</v>
      </c>
      <c r="J115" s="12">
        <f>I115-I116</f>
        <v>27945098</v>
      </c>
      <c r="K115" s="6">
        <v>147265851</v>
      </c>
      <c r="L115" s="12">
        <f>K115-K116</f>
        <v>28225384</v>
      </c>
      <c r="M115" s="14">
        <f>L115-J115</f>
        <v>280286</v>
      </c>
      <c r="N115" s="6">
        <f>J115+L115</f>
        <v>56170482</v>
      </c>
      <c r="O115" s="15">
        <f>N115*0.03</f>
        <v>1685114.46</v>
      </c>
      <c r="P115" s="6">
        <f>M115-O115</f>
        <v>-1404828.46</v>
      </c>
      <c r="Q115" s="17">
        <f>P115/100000</f>
        <v>-14.0482846</v>
      </c>
      <c r="S115" s="4"/>
      <c r="T115" s="4"/>
      <c r="U115" s="4"/>
      <c r="V115" s="4"/>
      <c r="W115" s="4"/>
      <c r="X115" s="4"/>
      <c r="Y115" s="19"/>
      <c r="Z115" s="20">
        <f>import!B114-import!C114-import!D114</f>
        <v>49.948801823333</v>
      </c>
    </row>
    <row r="116" ht="15" spans="1:26">
      <c r="A116" s="5">
        <v>38138</v>
      </c>
      <c r="B116" s="6">
        <v>39135.85</v>
      </c>
      <c r="C116" s="4">
        <f>B116-B117</f>
        <v>495.239999999998</v>
      </c>
      <c r="D116" s="10">
        <v>8.2771</v>
      </c>
      <c r="E116" s="7">
        <v>25911</v>
      </c>
      <c r="F116" s="8">
        <f>E116-E117</f>
        <v>6294</v>
      </c>
      <c r="G116" s="8">
        <f>F116/100</f>
        <v>62.94</v>
      </c>
      <c r="H116" s="6">
        <v>21.03</v>
      </c>
      <c r="I116" s="6">
        <v>121600507</v>
      </c>
      <c r="J116" s="12">
        <f>I116-I117</f>
        <v>24574229</v>
      </c>
      <c r="K116" s="6">
        <v>119040467</v>
      </c>
      <c r="L116" s="12">
        <f>K116-K117</f>
        <v>24768444</v>
      </c>
      <c r="M116" s="14">
        <f>L116-J116</f>
        <v>194215</v>
      </c>
      <c r="N116" s="6">
        <f>J116+L116</f>
        <v>49342673</v>
      </c>
      <c r="O116" s="15">
        <f>N116*0.03</f>
        <v>1480280.19</v>
      </c>
      <c r="P116" s="6">
        <f>M116-O116</f>
        <v>-1286065.19</v>
      </c>
      <c r="Q116" s="17">
        <f>P116/100000</f>
        <v>-12.8606519</v>
      </c>
      <c r="S116" s="4"/>
      <c r="T116" s="4"/>
      <c r="U116" s="4"/>
      <c r="V116" s="4"/>
      <c r="W116" s="4"/>
      <c r="X116" s="4"/>
      <c r="Y116" s="19"/>
      <c r="Z116" s="20">
        <f>import!B115-import!C115-import!D115</f>
        <v>-18.1161018522782</v>
      </c>
    </row>
    <row r="117" ht="15" spans="1:26">
      <c r="A117" s="5">
        <v>38107</v>
      </c>
      <c r="B117" s="6">
        <v>38640.61</v>
      </c>
      <c r="C117" s="4">
        <f>B117-B118</f>
        <v>914.379999999997</v>
      </c>
      <c r="D117" s="9">
        <v>8.2769</v>
      </c>
      <c r="E117" s="7">
        <v>19617</v>
      </c>
      <c r="F117" s="8">
        <f>E117-E118</f>
        <v>5551</v>
      </c>
      <c r="G117" s="8">
        <f>F117/100</f>
        <v>55.51</v>
      </c>
      <c r="H117" s="6">
        <v>-22.5</v>
      </c>
      <c r="I117" s="6">
        <v>97026278</v>
      </c>
      <c r="J117" s="12">
        <f>I117-I118</f>
        <v>27665969</v>
      </c>
      <c r="K117" s="6">
        <v>94272023</v>
      </c>
      <c r="L117" s="12">
        <f>K117-K118</f>
        <v>26834542</v>
      </c>
      <c r="M117" s="14">
        <f>L117-J117</f>
        <v>-831427</v>
      </c>
      <c r="N117" s="6">
        <f>J117+L117</f>
        <v>54500511</v>
      </c>
      <c r="O117" s="15">
        <f>N117*0.03</f>
        <v>1635015.33</v>
      </c>
      <c r="P117" s="6">
        <f>M117-O117</f>
        <v>-2466442.33</v>
      </c>
      <c r="Q117" s="17">
        <f>P117/100000</f>
        <v>-24.6644233</v>
      </c>
      <c r="S117" s="4"/>
      <c r="T117" s="4"/>
      <c r="U117" s="4"/>
      <c r="V117" s="4"/>
      <c r="W117" s="4"/>
      <c r="X117" s="4"/>
      <c r="Y117" s="19"/>
      <c r="Z117" s="20">
        <f>import!B116-import!C116-import!D116</f>
        <v>69.4523047866022</v>
      </c>
    </row>
    <row r="118" ht="15" spans="1:26">
      <c r="A118" s="5">
        <v>38077</v>
      </c>
      <c r="B118" s="6">
        <v>37726.23</v>
      </c>
      <c r="C118" s="4">
        <f>B118-B119</f>
        <v>966.75</v>
      </c>
      <c r="D118" s="9">
        <v>8.2771</v>
      </c>
      <c r="E118" s="7">
        <v>14066</v>
      </c>
      <c r="F118" s="8">
        <f>E118-E119</f>
        <v>5747</v>
      </c>
      <c r="G118" s="8">
        <f>F118/100</f>
        <v>57.47</v>
      </c>
      <c r="H118" s="6">
        <v>-5.4</v>
      </c>
      <c r="I118" s="6">
        <v>69360309</v>
      </c>
      <c r="J118" s="12">
        <f>I118-I119</f>
        <v>26389533</v>
      </c>
      <c r="K118" s="6">
        <v>67437481</v>
      </c>
      <c r="L118" s="12">
        <f>K118-K119</f>
        <v>26578369</v>
      </c>
      <c r="M118" s="14">
        <f>L118-J118</f>
        <v>188836</v>
      </c>
      <c r="N118" s="6">
        <f>J118+L118</f>
        <v>52967902</v>
      </c>
      <c r="O118" s="15">
        <f>N118*0.03</f>
        <v>1589037.06</v>
      </c>
      <c r="P118" s="6">
        <f>M118-O118</f>
        <v>-1400201.06</v>
      </c>
      <c r="Q118" s="17">
        <f>P118/100000</f>
        <v>-14.0020106</v>
      </c>
      <c r="S118" s="4"/>
      <c r="T118" s="4"/>
      <c r="U118" s="4"/>
      <c r="V118" s="4"/>
      <c r="W118" s="4"/>
      <c r="X118" s="4"/>
      <c r="Y118" s="19"/>
      <c r="Z118" s="20">
        <f>import!B117-import!C117-import!D117</f>
        <v>67.967143342806</v>
      </c>
    </row>
    <row r="119" ht="15" spans="1:26">
      <c r="A119" s="5">
        <v>38046</v>
      </c>
      <c r="B119" s="6">
        <v>36759.48</v>
      </c>
      <c r="C119" s="4">
        <f>B119-B120</f>
        <v>968.400000000002</v>
      </c>
      <c r="D119" s="10">
        <v>8.2771</v>
      </c>
      <c r="E119" s="7">
        <v>8319</v>
      </c>
      <c r="F119" s="8">
        <f>E119-E120</f>
        <v>4236</v>
      </c>
      <c r="G119" s="8">
        <f>F119/100</f>
        <v>42.36</v>
      </c>
      <c r="H119" s="6">
        <v>-78.72</v>
      </c>
      <c r="I119" s="6">
        <v>42970776</v>
      </c>
      <c r="J119" s="12">
        <f>I119-I120</f>
        <v>23155272</v>
      </c>
      <c r="K119" s="6">
        <v>40859112</v>
      </c>
      <c r="L119" s="12">
        <f>K119-K120</f>
        <v>20953951</v>
      </c>
      <c r="M119" s="14">
        <f>L119-J119</f>
        <v>-2201321</v>
      </c>
      <c r="N119" s="6">
        <f>J119+L119</f>
        <v>44109223</v>
      </c>
      <c r="O119" s="15">
        <f>N119*0.03</f>
        <v>1323276.69</v>
      </c>
      <c r="P119" s="6">
        <f>M119-O119</f>
        <v>-3524597.69</v>
      </c>
      <c r="Q119" s="17">
        <f>P119/100000</f>
        <v>-35.2459769</v>
      </c>
      <c r="S119" s="4"/>
      <c r="T119" s="4"/>
      <c r="U119" s="4"/>
      <c r="V119" s="4"/>
      <c r="W119" s="4"/>
      <c r="X119" s="4"/>
      <c r="Y119" s="19"/>
      <c r="Z119" s="20">
        <f>import!B118-import!C118-import!D118</f>
        <v>130.81952222409</v>
      </c>
    </row>
    <row r="120" ht="15" spans="1:26">
      <c r="A120" s="5">
        <v>38017</v>
      </c>
      <c r="B120" s="6">
        <v>35791.08</v>
      </c>
      <c r="C120" s="4">
        <f>B120-B121</f>
        <v>944.160000000004</v>
      </c>
      <c r="D120" s="9">
        <v>8.2769</v>
      </c>
      <c r="E120" s="7">
        <v>4083</v>
      </c>
      <c r="F120" s="8">
        <v>4083</v>
      </c>
      <c r="G120" s="8">
        <f>F120/100</f>
        <v>40.83</v>
      </c>
      <c r="H120" s="6">
        <v>-0.24</v>
      </c>
      <c r="I120" s="6">
        <v>19815504</v>
      </c>
      <c r="J120" s="6">
        <v>19815504</v>
      </c>
      <c r="K120" s="6">
        <v>19905161</v>
      </c>
      <c r="L120" s="6">
        <v>19905161</v>
      </c>
      <c r="M120" s="14">
        <f>L120-J120</f>
        <v>89657</v>
      </c>
      <c r="N120" s="6">
        <f>J120+L120</f>
        <v>39720665</v>
      </c>
      <c r="O120" s="15">
        <f>N120*0.03</f>
        <v>1191619.95</v>
      </c>
      <c r="P120" s="6">
        <f>M120-O120</f>
        <v>-1101962.95</v>
      </c>
      <c r="Q120" s="17">
        <f>P120/100000</f>
        <v>-11.0196295</v>
      </c>
      <c r="S120" s="4"/>
      <c r="T120" s="4"/>
      <c r="U120" s="4"/>
      <c r="V120" s="4"/>
      <c r="W120" s="4"/>
      <c r="X120" s="4"/>
      <c r="Y120" s="19"/>
      <c r="Z120" s="20">
        <f>import!B119-import!C119-import!D119</f>
        <v>74.7110640084396</v>
      </c>
    </row>
    <row r="121" ht="15" spans="1:26">
      <c r="A121" s="11">
        <v>37986</v>
      </c>
      <c r="B121" s="12">
        <v>34846.92</v>
      </c>
      <c r="C121" s="4">
        <f>B121-B122</f>
        <v>2021.14</v>
      </c>
      <c r="D121" s="9">
        <v>8.277</v>
      </c>
      <c r="E121" s="7">
        <v>53505</v>
      </c>
      <c r="F121" s="8">
        <f t="shared" ref="F121:F131" si="44">E121-E122</f>
        <v>6351</v>
      </c>
      <c r="G121" s="8">
        <f>F121/100</f>
        <v>63.51</v>
      </c>
      <c r="H121" s="6">
        <v>57.25</v>
      </c>
      <c r="I121" s="12">
        <v>231914261</v>
      </c>
      <c r="J121" s="12">
        <f t="shared" ref="J121:J131" si="45">I121-I122</f>
        <v>24814176</v>
      </c>
      <c r="K121" s="12">
        <v>240337548</v>
      </c>
      <c r="L121" s="12">
        <f t="shared" ref="L121:L131" si="46">K121-K122</f>
        <v>26820922</v>
      </c>
      <c r="M121" s="14">
        <f>L121-J121</f>
        <v>2006746</v>
      </c>
      <c r="N121" s="6">
        <f>J121+L121</f>
        <v>51635098</v>
      </c>
      <c r="O121" s="16">
        <f>N121*0.03</f>
        <v>1549052.94</v>
      </c>
      <c r="P121" s="12">
        <f>M121-O121</f>
        <v>457693.06</v>
      </c>
      <c r="Q121" s="17">
        <f>P121/100000</f>
        <v>4.5769306</v>
      </c>
      <c r="S121" s="4"/>
      <c r="T121" s="4"/>
      <c r="U121" s="4"/>
      <c r="V121" s="4"/>
      <c r="W121" s="4"/>
      <c r="X121" s="4"/>
      <c r="Y121" s="19"/>
      <c r="Z121" s="20">
        <f>import!B120-import!C120-import!D120</f>
        <v>147.057438151045</v>
      </c>
    </row>
    <row r="122" ht="15" spans="1:26">
      <c r="A122" s="5">
        <v>37955</v>
      </c>
      <c r="B122" s="6">
        <v>32825.78</v>
      </c>
      <c r="C122" s="4">
        <f>B122-B123</f>
        <v>1176.97</v>
      </c>
      <c r="D122" s="10">
        <v>8.2769</v>
      </c>
      <c r="E122" s="7">
        <v>47154</v>
      </c>
      <c r="F122" s="8">
        <f>E122-E123</f>
        <v>3598</v>
      </c>
      <c r="G122" s="8">
        <f>F122/100</f>
        <v>35.98</v>
      </c>
      <c r="H122" s="6">
        <v>48.69</v>
      </c>
      <c r="I122" s="6">
        <v>207100085</v>
      </c>
      <c r="J122" s="12">
        <f>I122-I123</f>
        <v>21605072</v>
      </c>
      <c r="K122" s="6">
        <v>213516626</v>
      </c>
      <c r="L122" s="12">
        <f>K122-K123</f>
        <v>24080233</v>
      </c>
      <c r="M122" s="14">
        <f>L122-J122</f>
        <v>2475161</v>
      </c>
      <c r="N122" s="6">
        <f>J122+L122</f>
        <v>45685305</v>
      </c>
      <c r="O122" s="15">
        <f>N122*0.03</f>
        <v>1370559.15</v>
      </c>
      <c r="P122" s="6">
        <f>M122-O122</f>
        <v>1104601.85</v>
      </c>
      <c r="Q122" s="17">
        <f>P122/100000</f>
        <v>11.0460185</v>
      </c>
      <c r="S122" s="4"/>
      <c r="T122" s="4"/>
      <c r="U122" s="4"/>
      <c r="V122" s="4"/>
      <c r="W122" s="4"/>
      <c r="X122" s="4"/>
      <c r="Y122" s="19"/>
      <c r="Z122" s="20">
        <f>import!B121-import!C121-import!D121</f>
        <v>79.3693926618236</v>
      </c>
    </row>
    <row r="123" ht="15" spans="1:26">
      <c r="A123" s="5">
        <v>37925</v>
      </c>
      <c r="B123" s="6">
        <v>31648.81</v>
      </c>
      <c r="C123" s="4">
        <f>B123-B124</f>
        <v>1367.69</v>
      </c>
      <c r="D123" s="9">
        <v>8.2767</v>
      </c>
      <c r="E123" s="7">
        <v>43556</v>
      </c>
      <c r="F123" s="8">
        <f>E123-E124</f>
        <v>3318</v>
      </c>
      <c r="G123" s="8">
        <f>F123/100</f>
        <v>33.18</v>
      </c>
      <c r="H123" s="6">
        <v>57.33</v>
      </c>
      <c r="I123" s="6">
        <v>185495013</v>
      </c>
      <c r="J123" s="12">
        <f>I123-I124</f>
        <v>21118297</v>
      </c>
      <c r="K123" s="6">
        <v>189436393</v>
      </c>
      <c r="L123" s="12">
        <f>K123-K124</f>
        <v>22930969</v>
      </c>
      <c r="M123" s="14">
        <f>L123-J123</f>
        <v>1812672</v>
      </c>
      <c r="N123" s="6">
        <f>J123+L123</f>
        <v>44049266</v>
      </c>
      <c r="O123" s="15">
        <f>N123*0.03</f>
        <v>1321477.98</v>
      </c>
      <c r="P123" s="6">
        <f>M123-O123</f>
        <v>491194.02</v>
      </c>
      <c r="Q123" s="17">
        <f>P123/100000</f>
        <v>4.9119402</v>
      </c>
      <c r="S123" s="4"/>
      <c r="T123" s="4"/>
      <c r="U123" s="4"/>
      <c r="V123" s="4"/>
      <c r="W123" s="4"/>
      <c r="X123" s="4"/>
      <c r="Y123" s="19"/>
      <c r="Z123" s="20">
        <f>import!B122-import!C122-import!D122</f>
        <v>89.601750728351</v>
      </c>
    </row>
    <row r="124" ht="15" spans="1:26">
      <c r="A124" s="5">
        <v>37894</v>
      </c>
      <c r="B124" s="6">
        <v>30281.12</v>
      </c>
      <c r="C124" s="4">
        <f>B124-B125</f>
        <v>1304.03</v>
      </c>
      <c r="D124" s="9">
        <v>8.2771</v>
      </c>
      <c r="E124" s="7">
        <v>40238</v>
      </c>
      <c r="F124" s="8">
        <f>E124-E125</f>
        <v>3564</v>
      </c>
      <c r="G124" s="8">
        <f>F124/100</f>
        <v>35.64</v>
      </c>
      <c r="H124" s="6">
        <v>2.88</v>
      </c>
      <c r="I124" s="6">
        <v>164376716</v>
      </c>
      <c r="J124" s="12">
        <f>I124-I125</f>
        <v>23634181</v>
      </c>
      <c r="K124" s="6">
        <v>166505424</v>
      </c>
      <c r="L124" s="12">
        <f>K124-K125</f>
        <v>23345463</v>
      </c>
      <c r="M124" s="14">
        <f>L124-J124</f>
        <v>-288718</v>
      </c>
      <c r="N124" s="6">
        <f>J124+L124</f>
        <v>46979644</v>
      </c>
      <c r="O124" s="15">
        <f>N124*0.03</f>
        <v>1409389.32</v>
      </c>
      <c r="P124" s="6">
        <f>M124-O124</f>
        <v>-1698107.32</v>
      </c>
      <c r="Q124" s="17">
        <f>P124/100000</f>
        <v>-16.9810732</v>
      </c>
      <c r="S124" s="4"/>
      <c r="T124" s="4"/>
      <c r="U124" s="4"/>
      <c r="V124" s="4"/>
      <c r="W124" s="4"/>
      <c r="X124" s="4"/>
      <c r="Y124" s="19"/>
      <c r="Z124" s="20">
        <f>import!B123-import!C123-import!D123</f>
        <v>112.73765210234</v>
      </c>
    </row>
    <row r="125" ht="15" spans="1:26">
      <c r="A125" s="5">
        <v>37864</v>
      </c>
      <c r="B125" s="6">
        <v>28977.09</v>
      </c>
      <c r="C125" s="4">
        <f>B125-B126</f>
        <v>1134.44</v>
      </c>
      <c r="D125" s="10">
        <v>8.277</v>
      </c>
      <c r="E125" s="7">
        <v>36674</v>
      </c>
      <c r="F125" s="8">
        <f>E125-E126</f>
        <v>3320</v>
      </c>
      <c r="G125" s="8">
        <f>F125/100</f>
        <v>33.2</v>
      </c>
      <c r="H125" s="6">
        <v>27.94</v>
      </c>
      <c r="I125" s="6">
        <v>140742535</v>
      </c>
      <c r="J125" s="12">
        <f>I125-I126</f>
        <v>19644360</v>
      </c>
      <c r="K125" s="6">
        <v>143159961</v>
      </c>
      <c r="L125" s="12">
        <f>K125-K126</f>
        <v>20184917</v>
      </c>
      <c r="M125" s="14">
        <f>L125-J125</f>
        <v>540557</v>
      </c>
      <c r="N125" s="6">
        <f>J125+L125</f>
        <v>39829277</v>
      </c>
      <c r="O125" s="15">
        <f>N125*0.03</f>
        <v>1194878.31</v>
      </c>
      <c r="P125" s="6">
        <f>M125-O125</f>
        <v>-654321.31</v>
      </c>
      <c r="Q125" s="17">
        <f>P125/100000</f>
        <v>-6.5432131</v>
      </c>
      <c r="S125" s="4"/>
      <c r="T125" s="4"/>
      <c r="U125" s="4"/>
      <c r="V125" s="4"/>
      <c r="W125" s="4"/>
      <c r="X125" s="4"/>
      <c r="Y125" s="19"/>
      <c r="Z125" s="20">
        <f>import!B124-import!C124-import!D124</f>
        <v>79.3361079100276</v>
      </c>
    </row>
    <row r="126" ht="15" spans="1:26">
      <c r="A126" s="5">
        <v>37833</v>
      </c>
      <c r="B126" s="6">
        <v>27842.65</v>
      </c>
      <c r="C126" s="4">
        <f>B126-B127</f>
        <v>928.290000000001</v>
      </c>
      <c r="D126" s="9">
        <v>8.2773</v>
      </c>
      <c r="E126" s="7">
        <v>33354</v>
      </c>
      <c r="F126" s="8">
        <f>E126-E127</f>
        <v>3099</v>
      </c>
      <c r="G126" s="8">
        <f>F126/100</f>
        <v>30.99</v>
      </c>
      <c r="H126" s="6">
        <v>15.96</v>
      </c>
      <c r="I126" s="6">
        <v>121098175</v>
      </c>
      <c r="J126" s="12">
        <f>I126-I127</f>
        <v>20201093</v>
      </c>
      <c r="K126" s="6">
        <v>122975044</v>
      </c>
      <c r="L126" s="12">
        <f>K126-K127</f>
        <v>20480279</v>
      </c>
      <c r="M126" s="14">
        <f>L126-J126</f>
        <v>279186</v>
      </c>
      <c r="N126" s="6">
        <f>J126+L126</f>
        <v>40681372</v>
      </c>
      <c r="O126" s="15">
        <f>N126*0.03</f>
        <v>1220441.16</v>
      </c>
      <c r="P126" s="6">
        <f>M126-O126</f>
        <v>-941255.16</v>
      </c>
      <c r="Q126" s="17">
        <f>P126/100000</f>
        <v>-9.4125516</v>
      </c>
      <c r="S126" s="4"/>
      <c r="T126" s="4"/>
      <c r="U126" s="4"/>
      <c r="V126" s="4"/>
      <c r="W126" s="4"/>
      <c r="X126" s="4"/>
      <c r="Y126" s="19"/>
      <c r="Z126" s="20">
        <f>import!B125-import!C125-import!D125</f>
        <v>65.0833375305137</v>
      </c>
    </row>
    <row r="127" ht="15" spans="1:26">
      <c r="A127" s="5">
        <v>37802</v>
      </c>
      <c r="B127" s="6">
        <v>26914.36</v>
      </c>
      <c r="C127" s="4">
        <f>B127-B128</f>
        <v>526.040000000001</v>
      </c>
      <c r="D127" s="9">
        <v>8.277</v>
      </c>
      <c r="E127" s="7">
        <v>30255</v>
      </c>
      <c r="F127" s="8">
        <f>E127-E128</f>
        <v>6984</v>
      </c>
      <c r="G127" s="8">
        <f>F127/100</f>
        <v>69.84</v>
      </c>
      <c r="H127" s="6">
        <v>21.4</v>
      </c>
      <c r="I127" s="6">
        <v>100897082</v>
      </c>
      <c r="J127" s="12">
        <f>I127-I128</f>
        <v>17427942</v>
      </c>
      <c r="K127" s="6">
        <v>102494765</v>
      </c>
      <c r="L127" s="12">
        <f>K127-K128</f>
        <v>18535014</v>
      </c>
      <c r="M127" s="14">
        <f>L127-J127</f>
        <v>1107072</v>
      </c>
      <c r="N127" s="6">
        <f>J127+L127</f>
        <v>35962956</v>
      </c>
      <c r="O127" s="15">
        <f>N127*0.03</f>
        <v>1078888.68</v>
      </c>
      <c r="P127" s="6">
        <f>M127-O127</f>
        <v>28183.3200000001</v>
      </c>
      <c r="Q127" s="17">
        <f>P127/100000</f>
        <v>0.281833200000001</v>
      </c>
      <c r="S127" s="4"/>
      <c r="T127" s="4"/>
      <c r="U127" s="4"/>
      <c r="V127" s="4"/>
      <c r="W127" s="4"/>
      <c r="X127" s="4"/>
      <c r="Y127" s="19"/>
      <c r="Z127" s="20">
        <f>import!B126-import!C126-import!D126</f>
        <v>-6.45173886717398</v>
      </c>
    </row>
    <row r="128" ht="15" spans="1:26">
      <c r="A128" s="5">
        <v>37772</v>
      </c>
      <c r="B128" s="6">
        <v>26388.32</v>
      </c>
      <c r="C128" s="4">
        <f>B128-B129</f>
        <v>696.59</v>
      </c>
      <c r="D128" s="10">
        <v>8.2769</v>
      </c>
      <c r="E128" s="7">
        <v>23271</v>
      </c>
      <c r="F128" s="8">
        <f>E128-E129</f>
        <v>5448</v>
      </c>
      <c r="G128" s="8">
        <f>F128/100</f>
        <v>54.48</v>
      </c>
      <c r="H128" s="6">
        <v>22.38</v>
      </c>
      <c r="I128" s="6">
        <v>83469140</v>
      </c>
      <c r="J128" s="12">
        <f>I128-I129</f>
        <v>17670306</v>
      </c>
      <c r="K128" s="6">
        <v>83959751</v>
      </c>
      <c r="L128" s="12">
        <f>K128-K129</f>
        <v>18222086</v>
      </c>
      <c r="M128" s="14">
        <f>L128-J128</f>
        <v>551780</v>
      </c>
      <c r="N128" s="6">
        <f>J128+L128</f>
        <v>35892392</v>
      </c>
      <c r="O128" s="15">
        <f>N128*0.03</f>
        <v>1076771.76</v>
      </c>
      <c r="P128" s="6">
        <f>M128-O128</f>
        <v>-524991.76</v>
      </c>
      <c r="Q128" s="17">
        <f>P128/100000</f>
        <v>-5.2499176</v>
      </c>
      <c r="S128" s="4"/>
      <c r="T128" s="4"/>
      <c r="U128" s="4"/>
      <c r="V128" s="4"/>
      <c r="W128" s="4"/>
      <c r="X128" s="4"/>
      <c r="Y128" s="19"/>
      <c r="Z128" s="20">
        <f>import!B127-import!C127-import!D127</f>
        <v>18.3948189076297</v>
      </c>
    </row>
    <row r="129" ht="15" spans="1:26">
      <c r="A129" s="5">
        <v>37741</v>
      </c>
      <c r="B129" s="6">
        <v>25691.73</v>
      </c>
      <c r="C129" s="4">
        <f>B129-B130</f>
        <v>579.48</v>
      </c>
      <c r="D129" s="9">
        <v>8.2771</v>
      </c>
      <c r="E129" s="7">
        <v>17823</v>
      </c>
      <c r="F129" s="8">
        <f>E129-E130</f>
        <v>4737</v>
      </c>
      <c r="G129" s="8">
        <f>F129/100</f>
        <v>47.37</v>
      </c>
      <c r="H129" s="6">
        <v>10.16</v>
      </c>
      <c r="I129" s="6">
        <v>65798834</v>
      </c>
      <c r="J129" s="12">
        <f>I129-I130</f>
        <v>18740756</v>
      </c>
      <c r="K129" s="6">
        <v>65737665</v>
      </c>
      <c r="L129" s="12">
        <f>K129-K130</f>
        <v>19247145</v>
      </c>
      <c r="M129" s="14">
        <f>L129-J129</f>
        <v>506389</v>
      </c>
      <c r="N129" s="6">
        <f>J129+L129</f>
        <v>37987901</v>
      </c>
      <c r="O129" s="15">
        <f>N129*0.03</f>
        <v>1139637.03</v>
      </c>
      <c r="P129" s="6">
        <f>M129-O129</f>
        <v>-633248.03</v>
      </c>
      <c r="Q129" s="17">
        <f>P129/100000</f>
        <v>-6.3324803</v>
      </c>
      <c r="S129" s="4"/>
      <c r="T129" s="4"/>
      <c r="U129" s="4"/>
      <c r="V129" s="4"/>
      <c r="W129" s="4"/>
      <c r="X129" s="4"/>
      <c r="Y129" s="19"/>
      <c r="Z129" s="20">
        <f>import!B128-import!C128-import!D128</f>
        <v>20.3585473666948</v>
      </c>
    </row>
    <row r="130" ht="15" spans="1:26">
      <c r="A130" s="5">
        <v>37711</v>
      </c>
      <c r="B130" s="6">
        <v>25112.25</v>
      </c>
      <c r="C130" s="4">
        <f t="shared" ref="C130:C179" si="47">B130-B131</f>
        <v>475.299999999999</v>
      </c>
      <c r="D130" s="9">
        <v>8.2772</v>
      </c>
      <c r="E130" s="7">
        <v>13086</v>
      </c>
      <c r="F130" s="8">
        <f>E130-E131</f>
        <v>5543</v>
      </c>
      <c r="G130" s="8">
        <f>F130/100</f>
        <v>55.43</v>
      </c>
      <c r="H130" s="6">
        <v>-4.58</v>
      </c>
      <c r="I130" s="6">
        <v>47058078</v>
      </c>
      <c r="J130" s="12">
        <f>I130-I131</f>
        <v>17520914</v>
      </c>
      <c r="K130" s="6">
        <v>46490520</v>
      </c>
      <c r="L130" s="12">
        <f>K130-K131</f>
        <v>17438911</v>
      </c>
      <c r="M130" s="14">
        <f>L130-J130</f>
        <v>-82003</v>
      </c>
      <c r="N130" s="6">
        <f>J130+L130</f>
        <v>34959825</v>
      </c>
      <c r="O130" s="15">
        <f>N130*0.03</f>
        <v>1048794.75</v>
      </c>
      <c r="P130" s="6">
        <f>M130-O130</f>
        <v>-1130797.75</v>
      </c>
      <c r="Q130" s="17">
        <f>P130/100000</f>
        <v>-11.3079775</v>
      </c>
      <c r="S130" s="4"/>
      <c r="T130" s="4"/>
      <c r="U130" s="4"/>
      <c r="V130" s="4"/>
      <c r="W130" s="4"/>
      <c r="X130" s="4"/>
      <c r="Y130" s="19"/>
      <c r="Z130" s="20">
        <f>import!B129-import!C129-import!D129</f>
        <v>11.8938224806697</v>
      </c>
    </row>
    <row r="131" ht="15" spans="1:26">
      <c r="A131" s="5">
        <v>37680</v>
      </c>
      <c r="B131" s="6">
        <v>24636.95</v>
      </c>
      <c r="C131" s="4">
        <f>B131-B132</f>
        <v>278.27</v>
      </c>
      <c r="D131" s="10">
        <v>8.2773</v>
      </c>
      <c r="E131" s="7">
        <v>7543</v>
      </c>
      <c r="F131" s="8">
        <f>E131-E132</f>
        <v>3950</v>
      </c>
      <c r="G131" s="8">
        <f t="shared" ref="G131:G180" si="48">F131/100</f>
        <v>39.5</v>
      </c>
      <c r="H131" s="6">
        <v>6.76</v>
      </c>
      <c r="I131" s="6">
        <v>29537164</v>
      </c>
      <c r="J131" s="12">
        <f>I131-I132</f>
        <v>12787450</v>
      </c>
      <c r="K131" s="6">
        <v>29051609</v>
      </c>
      <c r="L131" s="12">
        <f>K131-K132</f>
        <v>13365635</v>
      </c>
      <c r="M131" s="14">
        <f t="shared" ref="M131:M180" si="49">L131-J131</f>
        <v>578185</v>
      </c>
      <c r="N131" s="6">
        <f t="shared" ref="N131:N180" si="50">J131+L131</f>
        <v>26153085</v>
      </c>
      <c r="O131" s="15">
        <f t="shared" ref="O131:O180" si="51">N131*0.03</f>
        <v>784592.55</v>
      </c>
      <c r="P131" s="6">
        <f t="shared" ref="P131:P180" si="52">M131-O131</f>
        <v>-206407.55</v>
      </c>
      <c r="Q131" s="17">
        <f t="shared" ref="Q131:Q180" si="53">P131/100000</f>
        <v>-2.0640755</v>
      </c>
      <c r="S131" s="24"/>
      <c r="T131" s="24"/>
      <c r="U131" s="24"/>
      <c r="V131" s="24"/>
      <c r="W131" s="24"/>
      <c r="X131" s="24"/>
      <c r="Y131" s="19"/>
      <c r="Z131" s="20">
        <f>import!B130-import!C130-import!D130</f>
        <v>-2.85562503910086</v>
      </c>
    </row>
    <row r="132" ht="15" spans="1:26">
      <c r="A132" s="5">
        <v>37652</v>
      </c>
      <c r="B132" s="6">
        <v>24358.68</v>
      </c>
      <c r="C132" s="4">
        <f>B132-B133</f>
        <v>1135.34</v>
      </c>
      <c r="D132" s="9">
        <v>8.2768</v>
      </c>
      <c r="E132" s="7">
        <v>3593</v>
      </c>
      <c r="F132" s="8">
        <v>3593</v>
      </c>
      <c r="G132" s="8">
        <f>F132/100</f>
        <v>35.93</v>
      </c>
      <c r="H132" s="6">
        <v>-12.4</v>
      </c>
      <c r="I132" s="6">
        <v>16749714</v>
      </c>
      <c r="J132" s="6">
        <v>16749714</v>
      </c>
      <c r="K132" s="6">
        <v>15685974</v>
      </c>
      <c r="L132" s="6">
        <v>15685974</v>
      </c>
      <c r="M132" s="14">
        <f>L132-J132</f>
        <v>-1063740</v>
      </c>
      <c r="N132" s="6">
        <f>J132+L132</f>
        <v>32435688</v>
      </c>
      <c r="O132" s="15">
        <f>N132*0.03</f>
        <v>973070.64</v>
      </c>
      <c r="P132" s="6">
        <f>M132-O132</f>
        <v>-2036810.64</v>
      </c>
      <c r="Q132" s="17">
        <f>P132/100000</f>
        <v>-20.3681064</v>
      </c>
      <c r="S132" s="4"/>
      <c r="T132" s="4"/>
      <c r="U132" s="4"/>
      <c r="V132" s="4"/>
      <c r="W132" s="4"/>
      <c r="X132" s="4"/>
      <c r="Y132" s="19"/>
      <c r="Z132" s="20">
        <f>import!B131-import!C131-import!D131</f>
        <v>104.052264178001</v>
      </c>
    </row>
    <row r="133" ht="15" spans="1:26">
      <c r="A133" s="11">
        <v>37621</v>
      </c>
      <c r="B133" s="12">
        <v>23223.34</v>
      </c>
      <c r="C133" s="4">
        <f>B133-B134</f>
        <v>638.73</v>
      </c>
      <c r="D133" s="9">
        <v>8.2772</v>
      </c>
      <c r="E133" s="7">
        <v>52743</v>
      </c>
      <c r="F133" s="8">
        <f t="shared" ref="F133:F143" si="54">E133-E134</f>
        <v>4732</v>
      </c>
      <c r="G133" s="8">
        <f>F133/100</f>
        <v>47.32</v>
      </c>
      <c r="H133" s="6">
        <v>31.57</v>
      </c>
      <c r="I133" s="12">
        <v>160271974</v>
      </c>
      <c r="J133" s="12">
        <f t="shared" ref="J133:J143" si="55">I133-I134</f>
        <v>16030393</v>
      </c>
      <c r="K133" s="12">
        <v>169935614</v>
      </c>
      <c r="L133" s="12">
        <f t="shared" ref="L133:L143" si="56">K133-K134</f>
        <v>17040389</v>
      </c>
      <c r="M133" s="14">
        <f>L133-J133</f>
        <v>1009996</v>
      </c>
      <c r="N133" s="6">
        <f>J133+L133</f>
        <v>33070782</v>
      </c>
      <c r="O133" s="16">
        <f>N133*0.03</f>
        <v>992123.46</v>
      </c>
      <c r="P133" s="12">
        <f>M133-O133</f>
        <v>17872.54</v>
      </c>
      <c r="Q133" s="17">
        <f>P133/100000</f>
        <v>0.1787254</v>
      </c>
      <c r="S133" s="4"/>
      <c r="T133" s="4"/>
      <c r="U133" s="4"/>
      <c r="V133" s="4"/>
      <c r="W133" s="4"/>
      <c r="X133" s="4"/>
      <c r="Y133" s="19"/>
      <c r="Z133" s="20">
        <f>import!B132-import!C132-import!D132</f>
        <v>12.6521250037307</v>
      </c>
    </row>
    <row r="134" ht="15" spans="1:26">
      <c r="A134" s="5">
        <v>37590</v>
      </c>
      <c r="B134" s="6">
        <v>22584.61</v>
      </c>
      <c r="C134" s="4">
        <f>B134-B135</f>
        <v>531.360000000001</v>
      </c>
      <c r="D134" s="10">
        <v>8.2769</v>
      </c>
      <c r="E134" s="7">
        <v>48011</v>
      </c>
      <c r="F134" s="8">
        <f>E134-E135</f>
        <v>3290</v>
      </c>
      <c r="G134" s="8">
        <f>F134/100</f>
        <v>32.9</v>
      </c>
      <c r="H134" s="6">
        <v>24.75</v>
      </c>
      <c r="I134" s="6">
        <v>144241581</v>
      </c>
      <c r="J134" s="12">
        <f>I134-I135</f>
        <v>15823898</v>
      </c>
      <c r="K134" s="6">
        <v>152895225</v>
      </c>
      <c r="L134" s="12">
        <f>K134-K135</f>
        <v>17064517</v>
      </c>
      <c r="M134" s="14">
        <f>L134-J134</f>
        <v>1240619</v>
      </c>
      <c r="N134" s="6">
        <f>J134+L134</f>
        <v>32888415</v>
      </c>
      <c r="O134" s="15">
        <f>N134*0.03</f>
        <v>986652.45</v>
      </c>
      <c r="P134" s="6">
        <f>M134-O134</f>
        <v>253966.55</v>
      </c>
      <c r="Q134" s="17">
        <f>P134/100000</f>
        <v>2.5396655</v>
      </c>
      <c r="S134" s="4"/>
      <c r="T134" s="4"/>
      <c r="U134" s="4"/>
      <c r="V134" s="4"/>
      <c r="W134" s="4"/>
      <c r="X134" s="4"/>
      <c r="Y134" s="19"/>
      <c r="Z134" s="20">
        <f>import!B133-import!C133-import!D133</f>
        <v>18.9576140072915</v>
      </c>
    </row>
    <row r="135" ht="15" spans="1:26">
      <c r="A135" s="5">
        <v>37560</v>
      </c>
      <c r="B135" s="6">
        <v>22053.25</v>
      </c>
      <c r="C135" s="4">
        <f>B135-B136</f>
        <v>595.650000000001</v>
      </c>
      <c r="D135" s="9">
        <v>8.2769</v>
      </c>
      <c r="E135" s="7">
        <v>44721</v>
      </c>
      <c r="F135" s="8">
        <f>E135-E136</f>
        <v>5165</v>
      </c>
      <c r="G135" s="8">
        <f>F135/100</f>
        <v>51.65</v>
      </c>
      <c r="H135" s="6">
        <v>47.49</v>
      </c>
      <c r="I135" s="6">
        <v>128417683</v>
      </c>
      <c r="J135" s="12">
        <f>I135-I136</f>
        <v>14413633</v>
      </c>
      <c r="K135" s="6">
        <v>135830708</v>
      </c>
      <c r="L135" s="12">
        <f>K135-K136</f>
        <v>15951041</v>
      </c>
      <c r="M135" s="14">
        <f>L135-J135</f>
        <v>1537408</v>
      </c>
      <c r="N135" s="6">
        <f>J135+L135</f>
        <v>30364674</v>
      </c>
      <c r="O135" s="15">
        <f>N135*0.03</f>
        <v>910940.22</v>
      </c>
      <c r="P135" s="6">
        <f>M135-O135</f>
        <v>626467.78</v>
      </c>
      <c r="Q135" s="17">
        <f>P135/100000</f>
        <v>6.2646778</v>
      </c>
      <c r="S135" s="4"/>
      <c r="T135" s="4"/>
      <c r="U135" s="4"/>
      <c r="V135" s="4"/>
      <c r="W135" s="4"/>
      <c r="X135" s="4"/>
      <c r="Y135" s="19"/>
      <c r="Z135" s="20">
        <f>import!B134-import!C134-import!D134</f>
        <v>-5.41497285423026</v>
      </c>
    </row>
    <row r="136" ht="15" spans="1:26">
      <c r="A136" s="5">
        <v>37529</v>
      </c>
      <c r="B136" s="6">
        <v>21457.6</v>
      </c>
      <c r="C136" s="4">
        <f>B136-B137</f>
        <v>600.619999999999</v>
      </c>
      <c r="D136" s="9">
        <v>8.277</v>
      </c>
      <c r="E136" s="7">
        <v>39556</v>
      </c>
      <c r="F136" s="8">
        <f>E136-E137</f>
        <v>5114</v>
      </c>
      <c r="G136" s="8">
        <f>F136/100</f>
        <v>51.14</v>
      </c>
      <c r="H136" s="6">
        <v>21.17</v>
      </c>
      <c r="I136" s="6">
        <v>114004050</v>
      </c>
      <c r="J136" s="12">
        <f>I136-I137</f>
        <v>16402117</v>
      </c>
      <c r="K136" s="6">
        <v>119879667</v>
      </c>
      <c r="L136" s="12">
        <f>K136-K137</f>
        <v>16747351</v>
      </c>
      <c r="M136" s="14">
        <f>L136-J136</f>
        <v>345234</v>
      </c>
      <c r="N136" s="6">
        <f>J136+L136</f>
        <v>33149468</v>
      </c>
      <c r="O136" s="15">
        <f>N136*0.03</f>
        <v>994484.04</v>
      </c>
      <c r="P136" s="6">
        <f>M136-O136</f>
        <v>-649250.04</v>
      </c>
      <c r="Q136" s="17">
        <f>P136/100000</f>
        <v>-6.4925004</v>
      </c>
      <c r="S136" s="4"/>
      <c r="T136" s="4"/>
      <c r="U136" s="4"/>
      <c r="V136" s="4"/>
      <c r="W136" s="4"/>
      <c r="X136" s="4"/>
      <c r="Y136" s="19"/>
      <c r="Z136" s="20">
        <f>import!B135-import!C135-import!D135</f>
        <v>9.10443858755577</v>
      </c>
    </row>
    <row r="137" ht="15" spans="1:26">
      <c r="A137" s="5">
        <v>37499</v>
      </c>
      <c r="B137" s="6">
        <v>20856.98</v>
      </c>
      <c r="C137" s="4">
        <f>B137-B138</f>
        <v>395.329999999998</v>
      </c>
      <c r="D137" s="10">
        <v>8.2767</v>
      </c>
      <c r="E137" s="7">
        <v>34442</v>
      </c>
      <c r="F137" s="8">
        <f>E137-E138</f>
        <v>4900</v>
      </c>
      <c r="G137" s="8">
        <f>F137/100</f>
        <v>49</v>
      </c>
      <c r="H137" s="6">
        <v>22.33</v>
      </c>
      <c r="I137" s="6">
        <v>97601933</v>
      </c>
      <c r="J137" s="12">
        <f>I137-I138</f>
        <v>14522983</v>
      </c>
      <c r="K137" s="6">
        <v>103132316</v>
      </c>
      <c r="L137" s="12">
        <f>K137-K138</f>
        <v>14928056</v>
      </c>
      <c r="M137" s="14">
        <f>L137-J137</f>
        <v>405073</v>
      </c>
      <c r="N137" s="6">
        <f>J137+L137</f>
        <v>29451039</v>
      </c>
      <c r="O137" s="15">
        <f>N137*0.03</f>
        <v>883531.17</v>
      </c>
      <c r="P137" s="6">
        <f>M137-O137</f>
        <v>-478458.17</v>
      </c>
      <c r="Q137" s="17">
        <f>P137/100000</f>
        <v>-4.7845817</v>
      </c>
      <c r="S137" s="4"/>
      <c r="T137" s="4"/>
      <c r="U137" s="4"/>
      <c r="V137" s="4"/>
      <c r="W137" s="4"/>
      <c r="X137" s="4"/>
      <c r="Y137" s="19"/>
      <c r="Z137" s="20">
        <f>import!B136-import!C136-import!D136</f>
        <v>-13.6503761591446</v>
      </c>
    </row>
    <row r="138" ht="15" spans="1:26">
      <c r="A138" s="5">
        <v>37468</v>
      </c>
      <c r="B138" s="6">
        <v>20461.65</v>
      </c>
      <c r="C138" s="4">
        <f>B138-B139</f>
        <v>431.240000000002</v>
      </c>
      <c r="D138" s="9">
        <v>8.2768</v>
      </c>
      <c r="E138" s="7">
        <v>29542</v>
      </c>
      <c r="F138" s="8">
        <f>E138-E139</f>
        <v>4963</v>
      </c>
      <c r="G138" s="8">
        <f>F138/100</f>
        <v>49.63</v>
      </c>
      <c r="H138" s="6">
        <v>22.22</v>
      </c>
      <c r="I138" s="6">
        <v>83078950</v>
      </c>
      <c r="J138" s="12">
        <f>I138-I139</f>
        <v>14500969</v>
      </c>
      <c r="K138" s="6">
        <v>88204260</v>
      </c>
      <c r="L138" s="12">
        <f>K138-K139</f>
        <v>14763723</v>
      </c>
      <c r="M138" s="14">
        <f>L138-J138</f>
        <v>262754</v>
      </c>
      <c r="N138" s="6">
        <f>J138+L138</f>
        <v>29264692</v>
      </c>
      <c r="O138" s="15">
        <f>N138*0.03</f>
        <v>877940.76</v>
      </c>
      <c r="P138" s="6">
        <f>M138-O138</f>
        <v>-615186.76</v>
      </c>
      <c r="Q138" s="17">
        <f>P138/100000</f>
        <v>-6.1518676</v>
      </c>
      <c r="S138" s="4"/>
      <c r="T138" s="4"/>
      <c r="U138" s="4"/>
      <c r="V138" s="4"/>
      <c r="W138" s="4"/>
      <c r="X138" s="4"/>
      <c r="Y138" s="19"/>
      <c r="Z138" s="20">
        <f>import!B137-import!C137-import!D137</f>
        <v>-11.0106058563308</v>
      </c>
    </row>
    <row r="139" ht="15" spans="1:26">
      <c r="A139" s="5">
        <v>37437</v>
      </c>
      <c r="B139" s="6">
        <v>20030.41</v>
      </c>
      <c r="C139" s="4">
        <f>B139-B140</f>
        <v>229.329999999998</v>
      </c>
      <c r="D139" s="9">
        <v>8.277</v>
      </c>
      <c r="E139" s="7">
        <v>24579</v>
      </c>
      <c r="F139" s="8">
        <f>E139-E140</f>
        <v>7657</v>
      </c>
      <c r="G139" s="8">
        <f>F139/100</f>
        <v>76.57</v>
      </c>
      <c r="H139" s="6">
        <v>29.19</v>
      </c>
      <c r="I139" s="6">
        <v>68577981</v>
      </c>
      <c r="J139" s="12">
        <f>I139-I140</f>
        <v>12282161</v>
      </c>
      <c r="K139" s="6">
        <v>73440537</v>
      </c>
      <c r="L139" s="12">
        <f>K139-K140</f>
        <v>13661122</v>
      </c>
      <c r="M139" s="14">
        <f>L139-J139</f>
        <v>1378961</v>
      </c>
      <c r="N139" s="6">
        <f>J139+L139</f>
        <v>25943283</v>
      </c>
      <c r="O139" s="15">
        <f>N139*0.03</f>
        <v>778298.49</v>
      </c>
      <c r="P139" s="6">
        <f>M139-O139</f>
        <v>600662.51</v>
      </c>
      <c r="Q139" s="17">
        <f>P139/100000</f>
        <v>6.0066251</v>
      </c>
      <c r="S139" s="4"/>
      <c r="T139" s="4"/>
      <c r="U139" s="4"/>
      <c r="V139" s="4"/>
      <c r="W139" s="4"/>
      <c r="X139" s="4"/>
      <c r="Y139" s="19"/>
      <c r="Z139" s="20">
        <f>import!B138-import!C138-import!D138</f>
        <v>-49.0754762652292</v>
      </c>
    </row>
    <row r="140" ht="15" spans="1:26">
      <c r="A140" s="5">
        <v>37407</v>
      </c>
      <c r="B140" s="6">
        <v>19801.08</v>
      </c>
      <c r="C140" s="4">
        <f>B140-B141</f>
        <v>368.060000000001</v>
      </c>
      <c r="D140" s="10">
        <v>8.2769</v>
      </c>
      <c r="E140" s="7">
        <v>16922</v>
      </c>
      <c r="F140" s="8">
        <f>E140-E141</f>
        <v>2786</v>
      </c>
      <c r="G140" s="8">
        <f>F140/100</f>
        <v>27.86</v>
      </c>
      <c r="H140" s="6">
        <v>22.11</v>
      </c>
      <c r="I140" s="6">
        <v>56295820</v>
      </c>
      <c r="J140" s="12">
        <f>I140-I141</f>
        <v>11956996</v>
      </c>
      <c r="K140" s="6">
        <v>59779415</v>
      </c>
      <c r="L140" s="12">
        <f>K140-K141</f>
        <v>12507499</v>
      </c>
      <c r="M140" s="14">
        <f>L140-J140</f>
        <v>550503</v>
      </c>
      <c r="N140" s="6">
        <f>J140+L140</f>
        <v>24464495</v>
      </c>
      <c r="O140" s="15">
        <f>N140*0.03</f>
        <v>733934.85</v>
      </c>
      <c r="P140" s="6">
        <f>M140-O140</f>
        <v>-183431.85</v>
      </c>
      <c r="Q140" s="17">
        <f>P140/100000</f>
        <v>-1.8343185</v>
      </c>
      <c r="S140" s="4"/>
      <c r="T140" s="4"/>
      <c r="U140" s="4"/>
      <c r="V140" s="4"/>
      <c r="W140" s="4"/>
      <c r="X140" s="4"/>
      <c r="Y140" s="19"/>
      <c r="Z140" s="20">
        <f>import!B139-import!C139-import!D139</f>
        <v>1.02202109574253</v>
      </c>
    </row>
    <row r="141" ht="15" spans="1:26">
      <c r="A141" s="5">
        <v>37376</v>
      </c>
      <c r="B141" s="6">
        <v>19433.02</v>
      </c>
      <c r="C141" s="4">
        <f>B141-B142</f>
        <v>480.779999999999</v>
      </c>
      <c r="D141" s="9">
        <v>8.2772</v>
      </c>
      <c r="E141" s="7">
        <v>14136</v>
      </c>
      <c r="F141" s="8">
        <f>E141-E142</f>
        <v>4025</v>
      </c>
      <c r="G141" s="8">
        <f>F141/100</f>
        <v>40.25</v>
      </c>
      <c r="H141" s="6">
        <v>9.72</v>
      </c>
      <c r="I141" s="6">
        <v>44338824</v>
      </c>
      <c r="J141" s="12">
        <f>I141-I142</f>
        <v>13630082</v>
      </c>
      <c r="K141" s="6">
        <v>47271916</v>
      </c>
      <c r="L141" s="12">
        <f>K141-K142</f>
        <v>13712318</v>
      </c>
      <c r="M141" s="14">
        <f>L141-J141</f>
        <v>82236</v>
      </c>
      <c r="N141" s="6">
        <f>J141+L141</f>
        <v>27342400</v>
      </c>
      <c r="O141" s="15">
        <f>N141*0.03</f>
        <v>820272</v>
      </c>
      <c r="P141" s="6">
        <f>M141-O141</f>
        <v>-738036</v>
      </c>
      <c r="Q141" s="17">
        <f>P141/100000</f>
        <v>-7.38036</v>
      </c>
      <c r="S141" s="4"/>
      <c r="T141" s="4"/>
      <c r="U141" s="4"/>
      <c r="V141" s="4"/>
      <c r="W141" s="4"/>
      <c r="X141" s="4"/>
      <c r="Y141" s="19"/>
      <c r="Z141" s="20">
        <f>import!B140-import!C140-import!D140</f>
        <v>12.8094996143622</v>
      </c>
    </row>
    <row r="142" ht="15" spans="1:26">
      <c r="A142" s="5">
        <v>37346</v>
      </c>
      <c r="B142" s="6">
        <v>18952.24</v>
      </c>
      <c r="C142" s="4">
        <f>B142-B143</f>
        <v>449.370000000003</v>
      </c>
      <c r="D142" s="9">
        <v>8.277</v>
      </c>
      <c r="E142" s="7">
        <v>10111</v>
      </c>
      <c r="F142" s="8">
        <f>E142-E143</f>
        <v>4236</v>
      </c>
      <c r="G142" s="8">
        <f>F142/100</f>
        <v>42.36</v>
      </c>
      <c r="H142" s="6">
        <v>13.34</v>
      </c>
      <c r="I142" s="6">
        <v>30708742</v>
      </c>
      <c r="J142" s="12">
        <f>I142-I143</f>
        <v>12028953</v>
      </c>
      <c r="K142" s="6">
        <v>33559598</v>
      </c>
      <c r="L142" s="12">
        <f>K142-K143</f>
        <v>12793977</v>
      </c>
      <c r="M142" s="14">
        <f>L142-J142</f>
        <v>765024</v>
      </c>
      <c r="N142" s="6">
        <f>J142+L142</f>
        <v>24822930</v>
      </c>
      <c r="O142" s="15">
        <f>N142*0.03</f>
        <v>744687.9</v>
      </c>
      <c r="P142" s="6">
        <f>M142-O142</f>
        <v>20336.1</v>
      </c>
      <c r="Q142" s="17">
        <f>P142/100000</f>
        <v>0.203361</v>
      </c>
      <c r="S142" s="4"/>
      <c r="T142" s="4"/>
      <c r="U142" s="4"/>
      <c r="V142" s="4"/>
      <c r="W142" s="4"/>
      <c r="X142" s="4"/>
      <c r="Y142" s="19"/>
      <c r="Z142" s="20">
        <f>import!B141-import!C141-import!D141</f>
        <v>11.5027709311348</v>
      </c>
    </row>
    <row r="143" ht="15" spans="1:26">
      <c r="A143" s="5">
        <v>37315</v>
      </c>
      <c r="B143" s="6">
        <v>18502.87</v>
      </c>
      <c r="C143" s="4">
        <f>B143-B144</f>
        <v>516.759999999998</v>
      </c>
      <c r="D143" s="10">
        <v>8.2766</v>
      </c>
      <c r="E143" s="7">
        <v>5875</v>
      </c>
      <c r="F143" s="8">
        <f>E143-E144</f>
        <v>2909</v>
      </c>
      <c r="G143" s="8">
        <f>F143/100</f>
        <v>29.09</v>
      </c>
      <c r="H143" s="6">
        <v>32.19</v>
      </c>
      <c r="I143" s="6">
        <v>18679789</v>
      </c>
      <c r="J143" s="12">
        <f>I143-I144</f>
        <v>8548627</v>
      </c>
      <c r="K143" s="6">
        <v>20765621</v>
      </c>
      <c r="L143" s="12">
        <f>K143-K144</f>
        <v>9903853</v>
      </c>
      <c r="M143" s="14">
        <f>L143-J143</f>
        <v>1355226</v>
      </c>
      <c r="N143" s="6">
        <f>J143+L143</f>
        <v>18452480</v>
      </c>
      <c r="O143" s="15">
        <f>N143*0.03</f>
        <v>553574.4</v>
      </c>
      <c r="P143" s="6">
        <f>M143-O143</f>
        <v>801651.6</v>
      </c>
      <c r="Q143" s="17">
        <f>P143/100000</f>
        <v>8.016516</v>
      </c>
      <c r="S143" s="4"/>
      <c r="T143" s="4"/>
      <c r="U143" s="4"/>
      <c r="V143" s="4"/>
      <c r="W143" s="4"/>
      <c r="X143" s="4"/>
      <c r="Y143" s="19"/>
      <c r="Z143" s="20">
        <f>import!B142-import!C142-import!D142</f>
        <v>17.8997820996059</v>
      </c>
    </row>
    <row r="144" ht="15" spans="1:26">
      <c r="A144" s="5">
        <v>37287</v>
      </c>
      <c r="B144" s="6">
        <v>17986.11</v>
      </c>
      <c r="C144" s="4">
        <f>B144-B145</f>
        <v>129.68</v>
      </c>
      <c r="D144" s="9">
        <v>8.2767</v>
      </c>
      <c r="E144" s="7">
        <v>2966</v>
      </c>
      <c r="F144" s="8">
        <v>2966</v>
      </c>
      <c r="G144" s="8">
        <f>F144/100</f>
        <v>29.66</v>
      </c>
      <c r="H144" s="6">
        <v>27.33</v>
      </c>
      <c r="I144" s="6">
        <v>10131162</v>
      </c>
      <c r="J144" s="12">
        <v>10131162</v>
      </c>
      <c r="K144" s="6">
        <v>10861768</v>
      </c>
      <c r="L144" s="12">
        <v>10861768</v>
      </c>
      <c r="M144" s="14">
        <f>L144-J144</f>
        <v>730606</v>
      </c>
      <c r="N144" s="6">
        <f>J144+L144</f>
        <v>20992930</v>
      </c>
      <c r="O144" s="15">
        <f>N144*0.03</f>
        <v>629787.9</v>
      </c>
      <c r="P144" s="6">
        <f>M144-O144</f>
        <v>100818.1</v>
      </c>
      <c r="Q144" s="17">
        <f>P144/100000</f>
        <v>1.008181</v>
      </c>
      <c r="S144" s="4"/>
      <c r="T144" s="4"/>
      <c r="U144" s="4"/>
      <c r="V144" s="4"/>
      <c r="W144" s="4"/>
      <c r="X144" s="4"/>
      <c r="Y144" s="19"/>
      <c r="Z144" s="20">
        <f>import!B143-import!C143-import!D143</f>
        <v>-31.415738726461</v>
      </c>
    </row>
    <row r="145" ht="15" spans="1:26">
      <c r="A145" s="11">
        <v>37256</v>
      </c>
      <c r="B145" s="12">
        <v>17856.43</v>
      </c>
      <c r="C145" s="4">
        <f>B145-B146</f>
        <v>412.619999999999</v>
      </c>
      <c r="D145" s="9">
        <v>8.277</v>
      </c>
      <c r="E145" s="7">
        <v>46850</v>
      </c>
      <c r="F145" s="8">
        <f t="shared" ref="F145:F155" si="57">E145-E146</f>
        <v>4950</v>
      </c>
      <c r="G145" s="8">
        <f>F145/100</f>
        <v>49.5</v>
      </c>
      <c r="H145" s="6">
        <v>21.12</v>
      </c>
      <c r="I145" s="12">
        <v>125862901</v>
      </c>
      <c r="J145" s="12">
        <f t="shared" ref="J145:J155" si="58">I145-I146</f>
        <v>11720689</v>
      </c>
      <c r="K145" s="12">
        <v>133235064</v>
      </c>
      <c r="L145" s="12">
        <f t="shared" ref="L145:L155" si="59">K145-K146</f>
        <v>12531010</v>
      </c>
      <c r="M145" s="14">
        <f>L145-J145</f>
        <v>810321</v>
      </c>
      <c r="N145" s="6">
        <f>J145+L145</f>
        <v>24251699</v>
      </c>
      <c r="O145" s="16">
        <f>N145*0.03</f>
        <v>727550.97</v>
      </c>
      <c r="P145" s="12">
        <f>M145-O145</f>
        <v>82770.03</v>
      </c>
      <c r="Q145" s="17">
        <f>P145/100000</f>
        <v>0.8277003</v>
      </c>
      <c r="S145" s="4"/>
      <c r="T145" s="4"/>
      <c r="U145" s="4"/>
      <c r="V145" s="4"/>
      <c r="W145" s="4"/>
      <c r="X145" s="4"/>
      <c r="Y145" s="19"/>
      <c r="Z145" s="20">
        <f>import!B144-import!C144-import!D144</f>
        <v>-5.09090426687217</v>
      </c>
    </row>
    <row r="146" ht="15" spans="1:26">
      <c r="A146" s="5">
        <v>37225</v>
      </c>
      <c r="B146" s="6">
        <v>17443.81</v>
      </c>
      <c r="C146" s="4">
        <f>B146-B147</f>
        <v>358.900000000001</v>
      </c>
      <c r="D146" s="10">
        <v>8.2769</v>
      </c>
      <c r="E146" s="7">
        <v>41900</v>
      </c>
      <c r="F146" s="8">
        <f>E146-E147</f>
        <v>4647</v>
      </c>
      <c r="G146" s="8">
        <f>F146/100</f>
        <v>46.47</v>
      </c>
      <c r="H146" s="6">
        <v>31.55</v>
      </c>
      <c r="I146" s="6">
        <v>114142212</v>
      </c>
      <c r="J146" s="12">
        <f>I146-I147</f>
        <v>11135406</v>
      </c>
      <c r="K146" s="6">
        <v>120704054</v>
      </c>
      <c r="L146" s="12">
        <f>K146-K147</f>
        <v>12278893</v>
      </c>
      <c r="M146" s="14">
        <f>L146-J146</f>
        <v>1143487</v>
      </c>
      <c r="N146" s="6">
        <f>J146+L146</f>
        <v>23414299</v>
      </c>
      <c r="O146" s="15">
        <f>N146*0.03</f>
        <v>702428.97</v>
      </c>
      <c r="P146" s="6">
        <f>M146-O146</f>
        <v>441058.03</v>
      </c>
      <c r="Q146" s="17">
        <f>P146/100000</f>
        <v>4.4105803</v>
      </c>
      <c r="S146" s="4"/>
      <c r="T146" s="4"/>
      <c r="U146" s="4"/>
      <c r="V146" s="4"/>
      <c r="W146" s="4"/>
      <c r="X146" s="4"/>
      <c r="Y146" s="19"/>
      <c r="Z146" s="20">
        <f>import!B145-import!C145-import!D145</f>
        <v>-16.3067746396511</v>
      </c>
    </row>
    <row r="147" ht="15" spans="1:26">
      <c r="A147" s="5">
        <v>37195</v>
      </c>
      <c r="B147" s="6">
        <v>17084.91</v>
      </c>
      <c r="C147" s="4">
        <f>B147-B148</f>
        <v>544.43</v>
      </c>
      <c r="D147" s="9">
        <v>8.2768</v>
      </c>
      <c r="E147" s="7">
        <v>37253</v>
      </c>
      <c r="F147" s="8">
        <f>E147-E148</f>
        <v>5057</v>
      </c>
      <c r="G147" s="8">
        <f>F147/100</f>
        <v>50.57</v>
      </c>
      <c r="H147" s="6">
        <v>38.89</v>
      </c>
      <c r="I147" s="6">
        <v>103006806</v>
      </c>
      <c r="J147" s="12">
        <f>I147-I148</f>
        <v>9986921</v>
      </c>
      <c r="K147" s="6">
        <v>108425161</v>
      </c>
      <c r="L147" s="12">
        <f>K147-K148</f>
        <v>11709931</v>
      </c>
      <c r="M147" s="14">
        <f>L147-J147</f>
        <v>1723010</v>
      </c>
      <c r="N147" s="6">
        <f>J147+L147</f>
        <v>21696852</v>
      </c>
      <c r="O147" s="15">
        <f>N147*0.03</f>
        <v>650905.56</v>
      </c>
      <c r="P147" s="6">
        <f>M147-O147</f>
        <v>1072104.44</v>
      </c>
      <c r="Q147" s="17">
        <f>P147/100000</f>
        <v>10.7210444</v>
      </c>
      <c r="S147" s="4"/>
      <c r="T147" s="4"/>
      <c r="U147" s="4"/>
      <c r="V147" s="4"/>
      <c r="W147" s="4"/>
      <c r="X147" s="4"/>
      <c r="Y147" s="19"/>
      <c r="Z147" s="20">
        <f>import!B146-import!C146-import!D146</f>
        <v>2.20988124515758</v>
      </c>
    </row>
    <row r="148" ht="15" spans="1:26">
      <c r="A148" s="5">
        <v>37164</v>
      </c>
      <c r="B148" s="6">
        <v>16540.48</v>
      </c>
      <c r="C148" s="4">
        <f>B148-B149</f>
        <v>448.619999999999</v>
      </c>
      <c r="D148" s="9">
        <v>8.2768</v>
      </c>
      <c r="E148" s="7">
        <v>32196</v>
      </c>
      <c r="F148" s="8">
        <f>E148-E149</f>
        <v>4757</v>
      </c>
      <c r="G148" s="8">
        <f>F148/100</f>
        <v>47.57</v>
      </c>
      <c r="H148" s="6">
        <v>21.39</v>
      </c>
      <c r="I148" s="6">
        <v>93019885</v>
      </c>
      <c r="J148" s="12">
        <f>I148-I149</f>
        <v>11094085</v>
      </c>
      <c r="K148" s="6">
        <v>96715230</v>
      </c>
      <c r="L148" s="12">
        <f>K148-K149</f>
        <v>12056955</v>
      </c>
      <c r="M148" s="14">
        <f>L148-J148</f>
        <v>962870</v>
      </c>
      <c r="N148" s="6">
        <f>J148+L148</f>
        <v>23151040</v>
      </c>
      <c r="O148" s="15">
        <f>N148*0.03</f>
        <v>694531.2</v>
      </c>
      <c r="P148" s="6">
        <f>M148-O148</f>
        <v>268338.8</v>
      </c>
      <c r="Q148" s="17">
        <f>P148/100000</f>
        <v>2.683388</v>
      </c>
      <c r="S148" s="4"/>
      <c r="T148" s="4"/>
      <c r="U148" s="4"/>
      <c r="V148" s="4"/>
      <c r="W148" s="4"/>
      <c r="X148" s="4"/>
      <c r="Y148" s="19"/>
      <c r="Z148" s="20">
        <f>import!B147-import!C147-import!D147</f>
        <v>2.19649509452917</v>
      </c>
    </row>
    <row r="149" ht="15" spans="1:26">
      <c r="A149" s="5">
        <v>37134</v>
      </c>
      <c r="B149" s="6">
        <v>16091.86</v>
      </c>
      <c r="C149" s="4">
        <f>B149-B150</f>
        <v>363.360000000001</v>
      </c>
      <c r="D149" s="10">
        <v>8.277</v>
      </c>
      <c r="E149" s="7">
        <v>27439</v>
      </c>
      <c r="F149" s="8">
        <f>E149-E150</f>
        <v>3230</v>
      </c>
      <c r="G149" s="8">
        <f>F149/100</f>
        <v>32.3</v>
      </c>
      <c r="H149" s="6">
        <v>13.79</v>
      </c>
      <c r="I149" s="6">
        <v>81925800</v>
      </c>
      <c r="J149" s="12">
        <f>I149-I150</f>
        <v>11126172</v>
      </c>
      <c r="K149" s="6">
        <v>84658275</v>
      </c>
      <c r="L149" s="12">
        <f>K149-K150</f>
        <v>11512563</v>
      </c>
      <c r="M149" s="14">
        <f>L149-J149</f>
        <v>386391</v>
      </c>
      <c r="N149" s="6">
        <f>J149+L149</f>
        <v>22638735</v>
      </c>
      <c r="O149" s="15">
        <f>N149*0.03</f>
        <v>679162.05</v>
      </c>
      <c r="P149" s="6">
        <f>M149-O149</f>
        <v>-292771.05</v>
      </c>
      <c r="Q149" s="17">
        <f>P149/100000</f>
        <v>-2.9277105</v>
      </c>
      <c r="S149" s="4"/>
      <c r="T149" s="4"/>
      <c r="U149" s="4"/>
      <c r="V149" s="4"/>
      <c r="W149" s="4"/>
      <c r="X149" s="4"/>
      <c r="Y149" s="19"/>
      <c r="Z149" s="20">
        <f>import!B148-import!C148-import!D148</f>
        <v>4.57225325498377</v>
      </c>
    </row>
    <row r="150" ht="15" spans="1:26">
      <c r="A150" s="5">
        <v>37103</v>
      </c>
      <c r="B150" s="6">
        <v>15728.5</v>
      </c>
      <c r="C150" s="4">
        <f>B150-B151</f>
        <v>317.92</v>
      </c>
      <c r="D150" s="9">
        <v>8.2771</v>
      </c>
      <c r="E150" s="7">
        <v>24209</v>
      </c>
      <c r="F150" s="8">
        <f>E150-E151</f>
        <v>3500</v>
      </c>
      <c r="G150" s="8">
        <f>F150/100</f>
        <v>35</v>
      </c>
      <c r="H150" s="6">
        <v>19.32</v>
      </c>
      <c r="I150" s="6">
        <v>70799628</v>
      </c>
      <c r="J150" s="12">
        <f>I150-I151</f>
        <v>10624886</v>
      </c>
      <c r="K150" s="6">
        <v>73145712</v>
      </c>
      <c r="L150" s="12">
        <f>K150-K151</f>
        <v>10887665</v>
      </c>
      <c r="M150" s="14">
        <f>L150-J150</f>
        <v>262779</v>
      </c>
      <c r="N150" s="6">
        <f>J150+L150</f>
        <v>21512551</v>
      </c>
      <c r="O150" s="15">
        <f>N150*0.03</f>
        <v>645376.53</v>
      </c>
      <c r="P150" s="6">
        <f>M150-O150</f>
        <v>-382597.53</v>
      </c>
      <c r="Q150" s="17">
        <f>P150/100000</f>
        <v>-3.8259753</v>
      </c>
      <c r="S150" s="4"/>
      <c r="T150" s="4"/>
      <c r="U150" s="4"/>
      <c r="V150" s="4"/>
      <c r="W150" s="4"/>
      <c r="X150" s="4"/>
      <c r="Y150" s="19"/>
      <c r="Z150" s="20">
        <f>import!B149-import!C149-import!D149</f>
        <v>-9.23638740085658</v>
      </c>
    </row>
    <row r="151" ht="15" spans="1:26">
      <c r="A151" s="5">
        <v>37072</v>
      </c>
      <c r="B151" s="6">
        <v>15410.58</v>
      </c>
      <c r="C151" s="4">
        <f>B151-B152</f>
        <v>122.379999999999</v>
      </c>
      <c r="D151" s="9">
        <v>8.2771</v>
      </c>
      <c r="E151" s="7">
        <v>20709</v>
      </c>
      <c r="F151" s="8">
        <f>E151-E152</f>
        <v>5649</v>
      </c>
      <c r="G151" s="8">
        <f>F151/100</f>
        <v>56.49</v>
      </c>
      <c r="H151" s="6">
        <v>8.29</v>
      </c>
      <c r="I151" s="6">
        <v>60174742</v>
      </c>
      <c r="J151" s="12">
        <f>I151-I152</f>
        <v>11001115</v>
      </c>
      <c r="K151" s="6">
        <v>62258047</v>
      </c>
      <c r="L151" s="12">
        <f>K151-K152</f>
        <v>10985527</v>
      </c>
      <c r="M151" s="14">
        <f>L151-J151</f>
        <v>-15588</v>
      </c>
      <c r="N151" s="6">
        <f>J151+L151</f>
        <v>21986642</v>
      </c>
      <c r="O151" s="15">
        <f>N151*0.03</f>
        <v>659599.26</v>
      </c>
      <c r="P151" s="6">
        <f>M151-O151</f>
        <v>-675187.26</v>
      </c>
      <c r="Q151" s="17">
        <f>P151/100000</f>
        <v>-6.7518726</v>
      </c>
      <c r="S151" s="4"/>
      <c r="T151" s="4"/>
      <c r="U151" s="4"/>
      <c r="V151" s="4"/>
      <c r="W151" s="4"/>
      <c r="X151" s="4"/>
      <c r="Y151" s="19"/>
      <c r="Z151" s="20">
        <f>import!B150-import!C150-import!D150</f>
        <v>-39.7995009118484</v>
      </c>
    </row>
    <row r="152" ht="15" spans="1:26">
      <c r="A152" s="5">
        <v>37042</v>
      </c>
      <c r="B152" s="6">
        <v>15288.2</v>
      </c>
      <c r="C152" s="4">
        <f>B152-B153</f>
        <v>141.1</v>
      </c>
      <c r="D152" s="10">
        <v>8.2772</v>
      </c>
      <c r="E152" s="7">
        <v>15060</v>
      </c>
      <c r="F152" s="8">
        <f>E152-E153</f>
        <v>4107</v>
      </c>
      <c r="G152" s="8">
        <f>F152/100</f>
        <v>41.07</v>
      </c>
      <c r="H152" s="6">
        <v>20.05</v>
      </c>
      <c r="I152" s="6">
        <v>49173627</v>
      </c>
      <c r="J152" s="12">
        <f>I152-I153</f>
        <v>9728248</v>
      </c>
      <c r="K152" s="6">
        <v>51272520</v>
      </c>
      <c r="L152" s="12">
        <f>K152-K153</f>
        <v>10043119</v>
      </c>
      <c r="M152" s="14">
        <f>L152-J152</f>
        <v>314871</v>
      </c>
      <c r="N152" s="6">
        <f>J152+L152</f>
        <v>19771367</v>
      </c>
      <c r="O152" s="15">
        <f>N152*0.03</f>
        <v>593141.01</v>
      </c>
      <c r="P152" s="6">
        <f>M152-O152</f>
        <v>-278270.01</v>
      </c>
      <c r="Q152" s="17">
        <f>P152/100000</f>
        <v>-2.7827001</v>
      </c>
      <c r="S152" s="4"/>
      <c r="T152" s="4"/>
      <c r="U152" s="4"/>
      <c r="V152" s="4"/>
      <c r="W152" s="4"/>
      <c r="X152" s="4"/>
      <c r="Y152" s="19"/>
      <c r="Z152" s="20">
        <f>import!B151-import!C151-import!D151</f>
        <v>-34.5348726704344</v>
      </c>
    </row>
    <row r="153" ht="15" spans="1:26">
      <c r="A153" s="5">
        <v>37011</v>
      </c>
      <c r="B153" s="6">
        <v>15147.1</v>
      </c>
      <c r="C153" s="4">
        <f>B153-B154</f>
        <v>43.8700000000008</v>
      </c>
      <c r="D153" s="9">
        <v>8.2771</v>
      </c>
      <c r="E153" s="7">
        <v>10953</v>
      </c>
      <c r="F153" s="8">
        <f>E153-E154</f>
        <v>2975</v>
      </c>
      <c r="G153" s="8">
        <f>F153/100</f>
        <v>29.75</v>
      </c>
      <c r="H153" s="6">
        <v>9.33</v>
      </c>
      <c r="I153" s="6">
        <v>39445379</v>
      </c>
      <c r="J153" s="12">
        <f>I153-I154</f>
        <v>11209290</v>
      </c>
      <c r="K153" s="6">
        <v>41229401</v>
      </c>
      <c r="L153" s="12">
        <f>K153-K154</f>
        <v>11354152</v>
      </c>
      <c r="M153" s="14">
        <f>L153-J153</f>
        <v>144862</v>
      </c>
      <c r="N153" s="6">
        <f>J153+L153</f>
        <v>22563442</v>
      </c>
      <c r="O153" s="15">
        <f>N153*0.03</f>
        <v>676903.26</v>
      </c>
      <c r="P153" s="6">
        <f>M153-O153</f>
        <v>-532041.26</v>
      </c>
      <c r="Q153" s="17">
        <f>P153/100000</f>
        <v>-5.3204126</v>
      </c>
      <c r="S153" s="4"/>
      <c r="T153" s="4"/>
      <c r="U153" s="4"/>
      <c r="V153" s="4"/>
      <c r="W153" s="4"/>
      <c r="X153" s="4"/>
      <c r="Y153" s="19"/>
      <c r="Z153" s="20">
        <f>import!B152-import!C152-import!D152</f>
        <v>-30.1752470830918</v>
      </c>
    </row>
    <row r="154" ht="15" spans="1:26">
      <c r="A154" s="5">
        <v>36981</v>
      </c>
      <c r="B154" s="6">
        <v>15103.23</v>
      </c>
      <c r="C154" s="4">
        <f>B154-B155</f>
        <v>207.799999999999</v>
      </c>
      <c r="D154" s="9">
        <v>8.2776</v>
      </c>
      <c r="E154" s="7">
        <v>7978</v>
      </c>
      <c r="F154" s="8">
        <f>E154-E155</f>
        <v>3402</v>
      </c>
      <c r="G154" s="8">
        <f>F154/100</f>
        <v>34.02</v>
      </c>
      <c r="H154" s="6">
        <v>23.66</v>
      </c>
      <c r="I154" s="6">
        <v>28236089</v>
      </c>
      <c r="J154" s="12">
        <f>I154-I155</f>
        <v>10944950</v>
      </c>
      <c r="K154" s="6">
        <v>29875249</v>
      </c>
      <c r="L154" s="12">
        <f>K154-K155</f>
        <v>11759464</v>
      </c>
      <c r="M154" s="14">
        <f>L154-J154</f>
        <v>814514</v>
      </c>
      <c r="N154" s="6">
        <f>J154+L154</f>
        <v>22704414</v>
      </c>
      <c r="O154" s="15">
        <f>N154*0.03</f>
        <v>681132.42</v>
      </c>
      <c r="P154" s="6">
        <f>M154-O154</f>
        <v>133381.58</v>
      </c>
      <c r="Q154" s="17">
        <f>P154/100000</f>
        <v>1.3338158</v>
      </c>
      <c r="S154" s="4"/>
      <c r="T154" s="4"/>
      <c r="U154" s="4"/>
      <c r="V154" s="4"/>
      <c r="W154" s="4"/>
      <c r="X154" s="4"/>
      <c r="Y154" s="19"/>
      <c r="Z154" s="20">
        <f>import!B153-import!C153-import!D153</f>
        <v>-21.0362893512517</v>
      </c>
    </row>
    <row r="155" ht="15" spans="1:26">
      <c r="A155" s="5">
        <v>36950</v>
      </c>
      <c r="B155" s="6">
        <v>14895.43</v>
      </c>
      <c r="C155" s="4">
        <f>B155-B156</f>
        <v>330.889999999999</v>
      </c>
      <c r="D155" s="10">
        <v>8.277</v>
      </c>
      <c r="E155" s="7">
        <v>4576</v>
      </c>
      <c r="F155" s="8">
        <f>E155-E156</f>
        <v>2355</v>
      </c>
      <c r="G155" s="8">
        <f>F155/100</f>
        <v>23.55</v>
      </c>
      <c r="H155" s="6">
        <v>9.73</v>
      </c>
      <c r="I155" s="6">
        <v>17291139</v>
      </c>
      <c r="J155" s="12">
        <f>I155-I156</f>
        <v>9576043</v>
      </c>
      <c r="K155" s="6">
        <v>18115785</v>
      </c>
      <c r="L155" s="12">
        <f>K155-K156</f>
        <v>9795627</v>
      </c>
      <c r="M155" s="14">
        <f>L155-J155</f>
        <v>219584</v>
      </c>
      <c r="N155" s="6">
        <f>J155+L155</f>
        <v>19371670</v>
      </c>
      <c r="O155" s="15">
        <f>N155*0.03</f>
        <v>581150.1</v>
      </c>
      <c r="P155" s="6">
        <f>M155-O155</f>
        <v>-361566.1</v>
      </c>
      <c r="Q155" s="17">
        <f>P155/100000</f>
        <v>-3.615661</v>
      </c>
      <c r="S155" s="4"/>
      <c r="T155" s="4"/>
      <c r="U155" s="4"/>
      <c r="V155" s="4"/>
      <c r="W155" s="4"/>
      <c r="X155" s="4"/>
      <c r="Y155" s="19"/>
      <c r="Z155" s="20">
        <f>import!B154-import!C154-import!D154</f>
        <v>10.1463838230034</v>
      </c>
    </row>
    <row r="156" ht="15" spans="1:26">
      <c r="A156" s="5">
        <v>36922</v>
      </c>
      <c r="B156" s="6">
        <v>14564.54</v>
      </c>
      <c r="C156" s="4">
        <f>B156-B157</f>
        <v>273.400000000001</v>
      </c>
      <c r="D156" s="9">
        <v>8.2771</v>
      </c>
      <c r="E156" s="7">
        <v>2221</v>
      </c>
      <c r="F156" s="8">
        <v>2221</v>
      </c>
      <c r="G156" s="8">
        <f>F156/100</f>
        <v>22.21</v>
      </c>
      <c r="H156" s="6">
        <v>13.81</v>
      </c>
      <c r="I156" s="6">
        <v>7715096</v>
      </c>
      <c r="J156" s="12">
        <v>7715096</v>
      </c>
      <c r="K156" s="6">
        <v>8320158</v>
      </c>
      <c r="L156" s="12">
        <v>8320158</v>
      </c>
      <c r="M156" s="14">
        <f>L156-J156</f>
        <v>605062</v>
      </c>
      <c r="N156" s="6">
        <f>J156+L156</f>
        <v>16035254</v>
      </c>
      <c r="O156" s="15">
        <f>N156*0.03</f>
        <v>481057.62</v>
      </c>
      <c r="P156" s="6">
        <f>M156-O156</f>
        <v>124004.38</v>
      </c>
      <c r="Q156" s="17">
        <f>P156/100000</f>
        <v>1.2400438</v>
      </c>
      <c r="S156" s="4"/>
      <c r="T156" s="4"/>
      <c r="U156" s="4"/>
      <c r="V156" s="4"/>
      <c r="W156" s="4"/>
      <c r="X156" s="4"/>
      <c r="Y156" s="19"/>
      <c r="Z156" s="20">
        <f>import!B155-import!C155-import!D155</f>
        <v>4.91393626233602</v>
      </c>
    </row>
    <row r="157" ht="15" spans="1:26">
      <c r="A157" s="11">
        <v>36891</v>
      </c>
      <c r="B157" s="12">
        <v>14291.14</v>
      </c>
      <c r="C157" s="4">
        <f>B157-B158</f>
        <v>-1303.42</v>
      </c>
      <c r="D157" s="9">
        <v>8.2772</v>
      </c>
      <c r="E157" s="7">
        <v>40772</v>
      </c>
      <c r="F157" s="8">
        <f t="shared" ref="F157:F167" si="60">E157-E158</f>
        <v>4532</v>
      </c>
      <c r="G157" s="8">
        <f>F157/100</f>
        <v>45.32</v>
      </c>
      <c r="H157" s="6">
        <v>5.72</v>
      </c>
      <c r="I157" s="12">
        <v>117272692</v>
      </c>
      <c r="J157" s="12">
        <f t="shared" ref="J157:J167" si="61">I157-I158</f>
        <v>10850086</v>
      </c>
      <c r="K157" s="12">
        <v>119441211</v>
      </c>
      <c r="L157" s="12">
        <f t="shared" ref="L157:L167" si="62">K157-K158</f>
        <v>11167082</v>
      </c>
      <c r="M157" s="14">
        <f>L157-J157</f>
        <v>316996</v>
      </c>
      <c r="N157" s="6">
        <f>J157+L157</f>
        <v>22017168</v>
      </c>
      <c r="O157" s="16">
        <f>N157*0.03</f>
        <v>660515.04</v>
      </c>
      <c r="P157" s="12">
        <f>M157-O157</f>
        <v>-343519.04</v>
      </c>
      <c r="Q157" s="17">
        <f>P157/100000</f>
        <v>-3.4351904</v>
      </c>
      <c r="S157" s="4"/>
      <c r="T157" s="4"/>
      <c r="U157" s="4"/>
      <c r="V157" s="4"/>
      <c r="W157" s="4"/>
      <c r="X157" s="4"/>
      <c r="Y157" s="19"/>
      <c r="Z157" s="20">
        <f>import!B156-import!C156-import!D156</f>
        <v>-198.350315901377</v>
      </c>
    </row>
    <row r="158" ht="15" spans="1:26">
      <c r="A158" s="5">
        <v>36860</v>
      </c>
      <c r="B158" s="6">
        <v>15594.56</v>
      </c>
      <c r="C158" s="4">
        <f>B158-B159</f>
        <v>106.609999999999</v>
      </c>
      <c r="D158" s="10">
        <v>8.2774</v>
      </c>
      <c r="E158" s="7">
        <v>36240</v>
      </c>
      <c r="F158" s="8">
        <f>E158-E159</f>
        <v>4838</v>
      </c>
      <c r="G158" s="8">
        <f>F158/100</f>
        <v>48.38</v>
      </c>
      <c r="H158" s="6">
        <v>5.14</v>
      </c>
      <c r="I158" s="6">
        <v>106422606</v>
      </c>
      <c r="J158" s="12">
        <f>I158-I159</f>
        <v>11242656</v>
      </c>
      <c r="K158" s="6">
        <v>108274129</v>
      </c>
      <c r="L158" s="12">
        <f>K158-K159</f>
        <v>11148918</v>
      </c>
      <c r="M158" s="14">
        <f>L158-J158</f>
        <v>-93738</v>
      </c>
      <c r="N158" s="6">
        <f>J158+L158</f>
        <v>22391574</v>
      </c>
      <c r="O158" s="15">
        <f>N158*0.03</f>
        <v>671747.22</v>
      </c>
      <c r="P158" s="6">
        <f>M158-O158</f>
        <v>-765485.22</v>
      </c>
      <c r="Q158" s="17">
        <f>P158/100000</f>
        <v>-7.6548522</v>
      </c>
      <c r="S158" s="4"/>
      <c r="T158" s="4"/>
      <c r="U158" s="4"/>
      <c r="V158" s="4"/>
      <c r="W158" s="4"/>
      <c r="X158" s="4"/>
      <c r="Y158" s="19"/>
      <c r="Z158" s="20">
        <f>import!B157-import!C157-import!D157</f>
        <v>-33.7812040012904</v>
      </c>
    </row>
    <row r="159" ht="15" spans="1:26">
      <c r="A159" s="5">
        <v>36830</v>
      </c>
      <c r="B159" s="6">
        <v>15487.95</v>
      </c>
      <c r="C159" s="4">
        <f>B159-B160</f>
        <v>237.120000000001</v>
      </c>
      <c r="D159" s="9">
        <v>8.2786</v>
      </c>
      <c r="E159" s="7">
        <v>31402</v>
      </c>
      <c r="F159" s="8">
        <f>E159-E160</f>
        <v>4719</v>
      </c>
      <c r="G159" s="8">
        <f>F159/100</f>
        <v>47.19</v>
      </c>
      <c r="H159" s="6">
        <v>38.84</v>
      </c>
      <c r="I159" s="6">
        <v>95179950</v>
      </c>
      <c r="J159" s="12">
        <f>I159-I160</f>
        <v>9971757</v>
      </c>
      <c r="K159" s="6">
        <v>97125211</v>
      </c>
      <c r="L159" s="12">
        <f>K159-K160</f>
        <v>11455463</v>
      </c>
      <c r="M159" s="14">
        <f>L159-J159</f>
        <v>1483706</v>
      </c>
      <c r="N159" s="6">
        <f>J159+L159</f>
        <v>21427220</v>
      </c>
      <c r="O159" s="15">
        <f>N159*0.03</f>
        <v>642816.6</v>
      </c>
      <c r="P159" s="6">
        <f>M159-O159</f>
        <v>840889.4</v>
      </c>
      <c r="Q159" s="17">
        <f>P159/100000</f>
        <v>8.408894</v>
      </c>
      <c r="S159" s="4"/>
      <c r="T159" s="4"/>
      <c r="U159" s="4"/>
      <c r="V159" s="4"/>
      <c r="W159" s="4"/>
      <c r="X159" s="4"/>
      <c r="Y159" s="19"/>
      <c r="Z159" s="20">
        <f>import!B158-import!C158-import!D158</f>
        <v>-34.8215819017224</v>
      </c>
    </row>
    <row r="160" ht="15" spans="1:26">
      <c r="A160" s="5">
        <v>36799</v>
      </c>
      <c r="B160" s="6">
        <v>15250.83</v>
      </c>
      <c r="C160" s="4">
        <f>B160-B161</f>
        <v>77.2399999999998</v>
      </c>
      <c r="D160" s="9">
        <v>8.2786</v>
      </c>
      <c r="E160" s="7">
        <v>26683</v>
      </c>
      <c r="F160" s="8">
        <f>E160-E161</f>
        <v>3891</v>
      </c>
      <c r="G160" s="8">
        <f>F160/100</f>
        <v>38.91</v>
      </c>
      <c r="H160" s="6">
        <v>22.58</v>
      </c>
      <c r="I160" s="6">
        <v>85208193</v>
      </c>
      <c r="J160" s="12">
        <f>I160-I161</f>
        <v>10807100</v>
      </c>
      <c r="K160" s="6">
        <v>85669748</v>
      </c>
      <c r="L160" s="12">
        <f>K160-K161</f>
        <v>11032566</v>
      </c>
      <c r="M160" s="14">
        <f>L160-J160</f>
        <v>225466</v>
      </c>
      <c r="N160" s="6">
        <f>J160+L160</f>
        <v>21839666</v>
      </c>
      <c r="O160" s="15">
        <f>N160*0.03</f>
        <v>655189.98</v>
      </c>
      <c r="P160" s="6">
        <f>M160-O160</f>
        <v>-429723.98</v>
      </c>
      <c r="Q160" s="17">
        <f>P160/100000</f>
        <v>-4.2972398</v>
      </c>
      <c r="S160" s="4"/>
      <c r="T160" s="4"/>
      <c r="U160" s="4"/>
      <c r="V160" s="4"/>
      <c r="W160" s="4"/>
      <c r="X160" s="4"/>
      <c r="Y160" s="19"/>
      <c r="Z160" s="20">
        <f>import!B159-import!C159-import!D159</f>
        <v>-44.7841598347885</v>
      </c>
    </row>
    <row r="161" ht="15" spans="1:26">
      <c r="A161" s="5">
        <v>36769</v>
      </c>
      <c r="B161" s="6">
        <v>15173.59</v>
      </c>
      <c r="C161" s="4">
        <f>B161-B162</f>
        <v>24.5400000000009</v>
      </c>
      <c r="D161" s="10">
        <v>8.2796</v>
      </c>
      <c r="E161" s="7">
        <v>22792</v>
      </c>
      <c r="F161" s="8">
        <f>E161-E162</f>
        <v>2897</v>
      </c>
      <c r="G161" s="8">
        <f>F161/100</f>
        <v>28.97</v>
      </c>
      <c r="H161" s="6">
        <v>25.41</v>
      </c>
      <c r="I161" s="6">
        <v>74401093</v>
      </c>
      <c r="J161" s="12">
        <f>I161-I162</f>
        <v>10819943</v>
      </c>
      <c r="K161" s="6">
        <v>74637182</v>
      </c>
      <c r="L161" s="12">
        <f>K161-K162</f>
        <v>11331567</v>
      </c>
      <c r="M161" s="14">
        <f>L161-J161</f>
        <v>511624</v>
      </c>
      <c r="N161" s="6">
        <f>J161+L161</f>
        <v>22151510</v>
      </c>
      <c r="O161" s="15">
        <f>N161*0.03</f>
        <v>664545.3</v>
      </c>
      <c r="P161" s="6">
        <f>M161-O161</f>
        <v>-152921.3</v>
      </c>
      <c r="Q161" s="17">
        <f>P161/100000</f>
        <v>-1.529213</v>
      </c>
      <c r="S161" s="4"/>
      <c r="T161" s="4"/>
      <c r="U161" s="4"/>
      <c r="V161" s="4"/>
      <c r="W161" s="4"/>
      <c r="X161" s="4"/>
      <c r="Y161" s="19"/>
      <c r="Z161" s="20">
        <f>import!B160-import!C160-import!D160</f>
        <v>-44.2543016999371</v>
      </c>
    </row>
    <row r="162" ht="15" spans="1:26">
      <c r="A162" s="5">
        <v>36738</v>
      </c>
      <c r="B162" s="6">
        <v>15149.05</v>
      </c>
      <c r="C162" s="4">
        <f>B162-B163</f>
        <v>-64.2700000000004</v>
      </c>
      <c r="D162" s="9">
        <v>8.2793</v>
      </c>
      <c r="E162" s="7">
        <v>19895</v>
      </c>
      <c r="F162" s="8">
        <f>E162-E163</f>
        <v>2728</v>
      </c>
      <c r="G162" s="8">
        <f>F162/100</f>
        <v>27.28</v>
      </c>
      <c r="H162" s="6">
        <v>19.87</v>
      </c>
      <c r="I162" s="6">
        <v>63581150</v>
      </c>
      <c r="J162" s="12">
        <f>I162-I163</f>
        <v>10064408</v>
      </c>
      <c r="K162" s="6">
        <v>63305615</v>
      </c>
      <c r="L162" s="12">
        <f>K162-K163</f>
        <v>10052868</v>
      </c>
      <c r="M162" s="14">
        <f>L162-J162</f>
        <v>-11540</v>
      </c>
      <c r="N162" s="6">
        <f>J162+L162</f>
        <v>20117276</v>
      </c>
      <c r="O162" s="15">
        <f>N162*0.03</f>
        <v>603518.28</v>
      </c>
      <c r="P162" s="6">
        <f>M162-O162</f>
        <v>-615058.28</v>
      </c>
      <c r="Q162" s="17">
        <f>P162/100000</f>
        <v>-6.1505828</v>
      </c>
      <c r="S162" s="4"/>
      <c r="T162" s="4"/>
      <c r="U162" s="4"/>
      <c r="V162" s="4"/>
      <c r="W162" s="4"/>
      <c r="X162" s="4"/>
      <c r="Y162" s="19"/>
      <c r="Z162" s="20">
        <f>import!B161-import!C161-import!D161</f>
        <v>-52.8793163644318</v>
      </c>
    </row>
    <row r="163" ht="15" spans="1:26">
      <c r="A163" s="5">
        <v>36707</v>
      </c>
      <c r="B163" s="6">
        <v>15213.32</v>
      </c>
      <c r="C163" s="4">
        <f>B163-B164</f>
        <v>60.1499999999996</v>
      </c>
      <c r="D163" s="9">
        <v>8.2772</v>
      </c>
      <c r="E163" s="7">
        <v>17167</v>
      </c>
      <c r="F163" s="8">
        <f>E163-E164</f>
        <v>4405</v>
      </c>
      <c r="G163" s="8">
        <f>F163/100</f>
        <v>44.05</v>
      </c>
      <c r="H163" s="6">
        <v>18.92</v>
      </c>
      <c r="I163" s="6">
        <v>53516742</v>
      </c>
      <c r="J163" s="12">
        <f>I163-I164</f>
        <v>10457804</v>
      </c>
      <c r="K163" s="6">
        <v>53252747</v>
      </c>
      <c r="L163" s="12">
        <f>K163-K164</f>
        <v>10357830</v>
      </c>
      <c r="M163" s="14">
        <f>L163-J163</f>
        <v>-99974</v>
      </c>
      <c r="N163" s="6">
        <f>J163+L163</f>
        <v>20815634</v>
      </c>
      <c r="O163" s="15">
        <f>N163*0.03</f>
        <v>624469.02</v>
      </c>
      <c r="P163" s="6">
        <f>M163-O163</f>
        <v>-724443.02</v>
      </c>
      <c r="Q163" s="17">
        <f>P163/100000</f>
        <v>-7.2444302</v>
      </c>
      <c r="S163" s="4"/>
      <c r="T163" s="4"/>
      <c r="U163" s="4"/>
      <c r="V163" s="4"/>
      <c r="W163" s="4"/>
      <c r="X163" s="4"/>
      <c r="Y163" s="19"/>
      <c r="Z163" s="20">
        <f>import!B162-import!C162-import!D162</f>
        <v>-49.7324800236119</v>
      </c>
    </row>
    <row r="164" ht="15" spans="1:26">
      <c r="A164" s="5">
        <v>36677</v>
      </c>
      <c r="B164" s="6">
        <v>15153.17</v>
      </c>
      <c r="C164" s="4">
        <f>B164-B165</f>
        <v>119.549999999999</v>
      </c>
      <c r="D164" s="10">
        <v>8.2777</v>
      </c>
      <c r="E164" s="7">
        <v>12762</v>
      </c>
      <c r="F164" s="8">
        <f>E164-E165</f>
        <v>3020</v>
      </c>
      <c r="G164" s="8">
        <f>F164/100</f>
        <v>30.2</v>
      </c>
      <c r="H164" s="6">
        <v>31.39</v>
      </c>
      <c r="I164" s="6">
        <v>43058938</v>
      </c>
      <c r="J164" s="12">
        <f>I164-I165</f>
        <v>9111223</v>
      </c>
      <c r="K164" s="6">
        <v>42894917</v>
      </c>
      <c r="L164" s="12">
        <f>K164-K165</f>
        <v>9480843</v>
      </c>
      <c r="M164" s="14">
        <f>L164-J164</f>
        <v>369620</v>
      </c>
      <c r="N164" s="6">
        <f>J164+L164</f>
        <v>18592066</v>
      </c>
      <c r="O164" s="15">
        <f>N164*0.03</f>
        <v>557761.98</v>
      </c>
      <c r="P164" s="6">
        <f>M164-O164</f>
        <v>-188141.98</v>
      </c>
      <c r="Q164" s="17">
        <f>P164/100000</f>
        <v>-1.8814198</v>
      </c>
      <c r="S164" s="4"/>
      <c r="T164" s="4"/>
      <c r="U164" s="4"/>
      <c r="V164" s="4"/>
      <c r="W164" s="4"/>
      <c r="X164" s="4"/>
      <c r="Y164" s="19"/>
      <c r="Z164" s="20">
        <f>import!B163-import!C163-import!D163</f>
        <v>-39.9690022202376</v>
      </c>
    </row>
    <row r="165" ht="15" spans="1:26">
      <c r="A165" s="5">
        <v>36646</v>
      </c>
      <c r="B165" s="6">
        <v>15033.62</v>
      </c>
      <c r="C165" s="4">
        <f>B165-B166</f>
        <v>-22.5399999999991</v>
      </c>
      <c r="D165" s="9">
        <v>8.2793</v>
      </c>
      <c r="E165" s="7">
        <v>9742</v>
      </c>
      <c r="F165" s="8">
        <f>E165-E166</f>
        <v>2602</v>
      </c>
      <c r="G165" s="8">
        <f>F165/100</f>
        <v>26.02</v>
      </c>
      <c r="H165" s="6">
        <v>21.4</v>
      </c>
      <c r="I165" s="6">
        <v>33947715</v>
      </c>
      <c r="J165" s="12">
        <f>I165-I166</f>
        <v>9795799</v>
      </c>
      <c r="K165" s="6">
        <v>33414074</v>
      </c>
      <c r="L165" s="12">
        <f>K165-K166</f>
        <v>9507626</v>
      </c>
      <c r="M165" s="14">
        <f>L165-J165</f>
        <v>-288173</v>
      </c>
      <c r="N165" s="6">
        <f>J165+L165</f>
        <v>19303425</v>
      </c>
      <c r="O165" s="15">
        <f>N165*0.03</f>
        <v>579102.75</v>
      </c>
      <c r="P165" s="6">
        <f>M165-O165</f>
        <v>-867275.75</v>
      </c>
      <c r="Q165" s="17">
        <f>P165/100000</f>
        <v>-8.6727575</v>
      </c>
      <c r="S165" s="4"/>
      <c r="T165" s="4"/>
      <c r="U165" s="4"/>
      <c r="V165" s="4"/>
      <c r="W165" s="4"/>
      <c r="X165" s="4"/>
      <c r="Y165" s="19"/>
      <c r="Z165" s="20">
        <f>import!B164-import!C164-import!D164</f>
        <v>-51.0092098812398</v>
      </c>
    </row>
    <row r="166" ht="15" spans="1:26">
      <c r="A166" s="5">
        <v>36616</v>
      </c>
      <c r="B166" s="6">
        <v>15056.16</v>
      </c>
      <c r="C166" s="4">
        <f>B166-B167</f>
        <v>40.6599999999999</v>
      </c>
      <c r="D166" s="9">
        <v>8.2786</v>
      </c>
      <c r="E166" s="7">
        <v>7140</v>
      </c>
      <c r="F166" s="8">
        <f>E166-E167</f>
        <v>3454</v>
      </c>
      <c r="G166" s="8">
        <f>F166/100</f>
        <v>34.54</v>
      </c>
      <c r="H166" s="6">
        <v>23.33</v>
      </c>
      <c r="I166" s="6">
        <v>24151916</v>
      </c>
      <c r="J166" s="12">
        <f>I166-I167</f>
        <v>9283233</v>
      </c>
      <c r="K166" s="6">
        <v>23906448</v>
      </c>
      <c r="L166" s="12">
        <f>K166-K167</f>
        <v>9601617</v>
      </c>
      <c r="M166" s="14">
        <f>L166-J166</f>
        <v>318384</v>
      </c>
      <c r="N166" s="6">
        <f>J166+L166</f>
        <v>18884850</v>
      </c>
      <c r="O166" s="15">
        <f>N166*0.03</f>
        <v>566545.5</v>
      </c>
      <c r="P166" s="6">
        <f>M166-O166</f>
        <v>-248161.5</v>
      </c>
      <c r="Q166" s="17">
        <f>P166/100000</f>
        <v>-2.481615</v>
      </c>
      <c r="S166" s="4"/>
      <c r="T166" s="4"/>
      <c r="U166" s="4"/>
      <c r="V166" s="4"/>
      <c r="W166" s="4"/>
      <c r="X166" s="4"/>
      <c r="Y166" s="19"/>
      <c r="Z166" s="20">
        <f>import!B165-import!C165-import!D165</f>
        <v>-45.0781565408403</v>
      </c>
    </row>
    <row r="167" ht="15" spans="1:26">
      <c r="A167" s="5">
        <v>36585</v>
      </c>
      <c r="B167" s="6">
        <v>15015.5</v>
      </c>
      <c r="C167" s="4">
        <f>B167-B168</f>
        <v>-0.700000000000728</v>
      </c>
      <c r="D167" s="10">
        <v>8.2779</v>
      </c>
      <c r="E167" s="7">
        <v>3686</v>
      </c>
      <c r="F167" s="8">
        <f>E167-E168</f>
        <v>1854</v>
      </c>
      <c r="G167" s="8">
        <f>F167/100</f>
        <v>18.54</v>
      </c>
      <c r="H167" s="6">
        <v>13.47</v>
      </c>
      <c r="I167" s="6">
        <v>14868683</v>
      </c>
      <c r="J167" s="12">
        <f>I167-I168</f>
        <v>7025507</v>
      </c>
      <c r="K167" s="6">
        <v>14304831</v>
      </c>
      <c r="L167" s="12">
        <f>K167-K168</f>
        <v>6746371</v>
      </c>
      <c r="M167" s="14">
        <f>L167-J167</f>
        <v>-279136</v>
      </c>
      <c r="N167" s="6">
        <f>J167+L167</f>
        <v>13771878</v>
      </c>
      <c r="O167" s="15">
        <f>N167*0.03</f>
        <v>413156.34</v>
      </c>
      <c r="P167" s="6">
        <f>M167-O167</f>
        <v>-692292.34</v>
      </c>
      <c r="Q167" s="17">
        <f>P167/100000</f>
        <v>-6.9229234</v>
      </c>
      <c r="S167" s="4"/>
      <c r="T167" s="4"/>
      <c r="U167" s="4"/>
      <c r="V167" s="4"/>
      <c r="W167" s="4"/>
      <c r="X167" s="4"/>
      <c r="Y167" s="19"/>
      <c r="Z167" s="20">
        <f>import!B166-import!C166-import!D166</f>
        <v>-33.4554859098154</v>
      </c>
    </row>
    <row r="168" ht="15" spans="1:26">
      <c r="A168" s="5">
        <v>36556</v>
      </c>
      <c r="B168" s="6">
        <v>15016.2</v>
      </c>
      <c r="C168" s="4">
        <f>B168-B169</f>
        <v>223.800000000001</v>
      </c>
      <c r="D168" s="9">
        <v>8.2793</v>
      </c>
      <c r="E168" s="7">
        <v>1832</v>
      </c>
      <c r="F168" s="8">
        <v>1832</v>
      </c>
      <c r="G168" s="8">
        <f>F168/100</f>
        <v>18.32</v>
      </c>
      <c r="H168" s="6">
        <v>15.39</v>
      </c>
      <c r="I168" s="6">
        <v>7843176</v>
      </c>
      <c r="J168" s="12">
        <v>7843176</v>
      </c>
      <c r="K168" s="6">
        <v>7558460</v>
      </c>
      <c r="L168" s="12">
        <v>7558460</v>
      </c>
      <c r="M168" s="14">
        <f>L168-J168</f>
        <v>-284716</v>
      </c>
      <c r="N168" s="6">
        <f>J168+L168</f>
        <v>15401636</v>
      </c>
      <c r="O168" s="15">
        <f>N168*0.03</f>
        <v>462049.08</v>
      </c>
      <c r="P168" s="6">
        <f>M168-O168</f>
        <v>-746765.08</v>
      </c>
      <c r="Q168" s="17">
        <f>P168/100000</f>
        <v>-7.4676508</v>
      </c>
      <c r="S168" s="4"/>
      <c r="T168" s="4"/>
      <c r="U168" s="4"/>
      <c r="V168" s="4"/>
      <c r="W168" s="4"/>
      <c r="X168" s="4"/>
      <c r="Y168" s="19"/>
      <c r="Z168" s="20">
        <f>import!B167-import!C167-import!D167</f>
        <v>-8.65038004039459</v>
      </c>
    </row>
    <row r="169" ht="15" spans="1:26">
      <c r="A169" s="11">
        <v>36525</v>
      </c>
      <c r="B169" s="12">
        <v>14792.4</v>
      </c>
      <c r="C169" s="4">
        <f>B169-B170</f>
        <v>334.039999999999</v>
      </c>
      <c r="D169" s="9">
        <v>8.2783</v>
      </c>
      <c r="E169" s="7">
        <v>40320</v>
      </c>
      <c r="F169" s="8">
        <f t="shared" ref="F169:F179" si="63">E169-E170</f>
        <v>3232</v>
      </c>
      <c r="G169" s="8">
        <f>F169/100</f>
        <v>32.32</v>
      </c>
      <c r="H169" s="6">
        <v>28.16</v>
      </c>
      <c r="I169" s="12">
        <v>85883605</v>
      </c>
      <c r="J169" s="12">
        <f t="shared" ref="J169:J179" si="64">I169-I170</f>
        <v>9288030</v>
      </c>
      <c r="K169" s="12">
        <v>88627664</v>
      </c>
      <c r="L169" s="12">
        <f t="shared" ref="L169:L179" si="65">K169-K170</f>
        <v>9022835</v>
      </c>
      <c r="M169" s="14">
        <f>L169-J169</f>
        <v>-265195</v>
      </c>
      <c r="N169" s="6">
        <f>J169+L169</f>
        <v>18310865</v>
      </c>
      <c r="O169" s="16">
        <f>N169*0.03</f>
        <v>549325.95</v>
      </c>
      <c r="P169" s="12">
        <f>M169-O169</f>
        <v>-814520.95</v>
      </c>
      <c r="Q169" s="17">
        <f>P169/100000</f>
        <v>-8.1452095</v>
      </c>
      <c r="S169" s="4"/>
      <c r="T169" s="4"/>
      <c r="U169" s="4"/>
      <c r="V169" s="4"/>
      <c r="W169" s="4"/>
      <c r="X169" s="4"/>
      <c r="Y169" s="19"/>
      <c r="Z169" s="20">
        <f>import!B168-import!C168-import!D168</f>
        <v>-18.5779296478566</v>
      </c>
    </row>
    <row r="170" ht="15" spans="1:26">
      <c r="A170" s="5">
        <v>36494</v>
      </c>
      <c r="B170" s="6">
        <v>14458.36</v>
      </c>
      <c r="C170" s="4">
        <f>B170-B171</f>
        <v>72.8600000000006</v>
      </c>
      <c r="D170" s="10">
        <v>8.2782</v>
      </c>
      <c r="E170" s="7">
        <v>37088</v>
      </c>
      <c r="F170" s="8">
        <f>E170-E171</f>
        <v>4703</v>
      </c>
      <c r="G170" s="8">
        <f>F170/100</f>
        <v>47.03</v>
      </c>
      <c r="H170" s="6">
        <v>25.68</v>
      </c>
      <c r="I170" s="6">
        <v>76595575</v>
      </c>
      <c r="J170" s="12">
        <f>I170-I171</f>
        <v>8743456</v>
      </c>
      <c r="K170" s="6">
        <v>79604829</v>
      </c>
      <c r="L170" s="12">
        <f>K170-K171</f>
        <v>8779270</v>
      </c>
      <c r="M170" s="14">
        <f>L170-J170</f>
        <v>35814</v>
      </c>
      <c r="N170" s="6">
        <f>J170+L170</f>
        <v>17522726</v>
      </c>
      <c r="O170" s="15">
        <f>N170*0.03</f>
        <v>525681.78</v>
      </c>
      <c r="P170" s="6">
        <f>M170-O170</f>
        <v>-489867.78</v>
      </c>
      <c r="Q170" s="17">
        <f>P170/100000</f>
        <v>-4.8986778</v>
      </c>
      <c r="S170" s="4"/>
      <c r="T170" s="4"/>
      <c r="U170" s="4"/>
      <c r="V170" s="4"/>
      <c r="W170" s="4"/>
      <c r="X170" s="4"/>
      <c r="Y170" s="19"/>
      <c r="Z170" s="20">
        <f>import!B169-import!C169-import!D169</f>
        <v>-54.6982475373825</v>
      </c>
    </row>
    <row r="171" ht="15" spans="1:26">
      <c r="A171" s="5">
        <v>36464</v>
      </c>
      <c r="B171" s="6">
        <v>14385.5</v>
      </c>
      <c r="C171" s="4">
        <f>B171-B172</f>
        <v>126.51</v>
      </c>
      <c r="D171" s="9">
        <v>8.2772</v>
      </c>
      <c r="E171" s="7">
        <v>32385</v>
      </c>
      <c r="F171" s="8">
        <f>E171-E172</f>
        <v>3152</v>
      </c>
      <c r="G171" s="8">
        <f>F171/100</f>
        <v>31.52</v>
      </c>
      <c r="H171" s="6">
        <v>44.39</v>
      </c>
      <c r="I171" s="6">
        <v>67852119</v>
      </c>
      <c r="J171" s="12">
        <f>I171-I172</f>
        <v>7384998</v>
      </c>
      <c r="K171" s="6">
        <v>70825559</v>
      </c>
      <c r="L171" s="12">
        <f>K171-K172</f>
        <v>8121279</v>
      </c>
      <c r="M171" s="14">
        <f>L171-J171</f>
        <v>736281</v>
      </c>
      <c r="N171" s="6">
        <f>J171+L171</f>
        <v>15506277</v>
      </c>
      <c r="O171" s="15">
        <f>N171*0.03</f>
        <v>465188.31</v>
      </c>
      <c r="P171" s="6">
        <f>M171-O171</f>
        <v>271092.69</v>
      </c>
      <c r="Q171" s="17">
        <f>P171/100000</f>
        <v>2.7109269</v>
      </c>
      <c r="S171" s="4"/>
      <c r="T171" s="4"/>
      <c r="U171" s="4"/>
      <c r="V171" s="4"/>
      <c r="W171" s="4"/>
      <c r="X171" s="4"/>
      <c r="Y171" s="19"/>
      <c r="Z171" s="20">
        <f>import!B170-import!C170-import!D170</f>
        <v>-48.45891903824</v>
      </c>
    </row>
    <row r="172" ht="15" spans="1:26">
      <c r="A172" s="5">
        <v>36433</v>
      </c>
      <c r="B172" s="6">
        <v>14258.99</v>
      </c>
      <c r="C172" s="4">
        <f>B172-B173</f>
        <v>56.2299999999996</v>
      </c>
      <c r="D172" s="9">
        <v>8.2774</v>
      </c>
      <c r="E172" s="7">
        <v>29233</v>
      </c>
      <c r="F172" s="8">
        <f>E172-E173</f>
        <v>4484</v>
      </c>
      <c r="G172" s="8">
        <f>F172/100</f>
        <v>44.84</v>
      </c>
      <c r="H172" s="6">
        <v>33.08</v>
      </c>
      <c r="I172" s="6">
        <v>60467121</v>
      </c>
      <c r="J172" s="12">
        <f>I172-I173</f>
        <v>7660397</v>
      </c>
      <c r="K172" s="6">
        <v>62704280</v>
      </c>
      <c r="L172" s="12">
        <f>K172-K173</f>
        <v>8129686</v>
      </c>
      <c r="M172" s="14">
        <f>L172-J172</f>
        <v>469289</v>
      </c>
      <c r="N172" s="6">
        <f>J172+L172</f>
        <v>15790083</v>
      </c>
      <c r="O172" s="15">
        <f>N172*0.03</f>
        <v>473702.49</v>
      </c>
      <c r="P172" s="6">
        <f>M172-O172</f>
        <v>-4413.48999999999</v>
      </c>
      <c r="Q172" s="17">
        <f>P172/100000</f>
        <v>-0.0441348999999999</v>
      </c>
      <c r="S172" s="4"/>
      <c r="T172" s="4"/>
      <c r="U172" s="4"/>
      <c r="V172" s="4"/>
      <c r="W172" s="4"/>
      <c r="X172" s="4"/>
      <c r="Y172" s="19"/>
      <c r="Z172" s="20">
        <f>import!B171-import!C171-import!D171</f>
        <v>-57.7189389689106</v>
      </c>
    </row>
    <row r="173" ht="15" spans="1:26">
      <c r="A173" s="5">
        <v>36403</v>
      </c>
      <c r="B173" s="6">
        <v>14202.76</v>
      </c>
      <c r="C173" s="4">
        <f>B173-B174</f>
        <v>138.280000000001</v>
      </c>
      <c r="D173" s="10">
        <v>8.2773</v>
      </c>
      <c r="E173" s="7">
        <v>24749</v>
      </c>
      <c r="F173" s="8">
        <f>E173-E174</f>
        <v>3262</v>
      </c>
      <c r="G173" s="8">
        <f>F173/100</f>
        <v>32.62</v>
      </c>
      <c r="H173" s="6">
        <v>48.79</v>
      </c>
      <c r="I173" s="6">
        <v>52806724</v>
      </c>
      <c r="J173" s="12">
        <f>I173-I174</f>
        <v>7010631</v>
      </c>
      <c r="K173" s="6">
        <v>54574594</v>
      </c>
      <c r="L173" s="12">
        <f>K173-K174</f>
        <v>7983530</v>
      </c>
      <c r="M173" s="14">
        <f>L173-J173</f>
        <v>972899</v>
      </c>
      <c r="N173" s="6">
        <f>J173+L173</f>
        <v>14994161</v>
      </c>
      <c r="O173" s="15">
        <f>N173*0.03</f>
        <v>449824.83</v>
      </c>
      <c r="P173" s="6">
        <f>M173-O173</f>
        <v>523074.17</v>
      </c>
      <c r="Q173" s="17">
        <f>P173/100000</f>
        <v>5.2307417</v>
      </c>
      <c r="S173" s="4"/>
      <c r="T173" s="4"/>
      <c r="U173" s="4"/>
      <c r="V173" s="4"/>
      <c r="W173" s="4"/>
      <c r="X173" s="4"/>
      <c r="Y173" s="19"/>
      <c r="Z173" s="20">
        <f>import!B172-import!C172-import!D172</f>
        <v>-49.6873276221219</v>
      </c>
    </row>
    <row r="174" ht="15" spans="1:26">
      <c r="A174" s="5">
        <v>36372</v>
      </c>
      <c r="B174" s="6">
        <v>14064.48</v>
      </c>
      <c r="C174" s="4">
        <f>B174-B175</f>
        <v>143.1</v>
      </c>
      <c r="D174" s="9">
        <v>8.2777</v>
      </c>
      <c r="E174" s="7">
        <v>21487</v>
      </c>
      <c r="F174" s="8">
        <f>E174-E175</f>
        <v>2921</v>
      </c>
      <c r="G174" s="8">
        <f>F174/100</f>
        <v>29.21</v>
      </c>
      <c r="H174" s="6">
        <v>34.17</v>
      </c>
      <c r="I174" s="6">
        <v>45796093</v>
      </c>
      <c r="J174" s="12">
        <f>I174-I175</f>
        <v>7452237</v>
      </c>
      <c r="K174" s="6">
        <v>46591064</v>
      </c>
      <c r="L174" s="12">
        <f>K174-K175</f>
        <v>7665203</v>
      </c>
      <c r="M174" s="14">
        <f>L174-J174</f>
        <v>212966</v>
      </c>
      <c r="N174" s="6">
        <f>J174+L174</f>
        <v>15117440</v>
      </c>
      <c r="O174" s="15">
        <f>N174*0.03</f>
        <v>453523.2</v>
      </c>
      <c r="P174" s="6">
        <f>M174-O174</f>
        <v>-240557.2</v>
      </c>
      <c r="Q174" s="17">
        <f>P174/100000</f>
        <v>-2.405572</v>
      </c>
      <c r="S174" s="4"/>
      <c r="T174" s="4"/>
      <c r="U174" s="4"/>
      <c r="V174" s="4"/>
      <c r="W174" s="4"/>
      <c r="X174" s="4"/>
      <c r="Y174" s="19"/>
      <c r="Z174" s="20">
        <f>import!B173-import!C173-import!D173</f>
        <v>-39.7351612458049</v>
      </c>
    </row>
    <row r="175" ht="15" spans="1:26">
      <c r="A175" s="5">
        <v>36341</v>
      </c>
      <c r="B175" s="6">
        <v>13921.38</v>
      </c>
      <c r="C175" s="4">
        <f>B175-B176</f>
        <v>54.4399999999987</v>
      </c>
      <c r="D175" s="9">
        <v>8.278</v>
      </c>
      <c r="E175" s="7">
        <v>18566</v>
      </c>
      <c r="F175" s="8">
        <f>E175-E176</f>
        <v>4663</v>
      </c>
      <c r="G175" s="8">
        <f>F175/100</f>
        <v>46.63</v>
      </c>
      <c r="H175" s="6">
        <v>8.75</v>
      </c>
      <c r="I175" s="6">
        <v>38343856</v>
      </c>
      <c r="J175" s="12">
        <f>I175-I176</f>
        <v>7589477</v>
      </c>
      <c r="K175" s="6">
        <v>38925861</v>
      </c>
      <c r="L175" s="12">
        <f>K175-K176</f>
        <v>7034366</v>
      </c>
      <c r="M175" s="14">
        <f>L175-J175</f>
        <v>-555111</v>
      </c>
      <c r="N175" s="6">
        <f>J175+L175</f>
        <v>14623843</v>
      </c>
      <c r="O175" s="15">
        <f>N175*0.03</f>
        <v>438715.29</v>
      </c>
      <c r="P175" s="6">
        <f>M175-O175</f>
        <v>-993826.29</v>
      </c>
      <c r="Q175" s="17">
        <f>P175/100000</f>
        <v>-9.9382629</v>
      </c>
      <c r="S175" s="4"/>
      <c r="T175" s="4"/>
      <c r="U175" s="4"/>
      <c r="V175" s="4"/>
      <c r="W175" s="4"/>
      <c r="X175" s="4"/>
      <c r="Y175" s="19"/>
      <c r="Z175" s="20">
        <f>import!B174-import!C174-import!D174</f>
        <v>-44.7527951541678</v>
      </c>
    </row>
    <row r="176" ht="15" spans="1:26">
      <c r="A176" s="5">
        <v>36311</v>
      </c>
      <c r="B176" s="6">
        <v>13866.94</v>
      </c>
      <c r="C176" s="4">
        <f>B176-B177</f>
        <v>23.3900000000012</v>
      </c>
      <c r="D176" s="10">
        <v>8.2785</v>
      </c>
      <c r="E176" s="7">
        <v>13903</v>
      </c>
      <c r="F176" s="8">
        <f>E176-E177</f>
        <v>3663</v>
      </c>
      <c r="G176" s="8">
        <f>F176/100</f>
        <v>36.63</v>
      </c>
      <c r="H176" s="6">
        <v>18.75</v>
      </c>
      <c r="I176" s="6">
        <v>30754379</v>
      </c>
      <c r="J176" s="12">
        <f>I176-I177</f>
        <v>7127939</v>
      </c>
      <c r="K176" s="6">
        <v>31891495</v>
      </c>
      <c r="L176" s="12">
        <f>K176-K177</f>
        <v>7216712</v>
      </c>
      <c r="M176" s="14">
        <f>L176-J176</f>
        <v>88773</v>
      </c>
      <c r="N176" s="6">
        <f>J176+L176</f>
        <v>14344651</v>
      </c>
      <c r="O176" s="15">
        <f>N176*0.03</f>
        <v>430339.53</v>
      </c>
      <c r="P176" s="6">
        <f>M176-O176</f>
        <v>-341566.53</v>
      </c>
      <c r="Q176" s="17">
        <f>P176/100000</f>
        <v>-3.4156653</v>
      </c>
      <c r="S176" s="4"/>
      <c r="T176" s="4"/>
      <c r="U176" s="4"/>
      <c r="V176" s="4"/>
      <c r="W176" s="4"/>
      <c r="X176" s="4"/>
      <c r="Y176" s="19"/>
      <c r="Z176" s="20">
        <f>import!B175-import!C175-import!D175</f>
        <v>-44.9812742267378</v>
      </c>
    </row>
    <row r="177" ht="15" spans="1:26">
      <c r="A177" s="5">
        <v>36280</v>
      </c>
      <c r="B177" s="6">
        <v>13843.55</v>
      </c>
      <c r="C177" s="4">
        <f>B177-B178</f>
        <v>-27.0100000000002</v>
      </c>
      <c r="D177" s="9">
        <v>8.2792</v>
      </c>
      <c r="E177" s="7">
        <v>10240</v>
      </c>
      <c r="F177" s="8">
        <f>E177-E178</f>
        <v>2900</v>
      </c>
      <c r="G177" s="8">
        <f>F177/100</f>
        <v>29</v>
      </c>
      <c r="H177" s="6">
        <v>9.67</v>
      </c>
      <c r="I177" s="6">
        <v>23626440</v>
      </c>
      <c r="J177" s="12">
        <f>I177-I178</f>
        <v>6806383</v>
      </c>
      <c r="K177" s="6">
        <v>24674783</v>
      </c>
      <c r="L177" s="12">
        <f>K177-K178</f>
        <v>7060007</v>
      </c>
      <c r="M177" s="14">
        <f>L177-J177</f>
        <v>253624</v>
      </c>
      <c r="N177" s="6">
        <f>J177+L177</f>
        <v>13866390</v>
      </c>
      <c r="O177" s="15">
        <f>N177*0.03</f>
        <v>415991.7</v>
      </c>
      <c r="P177" s="6">
        <f>M177-O177</f>
        <v>-162367.7</v>
      </c>
      <c r="Q177" s="17">
        <f>P177/100000</f>
        <v>-1.623677</v>
      </c>
      <c r="S177" s="4"/>
      <c r="T177" s="4"/>
      <c r="U177" s="4"/>
      <c r="V177" s="4"/>
      <c r="W177" s="4"/>
      <c r="X177" s="4"/>
      <c r="Y177" s="19"/>
      <c r="Z177" s="20">
        <f>import!B176-import!C176-import!D176</f>
        <v>-34.856069501691</v>
      </c>
    </row>
    <row r="178" ht="15" spans="1:26">
      <c r="A178" s="5">
        <v>36250</v>
      </c>
      <c r="B178" s="6">
        <v>13870.56</v>
      </c>
      <c r="C178" s="4">
        <f>B178-B179</f>
        <v>26.6700000000001</v>
      </c>
      <c r="D178" s="9">
        <v>8.2787</v>
      </c>
      <c r="E178" s="7">
        <v>7340</v>
      </c>
      <c r="F178" s="8">
        <f>E178-E179</f>
        <v>3132</v>
      </c>
      <c r="G178" s="8">
        <f>F178/100</f>
        <v>31.32</v>
      </c>
      <c r="H178" s="6">
        <v>5</v>
      </c>
      <c r="I178" s="6">
        <v>16820057</v>
      </c>
      <c r="J178" s="12">
        <f>I178-I179</f>
        <v>7204111</v>
      </c>
      <c r="K178" s="6">
        <v>17614776</v>
      </c>
      <c r="L178" s="12">
        <f>K178-K179</f>
        <v>7172710</v>
      </c>
      <c r="M178" s="14">
        <f>L178-J178</f>
        <v>-31401</v>
      </c>
      <c r="N178" s="6">
        <f>J178+L178</f>
        <v>14376821</v>
      </c>
      <c r="O178" s="15">
        <f>N178*0.03</f>
        <v>431304.63</v>
      </c>
      <c r="P178" s="6">
        <f>M178-O178</f>
        <v>-462705.63</v>
      </c>
      <c r="Q178" s="17">
        <f>P178/100000</f>
        <v>-4.6270563</v>
      </c>
      <c r="S178" s="4"/>
      <c r="T178" s="4"/>
      <c r="U178" s="4"/>
      <c r="V178" s="4"/>
      <c r="W178" s="4"/>
      <c r="X178" s="4"/>
      <c r="Y178" s="19"/>
      <c r="Z178" s="20">
        <f>import!B177-import!C177-import!D177</f>
        <v>-28.3295360129984</v>
      </c>
    </row>
    <row r="179" ht="15" spans="1:26">
      <c r="A179" s="5">
        <v>36219</v>
      </c>
      <c r="B179" s="6">
        <v>13843.89</v>
      </c>
      <c r="C179" s="4">
        <f>B179-B180</f>
        <v>87.5799999999999</v>
      </c>
      <c r="D179" s="10">
        <v>8.278</v>
      </c>
      <c r="E179" s="7">
        <v>4208</v>
      </c>
      <c r="F179" s="8">
        <f>E179-E180</f>
        <v>2162</v>
      </c>
      <c r="G179" s="8">
        <f>F179/100</f>
        <v>21.62</v>
      </c>
      <c r="H179" s="6">
        <v>22.78</v>
      </c>
      <c r="I179" s="6">
        <v>9615946</v>
      </c>
      <c r="J179" s="12">
        <f>I179-I180</f>
        <v>4537331</v>
      </c>
      <c r="K179" s="6">
        <v>10442066</v>
      </c>
      <c r="L179" s="12">
        <f>K179-K180</f>
        <v>4936712</v>
      </c>
      <c r="M179" s="14">
        <f>L179-J179</f>
        <v>399381</v>
      </c>
      <c r="N179" s="6">
        <f>J179+L179</f>
        <v>9474043</v>
      </c>
      <c r="O179" s="15">
        <f>N179*0.03</f>
        <v>284221.29</v>
      </c>
      <c r="P179" s="6">
        <f>M179-O179</f>
        <v>115159.71</v>
      </c>
      <c r="Q179" s="17">
        <f>P179/100000</f>
        <v>1.1515971</v>
      </c>
      <c r="S179" s="4"/>
      <c r="T179" s="4"/>
      <c r="U179" s="4"/>
      <c r="V179" s="4"/>
      <c r="W179" s="4"/>
      <c r="X179" s="4"/>
      <c r="Y179" s="19"/>
      <c r="Z179" s="20">
        <f>import!B178-import!C178-import!D178</f>
        <v>-26.1825526946364</v>
      </c>
    </row>
    <row r="180" ht="15" spans="1:26">
      <c r="A180" s="21">
        <v>36191</v>
      </c>
      <c r="B180" s="22">
        <v>13756.31</v>
      </c>
      <c r="C180" s="22">
        <v>13757.31</v>
      </c>
      <c r="D180" s="9">
        <v>8.279</v>
      </c>
      <c r="E180" s="7">
        <v>2046</v>
      </c>
      <c r="F180" s="8">
        <v>2046</v>
      </c>
      <c r="G180" s="8">
        <f>F180/100</f>
        <v>20.46</v>
      </c>
      <c r="H180" s="6">
        <v>14.89</v>
      </c>
      <c r="I180" s="22">
        <v>5078615</v>
      </c>
      <c r="J180" s="23">
        <v>5078615</v>
      </c>
      <c r="K180" s="22">
        <v>5505354</v>
      </c>
      <c r="L180" s="12">
        <v>5505354</v>
      </c>
      <c r="M180" s="14">
        <f>L180-J180</f>
        <v>426739</v>
      </c>
      <c r="N180" s="22">
        <f>J180+L180</f>
        <v>10583969</v>
      </c>
      <c r="O180" s="15">
        <f>N180*0.03</f>
        <v>317519.07</v>
      </c>
      <c r="P180" s="22">
        <f>M180-O180</f>
        <v>109219.93</v>
      </c>
      <c r="Q180" s="25">
        <f>P180/100000</f>
        <v>1.0921993</v>
      </c>
      <c r="S180" s="26"/>
      <c r="T180" s="26"/>
      <c r="U180" s="26"/>
      <c r="V180" s="26"/>
      <c r="W180" s="26"/>
      <c r="X180" s="26"/>
      <c r="Y180" s="19"/>
      <c r="Z180" s="20">
        <f>import!B179-import!C179-import!D179</f>
        <v>1633.59175866707</v>
      </c>
    </row>
  </sheetData>
  <pageMargins left="0.75" right="0.75" top="1" bottom="1" header="0.511111111111111" footer="0.511111111111111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import</vt:lpstr>
      <vt:lpstr>月度规模测算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 Li</cp:lastModifiedBy>
  <dcterms:created xsi:type="dcterms:W3CDTF">2014-11-05T09:57:54Z</dcterms:created>
  <dcterms:modified xsi:type="dcterms:W3CDTF">2014-11-05T09:58:18Z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