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HJ/Documents/gitRepos/hopOrNot/powerMeasure/"/>
    </mc:Choice>
  </mc:AlternateContent>
  <bookViews>
    <workbookView xWindow="1060" yWindow="460" windowWidth="37340" windowHeight="2114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1" l="1"/>
  <c r="K49" i="1"/>
  <c r="K50" i="1"/>
  <c r="J50" i="1"/>
  <c r="J34" i="1"/>
  <c r="K28" i="1"/>
  <c r="K29" i="1"/>
  <c r="K30" i="1"/>
  <c r="K31" i="1"/>
  <c r="K32" i="1"/>
  <c r="K33" i="1"/>
  <c r="K34" i="1"/>
  <c r="J49" i="1"/>
  <c r="I49" i="1"/>
  <c r="J48" i="1"/>
  <c r="I48" i="1"/>
  <c r="J28" i="1"/>
  <c r="I28" i="1"/>
  <c r="J31" i="1"/>
  <c r="I31" i="1"/>
  <c r="J32" i="1"/>
  <c r="I32" i="1"/>
  <c r="J33" i="1"/>
  <c r="I33" i="1"/>
  <c r="J30" i="1"/>
  <c r="I30" i="1"/>
  <c r="J29" i="1"/>
  <c r="I29" i="1"/>
  <c r="F48" i="1"/>
  <c r="F49" i="1"/>
  <c r="F50" i="1"/>
  <c r="F51" i="1"/>
  <c r="F52" i="1"/>
  <c r="E52" i="1"/>
  <c r="E51" i="1"/>
  <c r="E49" i="1"/>
  <c r="E50" i="1"/>
  <c r="E48" i="1"/>
  <c r="D51" i="1"/>
  <c r="D49" i="1"/>
  <c r="D50" i="1"/>
  <c r="D48" i="1"/>
  <c r="E38" i="1"/>
  <c r="E32" i="1"/>
  <c r="F32" i="1"/>
  <c r="F38" i="1"/>
  <c r="F28" i="1"/>
  <c r="F29" i="1"/>
  <c r="F30" i="1"/>
  <c r="F31" i="1"/>
  <c r="F33" i="1"/>
  <c r="F34" i="1"/>
  <c r="F35" i="1"/>
  <c r="F36" i="1"/>
  <c r="F37" i="1"/>
  <c r="F39" i="1"/>
  <c r="F40" i="1"/>
  <c r="E40" i="1"/>
  <c r="E41" i="1"/>
  <c r="F41" i="1"/>
  <c r="F42" i="1"/>
  <c r="F43" i="1"/>
  <c r="F44" i="1"/>
  <c r="D43" i="1"/>
  <c r="D41" i="1"/>
  <c r="D39" i="1"/>
  <c r="D36" i="1"/>
  <c r="D35" i="1"/>
  <c r="D33" i="1"/>
  <c r="D30" i="1"/>
  <c r="D29" i="1"/>
  <c r="D38" i="1"/>
  <c r="D32" i="1"/>
  <c r="E29" i="1"/>
  <c r="E30" i="1"/>
  <c r="E31" i="1"/>
  <c r="E33" i="1"/>
  <c r="E34" i="1"/>
  <c r="E35" i="1"/>
  <c r="E36" i="1"/>
  <c r="E37" i="1"/>
  <c r="E39" i="1"/>
  <c r="E28" i="1"/>
  <c r="D37" i="1"/>
  <c r="D34" i="1"/>
  <c r="D31" i="1"/>
  <c r="D28" i="1"/>
</calcChain>
</file>

<file path=xl/sharedStrings.xml><?xml version="1.0" encoding="utf-8"?>
<sst xmlns="http://schemas.openxmlformats.org/spreadsheetml/2006/main" count="114" uniqueCount="79">
  <si>
    <t>POWER</t>
  </si>
  <si>
    <t>PACKET_SIZE</t>
  </si>
  <si>
    <t>3 (-25dB)</t>
  </si>
  <si>
    <t>SEND_TIME</t>
  </si>
  <si>
    <t>10,6 ms</t>
  </si>
  <si>
    <t>227 mV</t>
  </si>
  <si>
    <t>SEND_V_SHUNT</t>
  </si>
  <si>
    <t>V_SHUNT</t>
  </si>
  <si>
    <t>R_SHUNT</t>
  </si>
  <si>
    <t>V_BATTERY</t>
  </si>
  <si>
    <t>229 mV</t>
  </si>
  <si>
    <t>12,9 ms</t>
  </si>
  <si>
    <t>RECEIVE IDLE_V</t>
  </si>
  <si>
    <t>192 mV</t>
  </si>
  <si>
    <t>1,37 mV</t>
  </si>
  <si>
    <t>#1 Avg.</t>
  </si>
  <si>
    <t>#2 Avg.</t>
  </si>
  <si>
    <t>#3 Avg.</t>
  </si>
  <si>
    <t>#4 Avg.</t>
  </si>
  <si>
    <t>#5 Avg.</t>
  </si>
  <si>
    <t>0 mV</t>
  </si>
  <si>
    <t>190 mV</t>
  </si>
  <si>
    <t>RECEIVE_TIME</t>
  </si>
  <si>
    <t>RECEIVE DATA_V</t>
  </si>
  <si>
    <t>TURN_ON_RADIO</t>
  </si>
  <si>
    <t>RADIO_TURNED_OFF</t>
  </si>
  <si>
    <t>230 mV (t=20ms)</t>
  </si>
  <si>
    <t>227 mV (t=1000ms)</t>
  </si>
  <si>
    <t>3,75 ms</t>
  </si>
  <si>
    <t>3 ms</t>
  </si>
  <si>
    <t>3,12 ms</t>
  </si>
  <si>
    <t>512 mV (500 us) spike</t>
  </si>
  <si>
    <t>223 mV til 228 mV fra 1 power til 31 power i send</t>
  </si>
  <si>
    <t>128 byte</t>
  </si>
  <si>
    <t>RECEIVE DATA_OVERHEAR_V</t>
  </si>
  <si>
    <t>RECEIVE DATA_OVERHEAR_TIME</t>
  </si>
  <si>
    <t>3,6 ms</t>
  </si>
  <si>
    <t>196 mV</t>
  </si>
  <si>
    <t>202 mV</t>
  </si>
  <si>
    <t>9 ms</t>
  </si>
  <si>
    <t>216 mV</t>
  </si>
  <si>
    <t>211 mV</t>
  </si>
  <si>
    <t>10,5 ms</t>
  </si>
  <si>
    <t>205 mV</t>
  </si>
  <si>
    <t>Probably only overhear</t>
  </si>
  <si>
    <t>9,4 ms</t>
  </si>
  <si>
    <t>187 mV</t>
  </si>
  <si>
    <t>2,8 V_BATTERY</t>
  </si>
  <si>
    <t>2,7 V_BATTERY</t>
  </si>
  <si>
    <t>b receives</t>
  </si>
  <si>
    <t>a receives</t>
  </si>
  <si>
    <t>b sends</t>
  </si>
  <si>
    <t>c overhears</t>
  </si>
  <si>
    <t>a sends</t>
  </si>
  <si>
    <t>c receives</t>
  </si>
  <si>
    <t>a overhears</t>
  </si>
  <si>
    <t>c sends</t>
  </si>
  <si>
    <t>Actions</t>
  </si>
  <si>
    <t>49 mW</t>
  </si>
  <si>
    <t>Total</t>
  </si>
  <si>
    <t>Energy (joule)</t>
  </si>
  <si>
    <t>Time (sec)</t>
  </si>
  <si>
    <t>Power (watt)</t>
  </si>
  <si>
    <t>Idle in total time</t>
  </si>
  <si>
    <t>Retransmit total</t>
  </si>
  <si>
    <t>Receive Idle 3 sec</t>
  </si>
  <si>
    <t>Send</t>
  </si>
  <si>
    <t>Receive idle</t>
  </si>
  <si>
    <t>51 mW</t>
  </si>
  <si>
    <t>Receive Data</t>
  </si>
  <si>
    <t>54 mW</t>
  </si>
  <si>
    <t>Radio Off</t>
  </si>
  <si>
    <t>0,4 mW</t>
  </si>
  <si>
    <t>Overhear</t>
  </si>
  <si>
    <t>Retransmits for price of idle 3 sec</t>
  </si>
  <si>
    <t>Retransmission flow with relay:</t>
  </si>
  <si>
    <t>Retransmission flow no relay:</t>
  </si>
  <si>
    <t>Send packet with relay:</t>
  </si>
  <si>
    <t>Send packet no relay: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</si>
</sst>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B5C7E7"/>
        <bgColor indexed="64"/>
      </patternFill>
    </fill>
    <fill>
      <patternFill patternType="solid">
        <fgColor rgb="FFFFE79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2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4" borderId="4" xfId="0" applyFill="1" applyBorder="1"/>
    <xf numFmtId="0" fontId="0" fillId="4" borderId="0" xfId="0" applyFill="1" applyBorder="1"/>
    <xf numFmtId="0" fontId="0" fillId="5" borderId="4" xfId="0" applyFill="1" applyBorder="1"/>
    <xf numFmtId="0" fontId="0" fillId="8" borderId="0" xfId="0" applyFill="1" applyBorder="1"/>
    <xf numFmtId="0" fontId="0" fillId="6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8" borderId="4" xfId="0" applyFill="1" applyBorder="1"/>
    <xf numFmtId="0" fontId="0" fillId="8" borderId="5" xfId="0" applyFill="1" applyBorder="1"/>
    <xf numFmtId="0" fontId="1" fillId="0" borderId="6" xfId="0" applyFont="1" applyBorder="1"/>
    <xf numFmtId="0" fontId="0" fillId="4" borderId="5" xfId="0" applyNumberFormat="1" applyFill="1" applyBorder="1"/>
    <xf numFmtId="0" fontId="0" fillId="8" borderId="5" xfId="0" applyNumberFormat="1" applyFill="1" applyBorder="1"/>
    <xf numFmtId="0" fontId="0" fillId="7" borderId="5" xfId="0" applyNumberFormat="1" applyFill="1" applyBorder="1"/>
    <xf numFmtId="0" fontId="0" fillId="0" borderId="5" xfId="0" applyNumberFormat="1" applyBorder="1"/>
    <xf numFmtId="0" fontId="0" fillId="0" borderId="8" xfId="0" applyNumberFormat="1" applyBorder="1"/>
    <xf numFmtId="0" fontId="1" fillId="0" borderId="5" xfId="0" applyNumberFormat="1" applyFont="1" applyBorder="1"/>
    <xf numFmtId="0" fontId="1" fillId="0" borderId="7" xfId="0" applyFont="1" applyBorder="1"/>
    <xf numFmtId="0" fontId="1" fillId="0" borderId="8" xfId="0" applyFont="1" applyFill="1" applyBorder="1"/>
    <xf numFmtId="0" fontId="0" fillId="7" borderId="5" xfId="0" applyFill="1" applyBorder="1"/>
    <xf numFmtId="0" fontId="1" fillId="0" borderId="7" xfId="0" applyFont="1" applyFill="1" applyBorder="1"/>
    <xf numFmtId="0" fontId="1" fillId="0" borderId="8" xfId="0" applyFont="1" applyBorder="1"/>
    <xf numFmtId="0" fontId="0" fillId="0" borderId="8" xfId="0" applyBorder="1"/>
    <xf numFmtId="0" fontId="0" fillId="7" borderId="4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F8CCAD"/>
      <color rgb="FFB5C7E7"/>
      <color rgb="FFFFE7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4" zoomScale="125" zoomScaleNormal="125" zoomScalePageLayoutView="125" workbookViewId="0">
      <selection activeCell="G35" sqref="G35"/>
    </sheetView>
  </sheetViews>
  <sheetFormatPr baseColWidth="10" defaultRowHeight="16" x14ac:dyDescent="0.2"/>
  <cols>
    <col min="1" max="1" width="41.6640625" customWidth="1"/>
    <col min="2" max="2" width="15.33203125" bestFit="1" customWidth="1"/>
    <col min="3" max="3" width="12.83203125" bestFit="1" customWidth="1"/>
    <col min="4" max="4" width="14.1640625" bestFit="1" customWidth="1"/>
    <col min="5" max="5" width="20" bestFit="1" customWidth="1"/>
    <col min="6" max="6" width="14" customWidth="1"/>
    <col min="7" max="7" width="21.6640625" bestFit="1" customWidth="1"/>
    <col min="8" max="8" width="18.6640625" bestFit="1" customWidth="1"/>
    <col min="9" max="9" width="25.5" bestFit="1" customWidth="1"/>
    <col min="10" max="10" width="28.5" bestFit="1" customWidth="1"/>
    <col min="11" max="11" width="12.6640625" bestFit="1" customWidth="1"/>
  </cols>
  <sheetData>
    <row r="1" spans="1:10" x14ac:dyDescent="0.2">
      <c r="B1" s="1" t="s">
        <v>6</v>
      </c>
      <c r="C1" s="1" t="s">
        <v>3</v>
      </c>
      <c r="D1" s="1" t="s">
        <v>12</v>
      </c>
      <c r="E1" s="1" t="s">
        <v>23</v>
      </c>
      <c r="F1" s="1" t="s">
        <v>22</v>
      </c>
      <c r="G1" s="1" t="s">
        <v>24</v>
      </c>
      <c r="H1" s="1" t="s">
        <v>25</v>
      </c>
      <c r="I1" s="4" t="s">
        <v>34</v>
      </c>
      <c r="J1" s="4" t="s">
        <v>35</v>
      </c>
    </row>
    <row r="2" spans="1:10" x14ac:dyDescent="0.2">
      <c r="A2" s="1" t="s">
        <v>7</v>
      </c>
      <c r="I2" s="3"/>
      <c r="J2" s="3"/>
    </row>
    <row r="3" spans="1:10" x14ac:dyDescent="0.2">
      <c r="A3" s="1" t="s">
        <v>15</v>
      </c>
      <c r="B3" s="2" t="s">
        <v>5</v>
      </c>
      <c r="C3" s="2" t="s">
        <v>4</v>
      </c>
      <c r="D3" s="2" t="s">
        <v>13</v>
      </c>
      <c r="E3" s="2" t="s">
        <v>27</v>
      </c>
      <c r="F3" s="2" t="s">
        <v>28</v>
      </c>
      <c r="G3" t="s">
        <v>20</v>
      </c>
      <c r="H3" s="2" t="s">
        <v>14</v>
      </c>
      <c r="I3" s="3" t="s">
        <v>37</v>
      </c>
      <c r="J3" s="3" t="s">
        <v>36</v>
      </c>
    </row>
    <row r="4" spans="1:10" x14ac:dyDescent="0.2">
      <c r="A4" s="1" t="s">
        <v>16</v>
      </c>
      <c r="B4" s="2" t="s">
        <v>10</v>
      </c>
      <c r="C4" s="2" t="s">
        <v>11</v>
      </c>
      <c r="D4" s="2" t="s">
        <v>21</v>
      </c>
      <c r="E4" s="2" t="s">
        <v>26</v>
      </c>
      <c r="F4" s="2" t="s">
        <v>29</v>
      </c>
      <c r="G4" t="s">
        <v>31</v>
      </c>
      <c r="I4" s="3" t="s">
        <v>41</v>
      </c>
      <c r="J4" s="3" t="s">
        <v>29</v>
      </c>
    </row>
    <row r="5" spans="1:10" x14ac:dyDescent="0.2">
      <c r="A5" s="1" t="s">
        <v>17</v>
      </c>
      <c r="B5" s="3" t="s">
        <v>46</v>
      </c>
      <c r="C5" s="3" t="s">
        <v>45</v>
      </c>
      <c r="D5" s="2" t="s">
        <v>21</v>
      </c>
      <c r="F5" s="2" t="s">
        <v>30</v>
      </c>
    </row>
    <row r="6" spans="1:10" x14ac:dyDescent="0.2">
      <c r="A6" s="1" t="s">
        <v>18</v>
      </c>
      <c r="B6" s="3" t="s">
        <v>47</v>
      </c>
      <c r="C6" s="3"/>
      <c r="D6" s="3" t="s">
        <v>38</v>
      </c>
      <c r="E6" s="3" t="s">
        <v>40</v>
      </c>
      <c r="F6" s="3" t="s">
        <v>39</v>
      </c>
    </row>
    <row r="7" spans="1:10" x14ac:dyDescent="0.2">
      <c r="A7" s="1" t="s">
        <v>19</v>
      </c>
      <c r="D7" s="3" t="s">
        <v>43</v>
      </c>
      <c r="E7" s="3" t="s">
        <v>40</v>
      </c>
      <c r="F7" s="3" t="s">
        <v>42</v>
      </c>
    </row>
    <row r="8" spans="1:10" x14ac:dyDescent="0.2">
      <c r="A8" s="1"/>
      <c r="D8" s="3"/>
      <c r="E8" s="3"/>
      <c r="F8" s="3" t="s">
        <v>48</v>
      </c>
    </row>
    <row r="9" spans="1:10" x14ac:dyDescent="0.2">
      <c r="A9" s="1"/>
    </row>
    <row r="10" spans="1:10" x14ac:dyDescent="0.2">
      <c r="A10" s="1"/>
    </row>
    <row r="11" spans="1:10" x14ac:dyDescent="0.2">
      <c r="A11" s="1" t="s">
        <v>8</v>
      </c>
      <c r="B11" s="3">
        <v>10</v>
      </c>
    </row>
    <row r="12" spans="1:10" x14ac:dyDescent="0.2">
      <c r="A12" s="1" t="s">
        <v>9</v>
      </c>
      <c r="B12" s="5">
        <v>3.09</v>
      </c>
    </row>
    <row r="13" spans="1:10" x14ac:dyDescent="0.2">
      <c r="A13" s="1" t="s">
        <v>0</v>
      </c>
      <c r="B13" s="3" t="s">
        <v>2</v>
      </c>
    </row>
    <row r="14" spans="1:10" x14ac:dyDescent="0.2">
      <c r="A14" s="1" t="s">
        <v>1</v>
      </c>
      <c r="B14" s="3" t="s">
        <v>33</v>
      </c>
    </row>
    <row r="17" spans="1:11" x14ac:dyDescent="0.2">
      <c r="E17" s="2" t="s">
        <v>44</v>
      </c>
    </row>
    <row r="21" spans="1:11" x14ac:dyDescent="0.2">
      <c r="A21" t="s">
        <v>32</v>
      </c>
    </row>
    <row r="25" spans="1:11" ht="17" thickBot="1" x14ac:dyDescent="0.25"/>
    <row r="26" spans="1:11" x14ac:dyDescent="0.2">
      <c r="A26" s="1" t="s">
        <v>66</v>
      </c>
      <c r="B26" t="s">
        <v>58</v>
      </c>
      <c r="C26" s="6" t="s">
        <v>75</v>
      </c>
      <c r="D26" s="7"/>
      <c r="E26" s="7"/>
      <c r="F26" s="8"/>
      <c r="H26" s="6" t="s">
        <v>77</v>
      </c>
      <c r="I26" s="7"/>
      <c r="J26" s="7"/>
      <c r="K26" s="8"/>
    </row>
    <row r="27" spans="1:11" x14ac:dyDescent="0.2">
      <c r="A27" s="1" t="s">
        <v>67</v>
      </c>
      <c r="B27" t="s">
        <v>68</v>
      </c>
      <c r="C27" s="9" t="s">
        <v>57</v>
      </c>
      <c r="D27" s="10" t="s">
        <v>62</v>
      </c>
      <c r="E27" s="10" t="s">
        <v>61</v>
      </c>
      <c r="F27" s="11" t="s">
        <v>60</v>
      </c>
      <c r="H27" s="9" t="s">
        <v>57</v>
      </c>
      <c r="I27" s="10" t="s">
        <v>62</v>
      </c>
      <c r="J27" s="10" t="s">
        <v>61</v>
      </c>
      <c r="K27" s="11" t="s">
        <v>60</v>
      </c>
    </row>
    <row r="28" spans="1:11" x14ac:dyDescent="0.2">
      <c r="A28" s="1" t="s">
        <v>69</v>
      </c>
      <c r="B28" t="s">
        <v>70</v>
      </c>
      <c r="C28" s="12" t="s">
        <v>56</v>
      </c>
      <c r="D28" s="13">
        <f>49*10^-3</f>
        <v>4.9000000000000002E-2</v>
      </c>
      <c r="E28" s="13">
        <f>10*10^-3</f>
        <v>0.01</v>
      </c>
      <c r="F28" s="29">
        <f>D28*E28</f>
        <v>4.8999999999999998E-4</v>
      </c>
      <c r="H28" s="23" t="s">
        <v>53</v>
      </c>
      <c r="I28" s="24">
        <f>49*10^-3</f>
        <v>4.9000000000000002E-2</v>
      </c>
      <c r="J28" s="24">
        <f t="shared" ref="J28" si="0">10*10^-3</f>
        <v>0.01</v>
      </c>
      <c r="K28" s="25">
        <f>I28*J28</f>
        <v>4.8999999999999998E-4</v>
      </c>
    </row>
    <row r="29" spans="1:11" x14ac:dyDescent="0.2">
      <c r="A29" s="1" t="s">
        <v>71</v>
      </c>
      <c r="B29" t="s">
        <v>72</v>
      </c>
      <c r="C29" s="14" t="s">
        <v>49</v>
      </c>
      <c r="D29" s="15">
        <f>54*10^-3</f>
        <v>5.3999999999999999E-2</v>
      </c>
      <c r="E29" s="15">
        <f t="shared" ref="E29:E39" si="1">10*10^-3</f>
        <v>0.01</v>
      </c>
      <c r="F29" s="30">
        <f t="shared" ref="F29:F39" si="2">D29*E29</f>
        <v>5.4000000000000001E-4</v>
      </c>
      <c r="H29" s="26" t="s">
        <v>49</v>
      </c>
      <c r="I29" s="15">
        <f>54*10^-3</f>
        <v>5.3999999999999999E-2</v>
      </c>
      <c r="J29" s="15">
        <f t="shared" ref="J29:J31" si="3">10*10^-3</f>
        <v>0.01</v>
      </c>
      <c r="K29" s="27">
        <f t="shared" ref="K29:K33" si="4">I29*J29</f>
        <v>5.4000000000000001E-4</v>
      </c>
    </row>
    <row r="30" spans="1:11" x14ac:dyDescent="0.2">
      <c r="A30" s="1" t="s">
        <v>73</v>
      </c>
      <c r="B30" t="s">
        <v>68</v>
      </c>
      <c r="C30" s="14" t="s">
        <v>50</v>
      </c>
      <c r="D30" s="15">
        <f>54*10^-3</f>
        <v>5.3999999999999999E-2</v>
      </c>
      <c r="E30" s="15">
        <f t="shared" si="1"/>
        <v>0.01</v>
      </c>
      <c r="F30" s="30">
        <f t="shared" si="2"/>
        <v>5.4000000000000001E-4</v>
      </c>
      <c r="H30" s="26" t="s">
        <v>54</v>
      </c>
      <c r="I30" s="15">
        <f>54*10^-3</f>
        <v>5.3999999999999999E-2</v>
      </c>
      <c r="J30" s="15">
        <f t="shared" si="3"/>
        <v>0.01</v>
      </c>
      <c r="K30" s="27">
        <f t="shared" si="4"/>
        <v>5.4000000000000001E-4</v>
      </c>
    </row>
    <row r="31" spans="1:11" x14ac:dyDescent="0.2">
      <c r="C31" s="12" t="s">
        <v>51</v>
      </c>
      <c r="D31" s="13">
        <f>49*10^-3</f>
        <v>4.9000000000000002E-2</v>
      </c>
      <c r="E31" s="13">
        <f t="shared" si="1"/>
        <v>0.01</v>
      </c>
      <c r="F31" s="29">
        <f t="shared" si="2"/>
        <v>4.8999999999999998E-4</v>
      </c>
      <c r="H31" s="23" t="s">
        <v>51</v>
      </c>
      <c r="I31" s="24">
        <f>49*10^-3</f>
        <v>4.9000000000000002E-2</v>
      </c>
      <c r="J31" s="24">
        <f t="shared" si="3"/>
        <v>0.01</v>
      </c>
      <c r="K31" s="25">
        <f t="shared" si="4"/>
        <v>4.8999999999999998E-4</v>
      </c>
    </row>
    <row r="32" spans="1:11" x14ac:dyDescent="0.2">
      <c r="C32" s="16" t="s">
        <v>52</v>
      </c>
      <c r="D32" s="17">
        <f>51*10^-3</f>
        <v>5.1000000000000004E-2</v>
      </c>
      <c r="E32" s="17">
        <f>3*10^-3</f>
        <v>3.0000000000000001E-3</v>
      </c>
      <c r="F32" s="31">
        <f t="shared" si="2"/>
        <v>1.5300000000000001E-4</v>
      </c>
      <c r="H32" s="41" t="s">
        <v>55</v>
      </c>
      <c r="I32" s="17">
        <f>51*10^-3</f>
        <v>5.1000000000000004E-2</v>
      </c>
      <c r="J32" s="17">
        <f>3*10^-3</f>
        <v>3.0000000000000001E-3</v>
      </c>
      <c r="K32" s="37">
        <f t="shared" si="4"/>
        <v>1.5300000000000001E-4</v>
      </c>
    </row>
    <row r="33" spans="3:11" x14ac:dyDescent="0.2">
      <c r="C33" s="14" t="s">
        <v>50</v>
      </c>
      <c r="D33" s="15">
        <f>54*10^-3</f>
        <v>5.3999999999999999E-2</v>
      </c>
      <c r="E33" s="15">
        <f t="shared" si="1"/>
        <v>0.01</v>
      </c>
      <c r="F33" s="30">
        <f t="shared" si="2"/>
        <v>5.4000000000000001E-4</v>
      </c>
      <c r="H33" s="26" t="s">
        <v>54</v>
      </c>
      <c r="I33" s="15">
        <f>54*10^-3</f>
        <v>5.3999999999999999E-2</v>
      </c>
      <c r="J33" s="15">
        <f t="shared" ref="J33" si="5">10*10^-3</f>
        <v>0.01</v>
      </c>
      <c r="K33" s="27">
        <f t="shared" si="4"/>
        <v>5.4000000000000001E-4</v>
      </c>
    </row>
    <row r="34" spans="3:11" ht="17" thickBot="1" x14ac:dyDescent="0.25">
      <c r="C34" s="12" t="s">
        <v>53</v>
      </c>
      <c r="D34" s="13">
        <f>49*10^-3</f>
        <v>4.9000000000000002E-2</v>
      </c>
      <c r="E34" s="13">
        <f t="shared" si="1"/>
        <v>0.01</v>
      </c>
      <c r="F34" s="29">
        <f t="shared" si="2"/>
        <v>4.8999999999999998E-4</v>
      </c>
      <c r="H34" s="28" t="s">
        <v>59</v>
      </c>
      <c r="I34" s="35"/>
      <c r="J34" s="38">
        <f>SUM(J28:J33)</f>
        <v>5.3000000000000005E-2</v>
      </c>
      <c r="K34" s="39">
        <f>SUM(K28:K33)</f>
        <v>2.7530000000000002E-3</v>
      </c>
    </row>
    <row r="35" spans="3:11" x14ac:dyDescent="0.2">
      <c r="C35" s="14" t="s">
        <v>49</v>
      </c>
      <c r="D35" s="15">
        <f>54*10^-3</f>
        <v>5.3999999999999999E-2</v>
      </c>
      <c r="E35" s="15">
        <f t="shared" si="1"/>
        <v>0.01</v>
      </c>
      <c r="F35" s="30">
        <f t="shared" si="2"/>
        <v>5.4000000000000001E-4</v>
      </c>
    </row>
    <row r="36" spans="3:11" x14ac:dyDescent="0.2">
      <c r="C36" s="14" t="s">
        <v>54</v>
      </c>
      <c r="D36" s="15">
        <f>54*10^-3</f>
        <v>5.3999999999999999E-2</v>
      </c>
      <c r="E36" s="15">
        <f t="shared" si="1"/>
        <v>0.01</v>
      </c>
      <c r="F36" s="30">
        <f t="shared" si="2"/>
        <v>5.4000000000000001E-4</v>
      </c>
    </row>
    <row r="37" spans="3:11" x14ac:dyDescent="0.2">
      <c r="C37" s="12" t="s">
        <v>51</v>
      </c>
      <c r="D37" s="13">
        <f>49*10^-3</f>
        <v>4.9000000000000002E-2</v>
      </c>
      <c r="E37" s="13">
        <f t="shared" si="1"/>
        <v>0.01</v>
      </c>
      <c r="F37" s="29">
        <f t="shared" si="2"/>
        <v>4.8999999999999998E-4</v>
      </c>
    </row>
    <row r="38" spans="3:11" x14ac:dyDescent="0.2">
      <c r="C38" s="16" t="s">
        <v>55</v>
      </c>
      <c r="D38" s="17">
        <f>51*10^-3</f>
        <v>5.1000000000000004E-2</v>
      </c>
      <c r="E38" s="17">
        <f>0.3*10^-3</f>
        <v>2.9999999999999997E-4</v>
      </c>
      <c r="F38" s="31">
        <f t="shared" si="2"/>
        <v>1.5299999999999999E-5</v>
      </c>
    </row>
    <row r="39" spans="3:11" x14ac:dyDescent="0.2">
      <c r="C39" s="14" t="s">
        <v>54</v>
      </c>
      <c r="D39" s="15">
        <f>54*10^-3</f>
        <v>5.3999999999999999E-2</v>
      </c>
      <c r="E39" s="15">
        <f t="shared" si="1"/>
        <v>0.01</v>
      </c>
      <c r="F39" s="30">
        <f t="shared" si="2"/>
        <v>5.4000000000000001E-4</v>
      </c>
    </row>
    <row r="40" spans="3:11" x14ac:dyDescent="0.2">
      <c r="C40" s="9" t="s">
        <v>59</v>
      </c>
      <c r="D40" s="10"/>
      <c r="E40" s="10">
        <f>SUM(E28:E39)</f>
        <v>0.10329999999999998</v>
      </c>
      <c r="F40" s="34">
        <f>SUM(F28:F39)</f>
        <v>5.3683000000000003E-3</v>
      </c>
    </row>
    <row r="41" spans="3:11" x14ac:dyDescent="0.2">
      <c r="C41" s="19" t="s">
        <v>63</v>
      </c>
      <c r="D41" s="20">
        <f>51*10^-3</f>
        <v>5.1000000000000004E-2</v>
      </c>
      <c r="E41" s="18">
        <f>E40</f>
        <v>0.10329999999999998</v>
      </c>
      <c r="F41" s="32">
        <f>D41*E41</f>
        <v>5.2682999999999992E-3</v>
      </c>
    </row>
    <row r="42" spans="3:11" x14ac:dyDescent="0.2">
      <c r="C42" s="19" t="s">
        <v>64</v>
      </c>
      <c r="D42" s="18"/>
      <c r="E42" s="18"/>
      <c r="F42" s="32">
        <f>F40-F41</f>
        <v>1.0000000000000113E-4</v>
      </c>
    </row>
    <row r="43" spans="3:11" x14ac:dyDescent="0.2">
      <c r="C43" s="19" t="s">
        <v>65</v>
      </c>
      <c r="D43" s="20">
        <f>51*10^-3</f>
        <v>5.1000000000000004E-2</v>
      </c>
      <c r="E43" s="18">
        <v>3</v>
      </c>
      <c r="F43" s="32">
        <f>D43*E43</f>
        <v>0.15300000000000002</v>
      </c>
    </row>
    <row r="44" spans="3:11" ht="17" thickBot="1" x14ac:dyDescent="0.25">
      <c r="C44" s="21" t="s">
        <v>74</v>
      </c>
      <c r="D44" s="22"/>
      <c r="E44" s="22"/>
      <c r="F44" s="33">
        <f>F43/F42</f>
        <v>1529.9999999999829</v>
      </c>
    </row>
    <row r="45" spans="3:11" ht="17" thickBot="1" x14ac:dyDescent="0.25"/>
    <row r="46" spans="3:11" x14ac:dyDescent="0.2">
      <c r="C46" s="6" t="s">
        <v>76</v>
      </c>
      <c r="D46" s="7"/>
      <c r="E46" s="7"/>
      <c r="F46" s="8"/>
      <c r="H46" s="6" t="s">
        <v>78</v>
      </c>
      <c r="I46" s="7"/>
      <c r="J46" s="7"/>
      <c r="K46" s="8"/>
    </row>
    <row r="47" spans="3:11" x14ac:dyDescent="0.2">
      <c r="C47" s="9" t="s">
        <v>57</v>
      </c>
      <c r="D47" s="10" t="s">
        <v>62</v>
      </c>
      <c r="E47" s="10" t="s">
        <v>61</v>
      </c>
      <c r="F47" s="11" t="s">
        <v>60</v>
      </c>
      <c r="H47" s="9" t="s">
        <v>57</v>
      </c>
      <c r="I47" s="10" t="s">
        <v>62</v>
      </c>
      <c r="J47" s="10" t="s">
        <v>61</v>
      </c>
      <c r="K47" s="11" t="s">
        <v>60</v>
      </c>
    </row>
    <row r="48" spans="3:11" x14ac:dyDescent="0.2">
      <c r="C48" s="23" t="s">
        <v>56</v>
      </c>
      <c r="D48" s="24">
        <f>49*10^-3</f>
        <v>4.9000000000000002E-2</v>
      </c>
      <c r="E48" s="13">
        <f>10*10^-3</f>
        <v>0.01</v>
      </c>
      <c r="F48" s="25">
        <f>D48*E48</f>
        <v>4.8999999999999998E-4</v>
      </c>
      <c r="H48" s="23" t="s">
        <v>53</v>
      </c>
      <c r="I48" s="24">
        <f>49*10^-3</f>
        <v>4.9000000000000002E-2</v>
      </c>
      <c r="J48" s="24">
        <f t="shared" ref="J48:J49" si="6">10*10^-3</f>
        <v>0.01</v>
      </c>
      <c r="K48" s="25">
        <f>I48*J48</f>
        <v>4.8999999999999998E-4</v>
      </c>
    </row>
    <row r="49" spans="3:11" x14ac:dyDescent="0.2">
      <c r="C49" s="26" t="s">
        <v>50</v>
      </c>
      <c r="D49" s="15">
        <f>54*10^-3</f>
        <v>5.3999999999999999E-2</v>
      </c>
      <c r="E49" s="15">
        <f t="shared" ref="E49" si="7">10*10^-3</f>
        <v>0.01</v>
      </c>
      <c r="F49" s="27">
        <f t="shared" ref="F49:F51" si="8">D49*E49</f>
        <v>5.4000000000000001E-4</v>
      </c>
      <c r="H49" s="26" t="s">
        <v>49</v>
      </c>
      <c r="I49" s="15">
        <f>54*10^-3</f>
        <v>5.3999999999999999E-2</v>
      </c>
      <c r="J49" s="15">
        <f t="shared" si="6"/>
        <v>0.01</v>
      </c>
      <c r="K49" s="27">
        <f>I49*J49</f>
        <v>5.4000000000000001E-4</v>
      </c>
    </row>
    <row r="50" spans="3:11" ht="17" thickBot="1" x14ac:dyDescent="0.25">
      <c r="C50" s="23" t="s">
        <v>53</v>
      </c>
      <c r="D50" s="24">
        <f>49*10^-3</f>
        <v>4.9000000000000002E-2</v>
      </c>
      <c r="E50" s="13">
        <f>10*10^-3</f>
        <v>0.01</v>
      </c>
      <c r="F50" s="25">
        <f t="shared" si="8"/>
        <v>4.8999999999999998E-4</v>
      </c>
      <c r="H50" s="28" t="s">
        <v>59</v>
      </c>
      <c r="I50" s="22"/>
      <c r="J50" s="22">
        <f>SUM(J48:J49)</f>
        <v>0.02</v>
      </c>
      <c r="K50" s="40">
        <f>SUM(K48:K49)</f>
        <v>1.0300000000000001E-3</v>
      </c>
    </row>
    <row r="51" spans="3:11" x14ac:dyDescent="0.2">
      <c r="C51" s="26" t="s">
        <v>54</v>
      </c>
      <c r="D51" s="15">
        <f>54*10^-3</f>
        <v>5.3999999999999999E-2</v>
      </c>
      <c r="E51" s="15">
        <f t="shared" ref="E51" si="9">10*10^-3</f>
        <v>0.01</v>
      </c>
      <c r="F51" s="27">
        <f t="shared" si="8"/>
        <v>5.4000000000000001E-4</v>
      </c>
    </row>
    <row r="52" spans="3:11" ht="17" thickBot="1" x14ac:dyDescent="0.25">
      <c r="C52" s="28" t="s">
        <v>59</v>
      </c>
      <c r="D52" s="35"/>
      <c r="E52" s="35">
        <f>SUM(E48:E51)</f>
        <v>0.04</v>
      </c>
      <c r="F52" s="36">
        <f>SUM(F48:F51)</f>
        <v>2.0600000000000002E-3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2016-05-16T11:17:32Z</dcterms:created>
  <dcterms:modified xsi:type="dcterms:W3CDTF">2016-05-29T12:58:47Z</dcterms:modified>
</cp:coreProperties>
</file>