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ritzkea\PycharmProjects\CanolaGermProjectV4\DataManager\Temp Var Data\Export\"/>
    </mc:Choice>
  </mc:AlternateContent>
  <xr:revisionPtr revIDLastSave="0" documentId="13_ncr:1_{879AC7E1-C348-4689-8185-E9C14679B60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8" r:id="rId1"/>
    <sheet name="Master Sheet" sheetId="17" r:id="rId2"/>
    <sheet name="Temp Var Cycle 1_1.xlsx" sheetId="1" r:id="rId3"/>
    <sheet name="Temp Var Cycle 1_10.xlsx" sheetId="2" r:id="rId4"/>
    <sheet name="Temp Var Cycle 1_11.xlsx" sheetId="3" r:id="rId5"/>
    <sheet name="Temp Var Cycle 1_12.xlsx" sheetId="4" r:id="rId6"/>
    <sheet name="Temp Var Cycle 1_13.xlsx" sheetId="5" r:id="rId7"/>
    <sheet name="Temp Var Cycle 1_14.xlsx" sheetId="6" r:id="rId8"/>
    <sheet name="Temp Var Cycle 1_15.xlsx" sheetId="7" r:id="rId9"/>
    <sheet name="Temp Var Cycle 1_16.xlsx" sheetId="8" r:id="rId10"/>
    <sheet name="Temp Var Cycle 1_2.xlsx" sheetId="9" r:id="rId11"/>
    <sheet name="Temp Var Cycle 1_3.xlsx" sheetId="10" r:id="rId12"/>
    <sheet name="Temp Var Cycle 1_4.xlsx" sheetId="11" r:id="rId13"/>
    <sheet name="Temp Var Cycle 1_5.xlsx" sheetId="12" r:id="rId14"/>
    <sheet name="Temp Var Cycle 1_6.xlsx" sheetId="13" r:id="rId15"/>
    <sheet name="Temp Var Cycle 1_7.xlsx" sheetId="14" r:id="rId16"/>
    <sheet name="Temp Var Cycle 1_8.xlsx" sheetId="15" r:id="rId17"/>
    <sheet name="Temp Var Cycle 1_9.xlsx" sheetId="16" r:id="rId18"/>
  </sheets>
  <definedNames>
    <definedName name="_xlnm._FilterDatabase" localSheetId="2" hidden="1">'Temp Var Cycle 1_1.xlsx'!$B$1:$D$49</definedName>
    <definedName name="_xlnm._FilterDatabase" localSheetId="3" hidden="1">'Temp Var Cycle 1_10.xlsx'!$B$1:$D$49</definedName>
    <definedName name="_xlnm._FilterDatabase" localSheetId="4" hidden="1">'Temp Var Cycle 1_11.xlsx'!$B$1:$D$49</definedName>
    <definedName name="_xlnm._FilterDatabase" localSheetId="5" hidden="1">'Temp Var Cycle 1_12.xlsx'!$B$1:$D$49</definedName>
    <definedName name="_xlnm._FilterDatabase" localSheetId="6" hidden="1">'Temp Var Cycle 1_13.xlsx'!$B$1:$D$49</definedName>
    <definedName name="_xlnm._FilterDatabase" localSheetId="7" hidden="1">'Temp Var Cycle 1_14.xlsx'!$B$1:$D$49</definedName>
    <definedName name="_xlnm._FilterDatabase" localSheetId="8" hidden="1">'Temp Var Cycle 1_15.xlsx'!$B$1:$D$49</definedName>
    <definedName name="_xlnm._FilterDatabase" localSheetId="9" hidden="1">'Temp Var Cycle 1_16.xlsx'!$B$1:$D$49</definedName>
    <definedName name="_xlnm._FilterDatabase" localSheetId="10" hidden="1">'Temp Var Cycle 1_2.xlsx'!$B$1:$D$49</definedName>
    <definedName name="_xlnm._FilterDatabase" localSheetId="11" hidden="1">'Temp Var Cycle 1_3.xlsx'!$B$1:$D$49</definedName>
    <definedName name="_xlnm._FilterDatabase" localSheetId="12" hidden="1">'Temp Var Cycle 1_4.xlsx'!$B$1:$D$49</definedName>
    <definedName name="_xlnm._FilterDatabase" localSheetId="13" hidden="1">'Temp Var Cycle 1_5.xlsx'!$B$1:$D$49</definedName>
    <definedName name="_xlnm._FilterDatabase" localSheetId="14" hidden="1">'Temp Var Cycle 1_6.xlsx'!$B$1:$D$49</definedName>
    <definedName name="_xlnm._FilterDatabase" localSheetId="15" hidden="1">'Temp Var Cycle 1_7.xlsx'!$B$1:$D$49</definedName>
    <definedName name="_xlnm._FilterDatabase" localSheetId="16" hidden="1">'Temp Var Cycle 1_8.xlsx'!$B$1:$D$49</definedName>
    <definedName name="_xlnm._FilterDatabase" localSheetId="17" hidden="1">'Temp Var Cycle 1_9.xlsx'!$B$1:$D$49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D14" i="17"/>
  <c r="D11" i="17"/>
  <c r="D10" i="17"/>
  <c r="C10" i="18"/>
  <c r="D10" i="18" s="1"/>
  <c r="C9" i="18"/>
  <c r="D9" i="18" s="1"/>
  <c r="C8" i="18"/>
  <c r="D8" i="18" s="1"/>
  <c r="C7" i="18"/>
  <c r="D7" i="18" s="1"/>
  <c r="D2" i="18"/>
  <c r="D4" i="18"/>
  <c r="C6" i="18"/>
  <c r="D6" i="18" s="1"/>
  <c r="C5" i="18"/>
  <c r="D5" i="18" s="1"/>
  <c r="C4" i="18"/>
  <c r="C3" i="18"/>
  <c r="D3" i="18" s="1"/>
  <c r="F9" i="17"/>
  <c r="F7" i="17"/>
  <c r="F8" i="17"/>
  <c r="F3" i="17"/>
  <c r="F4" i="17"/>
  <c r="F5" i="17"/>
  <c r="G2" i="17"/>
  <c r="G3" i="17"/>
  <c r="G16" i="17"/>
  <c r="G17" i="17"/>
  <c r="C13" i="17"/>
  <c r="G13" i="17" s="1"/>
  <c r="C12" i="17"/>
  <c r="G12" i="17" s="1"/>
  <c r="C11" i="17"/>
  <c r="G11" i="17" s="1"/>
  <c r="C10" i="17"/>
  <c r="G10" i="17" s="1"/>
  <c r="C17" i="17"/>
  <c r="C16" i="17"/>
  <c r="C15" i="17"/>
  <c r="G15" i="17" s="1"/>
  <c r="C14" i="17"/>
  <c r="G14" i="17" s="1"/>
  <c r="E9" i="17" l="1"/>
  <c r="D9" i="17"/>
  <c r="G9" i="17"/>
  <c r="E8" i="17"/>
  <c r="D8" i="17"/>
  <c r="C8" i="17"/>
  <c r="G8" i="17" s="1"/>
  <c r="E7" i="17"/>
  <c r="D7" i="17"/>
  <c r="C7" i="17"/>
  <c r="G7" i="17" s="1"/>
  <c r="F6" i="17"/>
  <c r="E6" i="17"/>
  <c r="D6" i="17"/>
  <c r="C6" i="17"/>
  <c r="G6" i="17" s="1"/>
  <c r="E5" i="17"/>
  <c r="D5" i="17"/>
  <c r="C5" i="17"/>
  <c r="G5" i="17" s="1"/>
  <c r="E4" i="17"/>
  <c r="D4" i="17"/>
  <c r="C4" i="17"/>
  <c r="G4" i="17" s="1"/>
  <c r="E3" i="17"/>
  <c r="D3" i="17"/>
  <c r="C3" i="17"/>
  <c r="F17" i="17"/>
  <c r="E17" i="17"/>
  <c r="F16" i="17"/>
  <c r="E16" i="17"/>
  <c r="F15" i="17"/>
  <c r="E15" i="17"/>
  <c r="F14" i="17"/>
  <c r="E14" i="17"/>
  <c r="F13" i="17"/>
  <c r="E13" i="17"/>
  <c r="D13" i="17"/>
  <c r="F12" i="17"/>
  <c r="E12" i="17"/>
  <c r="D12" i="17"/>
  <c r="F11" i="17"/>
  <c r="E11" i="17"/>
  <c r="F10" i="17"/>
  <c r="E10" i="17"/>
  <c r="D2" i="17"/>
  <c r="C2" i="17"/>
  <c r="E2" i="17"/>
  <c r="F2" i="17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2" i="12"/>
  <c r="J13" i="16"/>
  <c r="K10" i="16"/>
  <c r="J10" i="16"/>
  <c r="I10" i="16"/>
  <c r="K9" i="16"/>
  <c r="J9" i="16"/>
  <c r="I9" i="16"/>
  <c r="K7" i="16"/>
  <c r="K13" i="16" s="1"/>
  <c r="J7" i="16"/>
  <c r="I7" i="16"/>
  <c r="I13" i="16" s="1"/>
  <c r="K6" i="16"/>
  <c r="J6" i="16"/>
  <c r="I6" i="16"/>
  <c r="K4" i="16"/>
  <c r="K5" i="16" s="1"/>
  <c r="K12" i="16" s="1"/>
  <c r="J4" i="16"/>
  <c r="J5" i="16" s="1"/>
  <c r="J12" i="16" s="1"/>
  <c r="J14" i="16" s="1"/>
  <c r="J15" i="16" s="1"/>
  <c r="I4" i="16"/>
  <c r="I3" i="16" s="1"/>
  <c r="K3" i="16"/>
  <c r="J3" i="16"/>
  <c r="K2" i="16"/>
  <c r="J2" i="16"/>
  <c r="I2" i="16"/>
  <c r="J13" i="15"/>
  <c r="I13" i="15"/>
  <c r="K10" i="15"/>
  <c r="J10" i="15"/>
  <c r="I10" i="15"/>
  <c r="K9" i="15"/>
  <c r="J9" i="15"/>
  <c r="I9" i="15"/>
  <c r="K7" i="15"/>
  <c r="K13" i="15" s="1"/>
  <c r="J7" i="15"/>
  <c r="I7" i="15"/>
  <c r="K6" i="15"/>
  <c r="J6" i="15"/>
  <c r="I6" i="15"/>
  <c r="J5" i="15"/>
  <c r="J12" i="15" s="1"/>
  <c r="J14" i="15" s="1"/>
  <c r="J15" i="15" s="1"/>
  <c r="K4" i="15"/>
  <c r="K3" i="15" s="1"/>
  <c r="J4" i="15"/>
  <c r="I4" i="15"/>
  <c r="I3" i="15" s="1"/>
  <c r="J3" i="15"/>
  <c r="K2" i="15"/>
  <c r="K5" i="15" s="1"/>
  <c r="K12" i="15" s="1"/>
  <c r="K14" i="15" s="1"/>
  <c r="K15" i="15" s="1"/>
  <c r="J2" i="15"/>
  <c r="I2" i="15"/>
  <c r="J13" i="14"/>
  <c r="I13" i="14"/>
  <c r="K10" i="14"/>
  <c r="J10" i="14"/>
  <c r="I10" i="14"/>
  <c r="K9" i="14"/>
  <c r="J9" i="14"/>
  <c r="I9" i="14"/>
  <c r="K7" i="14"/>
  <c r="K13" i="14" s="1"/>
  <c r="J7" i="14"/>
  <c r="I7" i="14"/>
  <c r="K6" i="14"/>
  <c r="J6" i="14"/>
  <c r="I6" i="14"/>
  <c r="J5" i="14"/>
  <c r="J12" i="14" s="1"/>
  <c r="J14" i="14" s="1"/>
  <c r="J15" i="14" s="1"/>
  <c r="I5" i="14"/>
  <c r="I12" i="14" s="1"/>
  <c r="I14" i="14" s="1"/>
  <c r="I15" i="14" s="1"/>
  <c r="K4" i="14"/>
  <c r="K3" i="14" s="1"/>
  <c r="J4" i="14"/>
  <c r="I4" i="14"/>
  <c r="I3" i="14" s="1"/>
  <c r="J3" i="14"/>
  <c r="K2" i="14"/>
  <c r="K5" i="14" s="1"/>
  <c r="K12" i="14" s="1"/>
  <c r="K14" i="14" s="1"/>
  <c r="K15" i="14" s="1"/>
  <c r="J2" i="14"/>
  <c r="I2" i="14"/>
  <c r="K13" i="13"/>
  <c r="J13" i="13"/>
  <c r="K10" i="13"/>
  <c r="J10" i="13"/>
  <c r="I10" i="13"/>
  <c r="K9" i="13"/>
  <c r="J9" i="13"/>
  <c r="I9" i="13"/>
  <c r="K7" i="13"/>
  <c r="J7" i="13"/>
  <c r="I7" i="13"/>
  <c r="I13" i="13" s="1"/>
  <c r="K6" i="13"/>
  <c r="J6" i="13"/>
  <c r="I6" i="13"/>
  <c r="K4" i="13"/>
  <c r="K5" i="13" s="1"/>
  <c r="K12" i="13" s="1"/>
  <c r="K14" i="13" s="1"/>
  <c r="K15" i="13" s="1"/>
  <c r="J4" i="13"/>
  <c r="J5" i="13" s="1"/>
  <c r="J12" i="13" s="1"/>
  <c r="J14" i="13" s="1"/>
  <c r="J15" i="13" s="1"/>
  <c r="I4" i="13"/>
  <c r="I3" i="13" s="1"/>
  <c r="K3" i="13"/>
  <c r="J3" i="13"/>
  <c r="K2" i="13"/>
  <c r="J2" i="13"/>
  <c r="I2" i="13"/>
  <c r="K13" i="12"/>
  <c r="J13" i="12"/>
  <c r="K10" i="12"/>
  <c r="J10" i="12"/>
  <c r="I10" i="12"/>
  <c r="K9" i="12"/>
  <c r="J9" i="12"/>
  <c r="I9" i="12"/>
  <c r="K7" i="12"/>
  <c r="J7" i="12"/>
  <c r="I7" i="12"/>
  <c r="I13" i="12" s="1"/>
  <c r="K6" i="12"/>
  <c r="J6" i="12"/>
  <c r="I6" i="12"/>
  <c r="K4" i="12"/>
  <c r="J4" i="12"/>
  <c r="I4" i="12"/>
  <c r="I3" i="12" s="1"/>
  <c r="K2" i="12"/>
  <c r="J2" i="12"/>
  <c r="I2" i="12"/>
  <c r="J13" i="11"/>
  <c r="I13" i="11"/>
  <c r="K10" i="11"/>
  <c r="J10" i="11"/>
  <c r="I10" i="11"/>
  <c r="K9" i="11"/>
  <c r="J9" i="11"/>
  <c r="I9" i="11"/>
  <c r="K7" i="11"/>
  <c r="K13" i="11" s="1"/>
  <c r="J7" i="11"/>
  <c r="I7" i="11"/>
  <c r="K6" i="11"/>
  <c r="J6" i="11"/>
  <c r="I6" i="11"/>
  <c r="K5" i="11"/>
  <c r="K12" i="11" s="1"/>
  <c r="K14" i="11" s="1"/>
  <c r="K15" i="11" s="1"/>
  <c r="K4" i="11"/>
  <c r="J4" i="11"/>
  <c r="I4" i="11"/>
  <c r="I3" i="11" s="1"/>
  <c r="K3" i="11"/>
  <c r="J3" i="11"/>
  <c r="K2" i="11"/>
  <c r="J2" i="11"/>
  <c r="J5" i="11" s="1"/>
  <c r="J12" i="11" s="1"/>
  <c r="J14" i="11" s="1"/>
  <c r="J15" i="11" s="1"/>
  <c r="I2" i="11"/>
  <c r="K13" i="10"/>
  <c r="J13" i="10"/>
  <c r="K10" i="10"/>
  <c r="J10" i="10"/>
  <c r="I10" i="10"/>
  <c r="K9" i="10"/>
  <c r="J9" i="10"/>
  <c r="I9" i="10"/>
  <c r="K7" i="10"/>
  <c r="J7" i="10"/>
  <c r="I7" i="10"/>
  <c r="I13" i="10" s="1"/>
  <c r="K6" i="10"/>
  <c r="J6" i="10"/>
  <c r="I6" i="10"/>
  <c r="K4" i="10"/>
  <c r="K5" i="10" s="1"/>
  <c r="K12" i="10" s="1"/>
  <c r="K14" i="10" s="1"/>
  <c r="K15" i="10" s="1"/>
  <c r="J4" i="10"/>
  <c r="J5" i="10" s="1"/>
  <c r="J12" i="10" s="1"/>
  <c r="J14" i="10" s="1"/>
  <c r="J15" i="10" s="1"/>
  <c r="I4" i="10"/>
  <c r="I3" i="10" s="1"/>
  <c r="K3" i="10"/>
  <c r="J3" i="10"/>
  <c r="K2" i="10"/>
  <c r="J2" i="10"/>
  <c r="I2" i="10"/>
  <c r="J13" i="9"/>
  <c r="I13" i="9"/>
  <c r="K10" i="9"/>
  <c r="J10" i="9"/>
  <c r="I10" i="9"/>
  <c r="K9" i="9"/>
  <c r="J9" i="9"/>
  <c r="I9" i="9"/>
  <c r="K7" i="9"/>
  <c r="K13" i="9" s="1"/>
  <c r="J7" i="9"/>
  <c r="I7" i="9"/>
  <c r="K6" i="9"/>
  <c r="J6" i="9"/>
  <c r="I6" i="9"/>
  <c r="J5" i="9"/>
  <c r="J12" i="9" s="1"/>
  <c r="J14" i="9" s="1"/>
  <c r="J15" i="9" s="1"/>
  <c r="K4" i="9"/>
  <c r="J4" i="9"/>
  <c r="I4" i="9"/>
  <c r="I5" i="9" s="1"/>
  <c r="I12" i="9" s="1"/>
  <c r="I14" i="9" s="1"/>
  <c r="I15" i="9" s="1"/>
  <c r="K3" i="9"/>
  <c r="J3" i="9"/>
  <c r="I3" i="9"/>
  <c r="K2" i="9"/>
  <c r="K5" i="9" s="1"/>
  <c r="K12" i="9" s="1"/>
  <c r="K14" i="9" s="1"/>
  <c r="K15" i="9" s="1"/>
  <c r="J2" i="9"/>
  <c r="I2" i="9"/>
  <c r="J13" i="8"/>
  <c r="I13" i="8"/>
  <c r="K10" i="8"/>
  <c r="J10" i="8"/>
  <c r="I10" i="8"/>
  <c r="K9" i="8"/>
  <c r="J9" i="8"/>
  <c r="I9" i="8"/>
  <c r="K7" i="8"/>
  <c r="K13" i="8" s="1"/>
  <c r="J7" i="8"/>
  <c r="I7" i="8"/>
  <c r="K6" i="8"/>
  <c r="J6" i="8"/>
  <c r="I6" i="8"/>
  <c r="K5" i="8"/>
  <c r="K12" i="8" s="1"/>
  <c r="I5" i="8"/>
  <c r="I12" i="8" s="1"/>
  <c r="I14" i="8" s="1"/>
  <c r="I15" i="8" s="1"/>
  <c r="K4" i="8"/>
  <c r="J4" i="8"/>
  <c r="J5" i="8" s="1"/>
  <c r="J12" i="8" s="1"/>
  <c r="J14" i="8" s="1"/>
  <c r="J15" i="8" s="1"/>
  <c r="I4" i="8"/>
  <c r="K3" i="8"/>
  <c r="J3" i="8"/>
  <c r="I3" i="8"/>
  <c r="K2" i="8"/>
  <c r="J2" i="8"/>
  <c r="I2" i="8"/>
  <c r="J13" i="7"/>
  <c r="K10" i="7"/>
  <c r="J10" i="7"/>
  <c r="I10" i="7"/>
  <c r="K9" i="7"/>
  <c r="J9" i="7"/>
  <c r="I9" i="7"/>
  <c r="K7" i="7"/>
  <c r="K13" i="7" s="1"/>
  <c r="J7" i="7"/>
  <c r="I7" i="7"/>
  <c r="I13" i="7" s="1"/>
  <c r="K6" i="7"/>
  <c r="J6" i="7"/>
  <c r="I6" i="7"/>
  <c r="K4" i="7"/>
  <c r="K5" i="7" s="1"/>
  <c r="K12" i="7" s="1"/>
  <c r="J4" i="7"/>
  <c r="J5" i="7" s="1"/>
  <c r="J12" i="7" s="1"/>
  <c r="J14" i="7" s="1"/>
  <c r="J15" i="7" s="1"/>
  <c r="I4" i="7"/>
  <c r="I3" i="7" s="1"/>
  <c r="K3" i="7"/>
  <c r="J3" i="7"/>
  <c r="K2" i="7"/>
  <c r="J2" i="7"/>
  <c r="I2" i="7"/>
  <c r="K13" i="6"/>
  <c r="J13" i="6"/>
  <c r="K10" i="6"/>
  <c r="J10" i="6"/>
  <c r="I10" i="6"/>
  <c r="K9" i="6"/>
  <c r="J9" i="6"/>
  <c r="I9" i="6"/>
  <c r="K7" i="6"/>
  <c r="J7" i="6"/>
  <c r="I7" i="6"/>
  <c r="I13" i="6" s="1"/>
  <c r="K6" i="6"/>
  <c r="J6" i="6"/>
  <c r="I6" i="6"/>
  <c r="K4" i="6"/>
  <c r="K5" i="6" s="1"/>
  <c r="K12" i="6" s="1"/>
  <c r="K14" i="6" s="1"/>
  <c r="K15" i="6" s="1"/>
  <c r="J4" i="6"/>
  <c r="J5" i="6" s="1"/>
  <c r="J12" i="6" s="1"/>
  <c r="J14" i="6" s="1"/>
  <c r="J15" i="6" s="1"/>
  <c r="I4" i="6"/>
  <c r="I3" i="6" s="1"/>
  <c r="K3" i="6"/>
  <c r="J3" i="6"/>
  <c r="K2" i="6"/>
  <c r="J2" i="6"/>
  <c r="I2" i="6"/>
  <c r="J13" i="5"/>
  <c r="K10" i="5"/>
  <c r="J10" i="5"/>
  <c r="I10" i="5"/>
  <c r="K9" i="5"/>
  <c r="J9" i="5"/>
  <c r="I9" i="5"/>
  <c r="K7" i="5"/>
  <c r="K13" i="5" s="1"/>
  <c r="J7" i="5"/>
  <c r="I7" i="5"/>
  <c r="I13" i="5" s="1"/>
  <c r="K6" i="5"/>
  <c r="J6" i="5"/>
  <c r="I6" i="5"/>
  <c r="K4" i="5"/>
  <c r="K5" i="5" s="1"/>
  <c r="K12" i="5" s="1"/>
  <c r="K14" i="5" s="1"/>
  <c r="K15" i="5" s="1"/>
  <c r="J4" i="5"/>
  <c r="J5" i="5" s="1"/>
  <c r="J12" i="5" s="1"/>
  <c r="J14" i="5" s="1"/>
  <c r="J15" i="5" s="1"/>
  <c r="I4" i="5"/>
  <c r="I3" i="5" s="1"/>
  <c r="K3" i="5"/>
  <c r="J3" i="5"/>
  <c r="K2" i="5"/>
  <c r="J2" i="5"/>
  <c r="I2" i="5"/>
  <c r="J13" i="4"/>
  <c r="K10" i="4"/>
  <c r="J10" i="4"/>
  <c r="I10" i="4"/>
  <c r="K9" i="4"/>
  <c r="J9" i="4"/>
  <c r="I9" i="4"/>
  <c r="K7" i="4"/>
  <c r="K13" i="4" s="1"/>
  <c r="J7" i="4"/>
  <c r="I7" i="4"/>
  <c r="I13" i="4" s="1"/>
  <c r="K6" i="4"/>
  <c r="J6" i="4"/>
  <c r="I6" i="4"/>
  <c r="K4" i="4"/>
  <c r="K5" i="4" s="1"/>
  <c r="K12" i="4" s="1"/>
  <c r="J4" i="4"/>
  <c r="J5" i="4" s="1"/>
  <c r="J12" i="4" s="1"/>
  <c r="J14" i="4" s="1"/>
  <c r="J15" i="4" s="1"/>
  <c r="I4" i="4"/>
  <c r="I3" i="4" s="1"/>
  <c r="K3" i="4"/>
  <c r="K2" i="4"/>
  <c r="J2" i="4"/>
  <c r="I2" i="4"/>
  <c r="J13" i="3"/>
  <c r="K10" i="3"/>
  <c r="J10" i="3"/>
  <c r="I10" i="3"/>
  <c r="K9" i="3"/>
  <c r="J9" i="3"/>
  <c r="I9" i="3"/>
  <c r="K7" i="3"/>
  <c r="K13" i="3" s="1"/>
  <c r="J7" i="3"/>
  <c r="I7" i="3"/>
  <c r="I13" i="3" s="1"/>
  <c r="K6" i="3"/>
  <c r="J6" i="3"/>
  <c r="I6" i="3"/>
  <c r="K4" i="3"/>
  <c r="K5" i="3" s="1"/>
  <c r="K12" i="3" s="1"/>
  <c r="K14" i="3" s="1"/>
  <c r="K15" i="3" s="1"/>
  <c r="J4" i="3"/>
  <c r="J5" i="3" s="1"/>
  <c r="J12" i="3" s="1"/>
  <c r="J14" i="3" s="1"/>
  <c r="J15" i="3" s="1"/>
  <c r="I4" i="3"/>
  <c r="I3" i="3" s="1"/>
  <c r="K3" i="3"/>
  <c r="K2" i="3"/>
  <c r="J2" i="3"/>
  <c r="I2" i="3"/>
  <c r="J13" i="2"/>
  <c r="K10" i="2"/>
  <c r="J10" i="2"/>
  <c r="I10" i="2"/>
  <c r="K9" i="2"/>
  <c r="J9" i="2"/>
  <c r="I9" i="2"/>
  <c r="K7" i="2"/>
  <c r="K13" i="2" s="1"/>
  <c r="J7" i="2"/>
  <c r="I7" i="2"/>
  <c r="I13" i="2" s="1"/>
  <c r="K6" i="2"/>
  <c r="J6" i="2"/>
  <c r="I6" i="2"/>
  <c r="K4" i="2"/>
  <c r="K5" i="2" s="1"/>
  <c r="K12" i="2" s="1"/>
  <c r="J4" i="2"/>
  <c r="J5" i="2" s="1"/>
  <c r="J12" i="2" s="1"/>
  <c r="J14" i="2" s="1"/>
  <c r="J15" i="2" s="1"/>
  <c r="I4" i="2"/>
  <c r="I3" i="2" s="1"/>
  <c r="K3" i="2"/>
  <c r="J3" i="2"/>
  <c r="K2" i="2"/>
  <c r="J2" i="2"/>
  <c r="I2" i="2"/>
  <c r="K10" i="1"/>
  <c r="K9" i="1"/>
  <c r="K7" i="1"/>
  <c r="K6" i="1"/>
  <c r="K4" i="1"/>
  <c r="K3" i="1"/>
  <c r="K2" i="1"/>
  <c r="J10" i="1"/>
  <c r="J9" i="1"/>
  <c r="J6" i="1"/>
  <c r="J4" i="1"/>
  <c r="J3" i="1" s="1"/>
  <c r="J2" i="1"/>
  <c r="I10" i="1"/>
  <c r="I9" i="1"/>
  <c r="I6" i="1"/>
  <c r="I4" i="1"/>
  <c r="I3" i="1" s="1"/>
  <c r="I2" i="1"/>
  <c r="J13" i="1"/>
  <c r="J7" i="1"/>
  <c r="I7" i="1"/>
  <c r="I13" i="1" s="1"/>
  <c r="J5" i="12" l="1"/>
  <c r="J12" i="12" s="1"/>
  <c r="J14" i="12" s="1"/>
  <c r="J15" i="12" s="1"/>
  <c r="K5" i="12"/>
  <c r="K12" i="12" s="1"/>
  <c r="K14" i="12" s="1"/>
  <c r="K15" i="12" s="1"/>
  <c r="J3" i="12"/>
  <c r="K3" i="12"/>
  <c r="K14" i="16"/>
  <c r="K15" i="16" s="1"/>
  <c r="I5" i="16"/>
  <c r="I12" i="16" s="1"/>
  <c r="I14" i="16" s="1"/>
  <c r="I15" i="16" s="1"/>
  <c r="I5" i="15"/>
  <c r="I12" i="15" s="1"/>
  <c r="I14" i="15" s="1"/>
  <c r="I15" i="15" s="1"/>
  <c r="I5" i="13"/>
  <c r="I12" i="13" s="1"/>
  <c r="I14" i="13" s="1"/>
  <c r="I15" i="13" s="1"/>
  <c r="I5" i="12"/>
  <c r="I12" i="12" s="1"/>
  <c r="I14" i="12" s="1"/>
  <c r="I15" i="12" s="1"/>
  <c r="I5" i="11"/>
  <c r="I12" i="11" s="1"/>
  <c r="I14" i="11" s="1"/>
  <c r="I15" i="11" s="1"/>
  <c r="I5" i="10"/>
  <c r="I12" i="10" s="1"/>
  <c r="I14" i="10" s="1"/>
  <c r="I15" i="10" s="1"/>
  <c r="K14" i="8"/>
  <c r="K15" i="8" s="1"/>
  <c r="K14" i="7"/>
  <c r="K15" i="7" s="1"/>
  <c r="I5" i="7"/>
  <c r="I12" i="7" s="1"/>
  <c r="I14" i="7" s="1"/>
  <c r="I15" i="7" s="1"/>
  <c r="I5" i="6"/>
  <c r="I12" i="6" s="1"/>
  <c r="I14" i="6" s="1"/>
  <c r="I15" i="6" s="1"/>
  <c r="I5" i="5"/>
  <c r="I12" i="5" s="1"/>
  <c r="I14" i="5" s="1"/>
  <c r="I15" i="5" s="1"/>
  <c r="K14" i="4"/>
  <c r="K15" i="4" s="1"/>
  <c r="J3" i="4"/>
  <c r="I5" i="4"/>
  <c r="I12" i="4" s="1"/>
  <c r="I14" i="4" s="1"/>
  <c r="I15" i="4" s="1"/>
  <c r="J3" i="3"/>
  <c r="I5" i="3"/>
  <c r="I12" i="3" s="1"/>
  <c r="I14" i="3" s="1"/>
  <c r="I15" i="3" s="1"/>
  <c r="K14" i="2"/>
  <c r="K15" i="2" s="1"/>
  <c r="I5" i="2"/>
  <c r="I12" i="2" s="1"/>
  <c r="I14" i="2" s="1"/>
  <c r="I15" i="2" s="1"/>
  <c r="K13" i="1"/>
  <c r="K5" i="1"/>
  <c r="K12" i="1" s="1"/>
  <c r="J5" i="1"/>
  <c r="J12" i="1" s="1"/>
  <c r="J14" i="1" s="1"/>
  <c r="J15" i="1" s="1"/>
  <c r="I5" i="1"/>
  <c r="I12" i="1" s="1"/>
  <c r="I14" i="1" s="1"/>
  <c r="I15" i="1" s="1"/>
  <c r="K14" i="1" l="1"/>
  <c r="K15" i="1" s="1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2" i="1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<sst xmlns="http://schemas.openxmlformats.org/spreadsheetml/2006/main" count="2228" uniqueCount="79">
  <si>
    <t>Germtime</t>
  </si>
  <si>
    <t>Slope Coefficient</t>
  </si>
  <si>
    <t>OCR Average</t>
  </si>
  <si>
    <t>A1</t>
  </si>
  <si>
    <t>N/A</t>
  </si>
  <si>
    <t>B1</t>
  </si>
  <si>
    <t>C1</t>
  </si>
  <si>
    <t>D1</t>
  </si>
  <si>
    <t>E1</t>
  </si>
  <si>
    <t>F1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</si>
  <si>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</si>
  <si>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</si>
  <si>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</si>
  <si>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</si>
  <si>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</si>
  <si>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</si>
  <si>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</si>
  <si>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</si>
  <si>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</si>
  <si>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</si>
  <si>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</si>
  <si>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</si>
  <si>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</si>
  <si>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</si>
  <si>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</si>
  <si>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</si>
  <si>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</si>
  <si>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</si>
  <si>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</si>
  <si>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</si>
  <si>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</si>
  <si>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</si>
  <si>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</si>
  <si>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</si>
  <si>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</si>
  <si>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</si>
  <si>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</si>
  <si>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</si>
  <si>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</si>
  <si>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</si>
  <si>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</si>
  <si>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</si>
  <si>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</si>
  <si>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</si>
  <si>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</si>
  <si>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</si>
  <si>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F8</t>
  </si>
  <si>
    <t>E8</t>
  </si>
  <si>
    <t>D8</t>
  </si>
  <si>
    <t>C8</t>
  </si>
  <si>
    <t>B8</t>
  </si>
  <si>
    <t>A8</t>
  </si>
  <si>
    <t>Rank</t>
  </si>
  <si>
    <t>%</t>
  </si>
  <si>
    <t>Stats</t>
  </si>
  <si>
    <t>GT</t>
  </si>
  <si>
    <t>SL_COEFF.</t>
  </si>
  <si>
    <t>Mean</t>
  </si>
  <si>
    <t>STDERR</t>
  </si>
  <si>
    <t>STDEV</t>
  </si>
  <si>
    <t>CV</t>
  </si>
  <si>
    <t>N-VAL</t>
  </si>
  <si>
    <t>EFFECT SIZE</t>
  </si>
  <si>
    <t>HIGH</t>
  </si>
  <si>
    <t>LOW</t>
  </si>
  <si>
    <t>TOP</t>
  </si>
  <si>
    <t>BOTTOM</t>
  </si>
  <si>
    <t>SAMPLE SIZE</t>
  </si>
  <si>
    <t>ROUNDED</t>
  </si>
  <si>
    <t>NAM 0</t>
  </si>
  <si>
    <t>NAM 79</t>
  </si>
  <si>
    <t>NAM 88</t>
  </si>
  <si>
    <t>NAM 30</t>
  </si>
  <si>
    <t>TEMP</t>
  </si>
  <si>
    <t># of seeds</t>
  </si>
  <si>
    <t>Germ-time</t>
  </si>
  <si>
    <t>germ slope</t>
  </si>
  <si>
    <t>bl slope</t>
  </si>
  <si>
    <t>% Germ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</si>
</sst>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2" fillId="0" borderId="11" xfId="0" applyFont="1" applyBorder="1"/>
    <xf numFmtId="0" fontId="2" fillId="0" borderId="12" xfId="0" applyFon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09601924759405E-2"/>
                  <c:y val="-0.22562591134441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25.8</c:v>
                </c:pt>
                <c:pt idx="6">
                  <c:v>29.400000000000002</c:v>
                </c:pt>
                <c:pt idx="7">
                  <c:v>33</c:v>
                </c:pt>
                <c:pt idx="8">
                  <c:v>36.600000000000009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1-4925-8CD4-FD33AA0D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48559"/>
        <c:axId val="2037647599"/>
      </c:scatterChart>
      <c:valAx>
        <c:axId val="20376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47599"/>
        <c:crosses val="autoZero"/>
        <c:crossBetween val="midCat"/>
      </c:valAx>
      <c:valAx>
        <c:axId val="20376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4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Sheet'!$D$2:$D$9</c:f>
              <c:numCache>
                <c:formatCode>General</c:formatCode>
                <c:ptCount val="8"/>
                <c:pt idx="0">
                  <c:v>84.605949664374933</c:v>
                </c:pt>
                <c:pt idx="1">
                  <c:v>98.0525601835337</c:v>
                </c:pt>
                <c:pt idx="2">
                  <c:v>102.61103721353396</c:v>
                </c:pt>
                <c:pt idx="3">
                  <c:v>90.820261297704107</c:v>
                </c:pt>
                <c:pt idx="4">
                  <c:v>45.952822995207917</c:v>
                </c:pt>
                <c:pt idx="5">
                  <c:v>37.810078330555541</c:v>
                </c:pt>
                <c:pt idx="6">
                  <c:v>28.293188263834875</c:v>
                </c:pt>
                <c:pt idx="7">
                  <c:v>23.70864063032699</c:v>
                </c:pt>
              </c:numCache>
            </c:numRef>
          </c:xVal>
          <c:yVal>
            <c:numRef>
              <c:f>'Master Sheet'!$F$2:$F$9</c:f>
              <c:numCache>
                <c:formatCode>General</c:formatCode>
                <c:ptCount val="8"/>
                <c:pt idx="0">
                  <c:v>2.5402075971308158E-3</c:v>
                </c:pt>
                <c:pt idx="1">
                  <c:v>2.6775891943155408E-3</c:v>
                </c:pt>
                <c:pt idx="2">
                  <c:v>2.2175176074767356E-3</c:v>
                </c:pt>
                <c:pt idx="3">
                  <c:v>2.7421009374132567E-3</c:v>
                </c:pt>
                <c:pt idx="4">
                  <c:v>3.8798773535862921E-3</c:v>
                </c:pt>
                <c:pt idx="5">
                  <c:v>3.7560281125214035E-3</c:v>
                </c:pt>
                <c:pt idx="6">
                  <c:v>3.5983268785234365E-3</c:v>
                </c:pt>
                <c:pt idx="7">
                  <c:v>3.8997637915999133E-3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4-42BD-B929-0E3680B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54079"/>
        <c:axId val="1687255039"/>
      </c:scatterChart>
      <c:valAx>
        <c:axId val="16872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039"/>
        <c:crosses val="autoZero"/>
        <c:crossBetween val="midCat"/>
      </c:valAx>
      <c:valAx>
        <c:axId val="16872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0</xdr:row>
      <xdr:rowOff>168275</xdr:rowOff>
    </xdr:from>
    <xdr:to>
      <xdr:col>11</xdr:col>
      <xdr:colOff>463550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3B3FD-F510-505E-C8AD-E636BBC4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12</xdr:row>
      <xdr:rowOff>90487</xdr:rowOff>
    </xdr:from>
    <xdr:to>
      <xdr:col>17</xdr:col>
      <xdr:colOff>514350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16AA-21A2-192E-691A-0B160997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17CE-E586-4AFD-AD2A-482416C3F483}">
  <dimension ref="A1:D11"/>
  <sheetViews>
    <sheetView workbookViewId="0">
      <selection activeCell="D19" sqref="D19"/>
    </sheetView>
  </sheetViews>
  <sheetFormatPr defaultRowHeight="14.5" x14ac:dyDescent="0.35"/>
  <sheetData>
    <row r="1" spans="1:4" x14ac:dyDescent="0.35">
      <c r="A1" s="17"/>
      <c r="B1" s="18" t="s">
        <v>73</v>
      </c>
      <c r="C1" s="18" t="s">
        <v>74</v>
      </c>
      <c r="D1" s="19" t="s">
        <v>78</v>
      </c>
    </row>
    <row r="2" spans="1:4" x14ac:dyDescent="0.35">
      <c r="A2" s="5" t="s">
        <v>69</v>
      </c>
      <c r="B2">
        <v>5</v>
      </c>
      <c r="C2">
        <v>8</v>
      </c>
      <c r="D2" s="20">
        <f>C2/47</f>
        <v>0.1702127659574468</v>
      </c>
    </row>
    <row r="3" spans="1:4" x14ac:dyDescent="0.35">
      <c r="A3" s="11" t="s">
        <v>69</v>
      </c>
      <c r="B3">
        <v>6</v>
      </c>
      <c r="C3">
        <f>'Temp Var Cycle 1_1.xlsx'!$I$6</f>
        <v>12</v>
      </c>
      <c r="D3" s="20">
        <f>C3/47</f>
        <v>0.25531914893617019</v>
      </c>
    </row>
    <row r="4" spans="1:4" x14ac:dyDescent="0.35">
      <c r="A4" s="12" t="s">
        <v>69</v>
      </c>
      <c r="B4">
        <v>7</v>
      </c>
      <c r="C4">
        <f>'Temp Var Cycle 1_5.xlsx'!$I$6</f>
        <v>14</v>
      </c>
      <c r="D4" s="20">
        <f t="shared" ref="D4:D6" si="0">C4/47</f>
        <v>0.2978723404255319</v>
      </c>
    </row>
    <row r="5" spans="1:4" x14ac:dyDescent="0.35">
      <c r="A5" s="12" t="s">
        <v>69</v>
      </c>
      <c r="B5">
        <v>8</v>
      </c>
      <c r="C5">
        <f>'Temp Var Cycle 1_9.xlsx'!$I$6</f>
        <v>18</v>
      </c>
      <c r="D5" s="20">
        <f t="shared" si="0"/>
        <v>0.38297872340425532</v>
      </c>
    </row>
    <row r="6" spans="1:4" x14ac:dyDescent="0.35">
      <c r="A6" s="13" t="s">
        <v>69</v>
      </c>
      <c r="B6">
        <v>9</v>
      </c>
      <c r="C6">
        <f>'Temp Var Cycle 1_13.xlsx'!$I$6</f>
        <v>23</v>
      </c>
      <c r="D6" s="20">
        <f t="shared" si="0"/>
        <v>0.48936170212765956</v>
      </c>
    </row>
    <row r="7" spans="1:4" x14ac:dyDescent="0.35">
      <c r="B7">
        <v>10</v>
      </c>
      <c r="C7">
        <f>3.6*B7-10.2</f>
        <v>25.8</v>
      </c>
      <c r="D7" s="20">
        <f>C7/47</f>
        <v>0.54893617021276597</v>
      </c>
    </row>
    <row r="8" spans="1:4" x14ac:dyDescent="0.35">
      <c r="B8">
        <v>11</v>
      </c>
      <c r="C8">
        <f>3.6*B8-10.2</f>
        <v>29.400000000000002</v>
      </c>
      <c r="D8" s="20">
        <f>C8/47</f>
        <v>0.62553191489361704</v>
      </c>
    </row>
    <row r="9" spans="1:4" x14ac:dyDescent="0.35">
      <c r="B9">
        <v>12</v>
      </c>
      <c r="C9">
        <f t="shared" ref="C9:C10" si="1">3.6*B9-10.2</f>
        <v>33</v>
      </c>
      <c r="D9" s="20">
        <f t="shared" ref="D9:D10" si="2">C9/47</f>
        <v>0.7021276595744681</v>
      </c>
    </row>
    <row r="10" spans="1:4" x14ac:dyDescent="0.35">
      <c r="B10">
        <v>13</v>
      </c>
      <c r="C10">
        <f t="shared" si="1"/>
        <v>36.600000000000009</v>
      </c>
      <c r="D10" s="20">
        <f t="shared" si="2"/>
        <v>0.77872340425531938</v>
      </c>
    </row>
    <row r="11" spans="1:4" x14ac:dyDescent="0.35">
      <c r="D11" s="2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46.220090336277799</v>
      </c>
      <c r="C2">
        <v>2.588827753758713E-4</v>
      </c>
      <c r="D2">
        <v>1.5739990580118639E-3</v>
      </c>
      <c r="E2">
        <v>1</v>
      </c>
      <c r="F2">
        <f>E2/47*100</f>
        <v>2.1276595744680851</v>
      </c>
      <c r="H2" s="5" t="s">
        <v>57</v>
      </c>
      <c r="I2">
        <f>AVERAGE(B2:B49)</f>
        <v>68.128044901705564</v>
      </c>
      <c r="J2">
        <f>AVERAGE(C2:C49)</f>
        <v>1.8946022336379552E-4</v>
      </c>
      <c r="K2">
        <f>AVERAGE(D2:D49)</f>
        <v>1.4322551246158893E-3</v>
      </c>
      <c r="L2">
        <v>0.25</v>
      </c>
    </row>
    <row r="3" spans="1:12" x14ac:dyDescent="0.35">
      <c r="A3" s="1" t="s">
        <v>5</v>
      </c>
      <c r="B3">
        <v>59.783348310305598</v>
      </c>
      <c r="C3">
        <v>1.4503825851612509E-4</v>
      </c>
      <c r="D3">
        <v>1.17452641579633E-3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6.7014101540103264</v>
      </c>
      <c r="J3">
        <f>J4/SQRT(COUNT(C2:C49))</f>
        <v>2.2929575769358139E-5</v>
      </c>
      <c r="K3">
        <f>K4/SQRT(COUNT(D2:D49))</f>
        <v>7.2484248627433209E-5</v>
      </c>
    </row>
    <row r="4" spans="1:12" x14ac:dyDescent="0.35">
      <c r="A4" s="1" t="s">
        <v>6</v>
      </c>
      <c r="B4">
        <v>74.365468198555504</v>
      </c>
      <c r="C4">
        <v>2.0096776010576129E-4</v>
      </c>
      <c r="D4">
        <v>1.09860994550765E-3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14.984808649474425</v>
      </c>
      <c r="J4">
        <f>_xlfn.STDEV.S(C2:C196)</f>
        <v>5.1272090115516841E-5</v>
      </c>
      <c r="K4">
        <f>_xlfn.STDEV.S(D2:D196)</f>
        <v>5.021856054846759E-4</v>
      </c>
    </row>
    <row r="5" spans="1:12" x14ac:dyDescent="0.35">
      <c r="A5" s="1" t="s">
        <v>7</v>
      </c>
      <c r="B5">
        <v>76.871115017111094</v>
      </c>
      <c r="C5">
        <v>2.0944006163677389E-4</v>
      </c>
      <c r="D5">
        <v>1.846779383577919E-3</v>
      </c>
      <c r="E5">
        <v>4</v>
      </c>
      <c r="F5">
        <f t="shared" si="0"/>
        <v>8.5106382978723403</v>
      </c>
      <c r="H5" s="5" t="s">
        <v>60</v>
      </c>
      <c r="I5" s="6">
        <f>I4/I2</f>
        <v>0.21995066306532576</v>
      </c>
      <c r="J5" s="6">
        <f>J4/J2</f>
        <v>0.27062192372203531</v>
      </c>
      <c r="K5" s="6">
        <f>K4/K2</f>
        <v>0.35062580461658671</v>
      </c>
    </row>
    <row r="6" spans="1:12" x14ac:dyDescent="0.35">
      <c r="A6" s="1" t="s">
        <v>8</v>
      </c>
      <c r="B6">
        <v>83.400202646277805</v>
      </c>
      <c r="C6">
        <v>1.3297226118444601E-4</v>
      </c>
      <c r="D6">
        <v>1.64887345067424E-3</v>
      </c>
      <c r="E6">
        <v>5</v>
      </c>
      <c r="F6">
        <f t="shared" si="0"/>
        <v>10.638297872340425</v>
      </c>
      <c r="H6" s="5" t="s">
        <v>61</v>
      </c>
      <c r="I6">
        <f>COUNT(B2:B196)</f>
        <v>5</v>
      </c>
      <c r="J6">
        <f>COUNT(C2:C196)</f>
        <v>5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1.121485479371326E-3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1.4877780153670949E-3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1.510136332167985E-3</v>
      </c>
      <c r="E9">
        <v>8</v>
      </c>
      <c r="F9">
        <f t="shared" si="0"/>
        <v>17.021276595744681</v>
      </c>
      <c r="H9" s="5" t="s">
        <v>63</v>
      </c>
      <c r="I9">
        <f>MAX(B2:B49)</f>
        <v>83.400202646277805</v>
      </c>
      <c r="J9">
        <f>MAX(C2:C49)</f>
        <v>2.588827753758713E-4</v>
      </c>
      <c r="K9">
        <f>MAX(D2:D49)</f>
        <v>2.7361574045314122E-3</v>
      </c>
    </row>
    <row r="10" spans="1:12" x14ac:dyDescent="0.35">
      <c r="A10" s="1" t="s">
        <v>12</v>
      </c>
      <c r="B10" t="s">
        <v>4</v>
      </c>
      <c r="C10" t="s">
        <v>4</v>
      </c>
      <c r="D10">
        <v>1.594111983758427E-3</v>
      </c>
      <c r="E10">
        <v>9</v>
      </c>
      <c r="F10">
        <f t="shared" si="0"/>
        <v>19.148936170212767</v>
      </c>
      <c r="H10" s="5" t="s">
        <v>64</v>
      </c>
      <c r="I10">
        <f>MIN(B2:B49)</f>
        <v>46.220090336277799</v>
      </c>
      <c r="J10">
        <f>MIN(C2:C49)</f>
        <v>1.3297226118444601E-4</v>
      </c>
      <c r="K10">
        <f>MIN(D2:D49)</f>
        <v>-1.293935369040793E-4</v>
      </c>
    </row>
    <row r="11" spans="1:12" x14ac:dyDescent="0.35">
      <c r="A11" s="1" t="s">
        <v>13</v>
      </c>
      <c r="B11" t="s">
        <v>4</v>
      </c>
      <c r="C11" t="s">
        <v>4</v>
      </c>
      <c r="D11">
        <v>1.742238587110738E-3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4.9444719823004725E-4</v>
      </c>
      <c r="E12">
        <v>11</v>
      </c>
      <c r="F12">
        <f t="shared" si="0"/>
        <v>23.404255319148938</v>
      </c>
      <c r="H12" s="5" t="s">
        <v>65</v>
      </c>
      <c r="I12">
        <f>(16*I5^2)</f>
        <v>0.77405270692602335</v>
      </c>
      <c r="J12">
        <f>(16*J5^2)</f>
        <v>1.1717796095842414</v>
      </c>
      <c r="K12">
        <f>(16*K5^2)</f>
        <v>1.9670152778084615</v>
      </c>
    </row>
    <row r="13" spans="1:12" x14ac:dyDescent="0.35">
      <c r="A13" s="1" t="s">
        <v>15</v>
      </c>
      <c r="B13" t="s">
        <v>4</v>
      </c>
      <c r="C13" t="s">
        <v>4</v>
      </c>
      <c r="D13">
        <v>1.2478495989237629E-3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7.3917601770062246E-4</v>
      </c>
      <c r="E14">
        <v>13</v>
      </c>
      <c r="F14">
        <f t="shared" si="0"/>
        <v>27.659574468085108</v>
      </c>
      <c r="H14" s="5" t="s">
        <v>67</v>
      </c>
      <c r="I14">
        <f>I12/I13</f>
        <v>9.352870827121718</v>
      </c>
      <c r="J14">
        <f>J12/J13</f>
        <v>14.158600865591875</v>
      </c>
      <c r="K14">
        <f>K12/K13</f>
        <v>23.767425194310078</v>
      </c>
    </row>
    <row r="15" spans="1:12" x14ac:dyDescent="0.35">
      <c r="A15" s="1" t="s">
        <v>17</v>
      </c>
      <c r="B15" t="s">
        <v>4</v>
      </c>
      <c r="C15" t="s">
        <v>4</v>
      </c>
      <c r="D15">
        <v>6.3251237902835417E-4</v>
      </c>
      <c r="E15">
        <v>14</v>
      </c>
      <c r="F15">
        <f t="shared" si="0"/>
        <v>29.787234042553191</v>
      </c>
      <c r="H15" s="5" t="s">
        <v>68</v>
      </c>
      <c r="I15">
        <f>ROUND(I14,0)</f>
        <v>9</v>
      </c>
      <c r="J15">
        <f>ROUND(J14,0)</f>
        <v>14</v>
      </c>
      <c r="K15">
        <f>ROUND(K14,0)</f>
        <v>24</v>
      </c>
    </row>
    <row r="16" spans="1:12" x14ac:dyDescent="0.35">
      <c r="A16" s="1" t="s">
        <v>18</v>
      </c>
      <c r="B16" t="s">
        <v>4</v>
      </c>
      <c r="C16" t="s">
        <v>4</v>
      </c>
      <c r="D16">
        <v>1.412147177516687E-3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2.0776737164460192E-3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1.967943166622139E-3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1.6228640381718909E-3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1.2181811867099589E-3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1.590736294979397E-3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1.270931787459718E-3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1.2036239074620461E-3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1.2976581753421799E-3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1.9541601011347038E-3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1.313295635896597E-3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9.9867886747605065E-4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2.7361574045314122E-3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1.857687749963915E-3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1.506935331306617E-3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1.5632225547526021E-3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2.415465212094983E-3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1.803005006860275E-3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8.8662434347106856E-4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1.5917421664070491E-3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1.4767825872545571E-3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2.1788999725687549E-3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1.333982257262802E-3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1.0468412850838361E-3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1.060220877831797E-3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1.10936187736304E-3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1.531896482579515E-3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9.9773892578379052E-4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-1.293935369040793E-4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1.454601499229127E-3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2.185812484184345E-3</v>
      </c>
    </row>
    <row r="47" spans="1:6" x14ac:dyDescent="0.35">
      <c r="A47" s="1" t="s">
        <v>49</v>
      </c>
      <c r="B47" t="s">
        <v>4</v>
      </c>
      <c r="C47" t="s">
        <v>4</v>
      </c>
      <c r="D47">
        <v>9.9217529872140707E-4</v>
      </c>
    </row>
    <row r="48" spans="1:6" x14ac:dyDescent="0.35">
      <c r="A48" s="1" t="s">
        <v>50</v>
      </c>
      <c r="B48" t="s">
        <v>4</v>
      </c>
      <c r="C48" t="s">
        <v>4</v>
      </c>
      <c r="D48">
        <v>1.6951003347433159E-3</v>
      </c>
    </row>
    <row r="49" spans="1:4" x14ac:dyDescent="0.35">
      <c r="A49" s="1" t="s">
        <v>51</v>
      </c>
      <c r="B49" t="s">
        <v>4</v>
      </c>
      <c r="C49" t="s">
        <v>4</v>
      </c>
      <c r="D49">
        <v>1.6129679660288169E-3</v>
      </c>
    </row>
  </sheetData>
  <autoFilter ref="B1:D49" xr:uid="{00000000-0001-0000-07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16.084823870916701</v>
      </c>
      <c r="C2">
        <v>7.1463930893214661E-5</v>
      </c>
      <c r="D2">
        <v>4.5670449186711584E-3</v>
      </c>
      <c r="E2">
        <v>1</v>
      </c>
      <c r="F2">
        <f>E2/47*100</f>
        <v>2.1276595744680851</v>
      </c>
      <c r="H2" s="5" t="s">
        <v>57</v>
      </c>
      <c r="I2">
        <f>AVERAGE(B2:B49)</f>
        <v>45.952822995207917</v>
      </c>
      <c r="J2">
        <f>AVERAGE(C2:C49)</f>
        <v>1.1216490543726243E-4</v>
      </c>
      <c r="K2">
        <f>AVERAGE(D2:D49)</f>
        <v>3.8798773535862921E-3</v>
      </c>
      <c r="L2">
        <v>0.25</v>
      </c>
    </row>
    <row r="3" spans="1:12" x14ac:dyDescent="0.35">
      <c r="A3" s="1" t="s">
        <v>5</v>
      </c>
      <c r="B3">
        <v>18.097992671</v>
      </c>
      <c r="C3">
        <v>6.6733618547695227E-5</v>
      </c>
      <c r="D3">
        <v>4.0583070518055344E-3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2.194951631855691</v>
      </c>
      <c r="J3">
        <f>J4/SQRT(COUNT(C2:C49))</f>
        <v>2.9966323488107336E-6</v>
      </c>
      <c r="K3">
        <f>K4/SQRT(COUNT(D2:D49))</f>
        <v>1.8561657154012384E-4</v>
      </c>
    </row>
    <row r="4" spans="1:12" x14ac:dyDescent="0.35">
      <c r="A4" s="1" t="s">
        <v>6</v>
      </c>
      <c r="B4">
        <v>29.138164313055601</v>
      </c>
      <c r="C4">
        <v>1.2397567750525461E-4</v>
      </c>
      <c r="D4">
        <v>3.7911961831572339E-3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12.985508974102965</v>
      </c>
      <c r="J4">
        <f>_xlfn.STDEV.S(C2:C196)</f>
        <v>1.7728316056181498E-5</v>
      </c>
      <c r="K4">
        <f>_xlfn.STDEV.S(D2:D196)</f>
        <v>1.2859893305369511E-3</v>
      </c>
    </row>
    <row r="5" spans="1:12" x14ac:dyDescent="0.35">
      <c r="A5" s="1" t="s">
        <v>7</v>
      </c>
      <c r="B5">
        <v>30.649461631388899</v>
      </c>
      <c r="C5">
        <v>1.3301007513467211E-4</v>
      </c>
      <c r="D5">
        <v>3.6360698827280682E-3</v>
      </c>
      <c r="E5">
        <v>4</v>
      </c>
      <c r="F5">
        <f t="shared" si="0"/>
        <v>8.5106382978723403</v>
      </c>
      <c r="H5" s="5" t="s">
        <v>60</v>
      </c>
      <c r="I5" s="6">
        <f>I4/I2</f>
        <v>0.2825834873182248</v>
      </c>
      <c r="J5" s="6">
        <f>J4/J2</f>
        <v>0.15805581957270526</v>
      </c>
      <c r="K5" s="6">
        <f>K4/K2</f>
        <v>0.33145102624140188</v>
      </c>
    </row>
    <row r="6" spans="1:12" x14ac:dyDescent="0.35">
      <c r="A6" s="1" t="s">
        <v>8</v>
      </c>
      <c r="B6">
        <v>34.157902595777799</v>
      </c>
      <c r="C6">
        <v>1.131594087075999E-4</v>
      </c>
      <c r="D6">
        <v>3.2012746670191041E-3</v>
      </c>
      <c r="E6">
        <v>5</v>
      </c>
      <c r="F6">
        <f t="shared" si="0"/>
        <v>10.638297872340425</v>
      </c>
      <c r="H6" s="5" t="s">
        <v>61</v>
      </c>
      <c r="I6">
        <f>COUNT(B2:B196)</f>
        <v>35</v>
      </c>
      <c r="J6">
        <f>COUNT(C2:C196)</f>
        <v>35</v>
      </c>
      <c r="K6">
        <f>COUNT(D2:D196)</f>
        <v>48</v>
      </c>
    </row>
    <row r="7" spans="1:12" x14ac:dyDescent="0.35">
      <c r="A7" s="1" t="s">
        <v>9</v>
      </c>
      <c r="B7">
        <v>34.157902595777799</v>
      </c>
      <c r="C7">
        <v>8.435637583643404E-5</v>
      </c>
      <c r="D7">
        <v>4.2681933588073866E-3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35.161143529388902</v>
      </c>
      <c r="C8">
        <v>8.2516239701624374E-5</v>
      </c>
      <c r="D8">
        <v>3.250027876480651E-3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36.1646249920556</v>
      </c>
      <c r="C9">
        <v>1.2317163008030869E-4</v>
      </c>
      <c r="D9">
        <v>3.551637377190438E-3</v>
      </c>
      <c r="E9">
        <v>8</v>
      </c>
      <c r="F9">
        <f t="shared" si="0"/>
        <v>17.021276595744681</v>
      </c>
      <c r="H9" s="5" t="s">
        <v>63</v>
      </c>
      <c r="I9">
        <f>MAX(B2:B49)</f>
        <v>83.876768617750002</v>
      </c>
      <c r="J9">
        <f>MAX(C2:C49)</f>
        <v>1.3814391410098609E-4</v>
      </c>
      <c r="K9">
        <f>MAX(D2:D49)</f>
        <v>6.8799314230576338E-3</v>
      </c>
    </row>
    <row r="10" spans="1:12" x14ac:dyDescent="0.35">
      <c r="A10" s="1" t="s">
        <v>12</v>
      </c>
      <c r="B10">
        <v>37.671267962249999</v>
      </c>
      <c r="C10">
        <v>1.116464207795421E-4</v>
      </c>
      <c r="D10">
        <v>3.925052195632832E-3</v>
      </c>
      <c r="E10">
        <v>9</v>
      </c>
      <c r="F10">
        <f t="shared" si="0"/>
        <v>19.148936170212767</v>
      </c>
      <c r="H10" s="5" t="s">
        <v>64</v>
      </c>
      <c r="I10">
        <f>MIN(B2:B49)</f>
        <v>16.084823870916701</v>
      </c>
      <c r="J10">
        <f>MIN(C2:C49)</f>
        <v>6.6733618547695227E-5</v>
      </c>
      <c r="K10">
        <f>MIN(D2:D49)</f>
        <v>9.1188923444262074E-4</v>
      </c>
    </row>
    <row r="11" spans="1:12" x14ac:dyDescent="0.35">
      <c r="A11" s="1" t="s">
        <v>13</v>
      </c>
      <c r="B11">
        <v>39.180591608249998</v>
      </c>
      <c r="C11">
        <v>1.3586389994608099E-4</v>
      </c>
      <c r="D11">
        <v>3.1104640407438522E-3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40.691150273250003</v>
      </c>
      <c r="C12">
        <v>1.084125026991681E-4</v>
      </c>
      <c r="D12">
        <v>3.5514079718073849E-3</v>
      </c>
      <c r="E12">
        <v>11</v>
      </c>
      <c r="F12">
        <f t="shared" si="0"/>
        <v>23.404255319148938</v>
      </c>
      <c r="H12" s="5" t="s">
        <v>65</v>
      </c>
      <c r="I12">
        <f>(16*I5^2)</f>
        <v>1.2776548368788692</v>
      </c>
      <c r="J12">
        <f>(16*J5^2)</f>
        <v>0.39970627361279293</v>
      </c>
      <c r="K12">
        <f>(16*K5^2)</f>
        <v>1.7577565247436557</v>
      </c>
    </row>
    <row r="13" spans="1:12" x14ac:dyDescent="0.35">
      <c r="A13" s="1" t="s">
        <v>15</v>
      </c>
      <c r="B13">
        <v>41.195088008361097</v>
      </c>
      <c r="C13">
        <v>1.099157507518775E-4</v>
      </c>
      <c r="D13">
        <v>2.8245488932362572E-3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42.199852161388897</v>
      </c>
      <c r="C14">
        <v>1.305425491437295E-4</v>
      </c>
      <c r="D14">
        <v>3.256898090055678E-3</v>
      </c>
      <c r="E14">
        <v>13</v>
      </c>
      <c r="F14">
        <f t="shared" si="0"/>
        <v>27.659574468085108</v>
      </c>
      <c r="H14" s="5" t="s">
        <v>67</v>
      </c>
      <c r="I14">
        <f>I12/I13</f>
        <v>15.437890138555353</v>
      </c>
      <c r="J14">
        <f>J12/J13</f>
        <v>4.8296467571786472</v>
      </c>
      <c r="K14">
        <f>K12/K13</f>
        <v>21.238953852052067</v>
      </c>
    </row>
    <row r="15" spans="1:12" x14ac:dyDescent="0.35">
      <c r="A15" s="1" t="s">
        <v>17</v>
      </c>
      <c r="B15">
        <v>42.700132391444399</v>
      </c>
      <c r="C15">
        <v>1.184807803642657E-4</v>
      </c>
      <c r="D15">
        <v>3.474586923683918E-3</v>
      </c>
      <c r="E15">
        <v>14</v>
      </c>
      <c r="F15">
        <f t="shared" si="0"/>
        <v>29.787234042553191</v>
      </c>
      <c r="H15" s="5" t="s">
        <v>68</v>
      </c>
      <c r="I15">
        <f>ROUND(I14,0)</f>
        <v>15</v>
      </c>
      <c r="J15">
        <f>ROUND(J14,0)</f>
        <v>5</v>
      </c>
      <c r="K15">
        <f>ROUND(K14,0)</f>
        <v>21</v>
      </c>
    </row>
    <row r="16" spans="1:12" x14ac:dyDescent="0.35">
      <c r="A16" s="1" t="s">
        <v>18</v>
      </c>
      <c r="B16">
        <v>45.203740811722199</v>
      </c>
      <c r="C16">
        <v>8.7694051614575452E-5</v>
      </c>
      <c r="D16">
        <v>4.3753253487973228E-3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46.205862887055602</v>
      </c>
      <c r="C17">
        <v>1.1875774903174239E-4</v>
      </c>
      <c r="D17">
        <v>3.7241193788726781E-3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46.205862887055602</v>
      </c>
      <c r="C18">
        <v>1.22728213504826E-4</v>
      </c>
      <c r="D18">
        <v>4.8746669167297743E-3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46.707623007472201</v>
      </c>
      <c r="C19">
        <v>1.218449628519287E-4</v>
      </c>
      <c r="D19">
        <v>3.1200005660178779E-3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>
        <v>47.209544464333298</v>
      </c>
      <c r="C20">
        <v>1.081736947104064E-4</v>
      </c>
      <c r="D20">
        <v>3.678751249214999E-3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>
        <v>47.711607726277798</v>
      </c>
      <c r="C21">
        <v>1.111094891329052E-4</v>
      </c>
      <c r="D21">
        <v>2.9434647960421018E-3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>
        <v>48.214001548194403</v>
      </c>
      <c r="C22">
        <v>1.33353367044322E-4</v>
      </c>
      <c r="D22">
        <v>3.074100441140586E-3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>
        <v>50.2245740850556</v>
      </c>
      <c r="C23">
        <v>1.084066277452385E-4</v>
      </c>
      <c r="D23">
        <v>2.6183524700611111E-3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>
        <v>51.231311161277802</v>
      </c>
      <c r="C24">
        <v>1.240791823625396E-4</v>
      </c>
      <c r="D24">
        <v>2.5440759122307751E-3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>
        <v>51.735237968388901</v>
      </c>
      <c r="C25">
        <v>8.9309622470155127E-5</v>
      </c>
      <c r="D25">
        <v>4.2174388888218403E-3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>
        <v>51.735237968388901</v>
      </c>
      <c r="C26">
        <v>1.2381243071173299E-4</v>
      </c>
      <c r="D26">
        <v>2.8502860374472151E-3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>
        <v>52.743428257583297</v>
      </c>
      <c r="C27">
        <v>1.0051899077096989E-4</v>
      </c>
      <c r="D27">
        <v>2.5565735857828089E-3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>
        <v>54.248090225083303</v>
      </c>
      <c r="C28">
        <v>1.3814391410098609E-4</v>
      </c>
      <c r="D28">
        <v>2.6392492975681179E-3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>
        <v>54.248090225083303</v>
      </c>
      <c r="C29">
        <v>1.147151825778042E-4</v>
      </c>
      <c r="D29">
        <v>2.7280770941428322E-3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>
        <v>54.748733512722197</v>
      </c>
      <c r="C30">
        <v>1.082929585604794E-4</v>
      </c>
      <c r="D30">
        <v>3.0051455351130609E-3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>
        <v>54.748733512722197</v>
      </c>
      <c r="C31">
        <v>1.1465683826243599E-4</v>
      </c>
      <c r="D31">
        <v>2.6712925681495821E-3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>
        <v>57.2536534991944</v>
      </c>
      <c r="C32">
        <v>1.107476941401227E-4</v>
      </c>
      <c r="D32">
        <v>3.240853845941818E-3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>
        <v>57.2536534991944</v>
      </c>
      <c r="C33">
        <v>1.049403521034965E-4</v>
      </c>
      <c r="D33">
        <v>2.1956208865886689E-3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>
        <v>63.7886711043611</v>
      </c>
      <c r="C34">
        <v>1.120725104180821E-4</v>
      </c>
      <c r="D34">
        <v>3.0064755690501722E-3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>
        <v>65.804279259055505</v>
      </c>
      <c r="C35">
        <v>1.2562413790208351E-4</v>
      </c>
      <c r="D35">
        <v>4.2505865831742569E-3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>
        <v>83.876768617750002</v>
      </c>
      <c r="C36">
        <v>1.3354086019588541E-4</v>
      </c>
      <c r="D36">
        <v>2.7855454509286429E-3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5.0648816017274797E-3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4.4129828594606227E-3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5.5296196981343892E-3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6.8355739634572222E-3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5.9754188867660752E-3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6.2533184453215894E-3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5.3324381327046547E-3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6.3980541617767303E-3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5.1888638626774591E-3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4.6858258181955966E-3</v>
      </c>
    </row>
    <row r="47" spans="1:6" x14ac:dyDescent="0.35">
      <c r="A47" s="1" t="s">
        <v>49</v>
      </c>
      <c r="B47" t="s">
        <v>4</v>
      </c>
      <c r="C47" t="s">
        <v>4</v>
      </c>
      <c r="D47">
        <v>9.1188923444262074E-4</v>
      </c>
    </row>
    <row r="48" spans="1:6" x14ac:dyDescent="0.35">
      <c r="A48" s="1" t="s">
        <v>50</v>
      </c>
      <c r="B48" t="s">
        <v>4</v>
      </c>
      <c r="C48" t="s">
        <v>4</v>
      </c>
      <c r="D48">
        <v>6.8799314230576338E-3</v>
      </c>
    </row>
    <row r="49" spans="1:4" x14ac:dyDescent="0.35">
      <c r="A49" s="1" t="s">
        <v>51</v>
      </c>
      <c r="B49" t="s">
        <v>4</v>
      </c>
      <c r="C49" t="s">
        <v>4</v>
      </c>
      <c r="D49">
        <v>5.1986030315841966E-3</v>
      </c>
    </row>
  </sheetData>
  <autoFilter ref="B1:D49" xr:uid="{00000000-0001-0000-08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137.43123511549999</v>
      </c>
      <c r="C2">
        <v>9.822255667776356E-5</v>
      </c>
      <c r="D2">
        <v>2.1370454803818291E-3</v>
      </c>
      <c r="E2">
        <v>1</v>
      </c>
      <c r="F2">
        <f>E2/47*100</f>
        <v>2.1276595744680851</v>
      </c>
      <c r="H2" s="5" t="s">
        <v>57</v>
      </c>
      <c r="I2">
        <f>AVERAGE(B2:B49)</f>
        <v>137.43123511549999</v>
      </c>
      <c r="J2">
        <f>AVERAGE(C2:C49)</f>
        <v>9.822255667776356E-5</v>
      </c>
      <c r="K2">
        <f>AVERAGE(D2:D49)</f>
        <v>2.0263472948053524E-3</v>
      </c>
      <c r="L2">
        <v>0.25</v>
      </c>
    </row>
    <row r="3" spans="1:12" x14ac:dyDescent="0.35">
      <c r="A3" s="1" t="s">
        <v>5</v>
      </c>
      <c r="B3" t="s">
        <v>4</v>
      </c>
      <c r="C3" t="s">
        <v>4</v>
      </c>
      <c r="D3">
        <v>3.9322064958322231E-3</v>
      </c>
      <c r="E3">
        <v>2</v>
      </c>
      <c r="F3">
        <f t="shared" ref="F3:F45" si="0">E3/47*100</f>
        <v>4.2553191489361701</v>
      </c>
      <c r="H3" s="5" t="s">
        <v>58</v>
      </c>
      <c r="I3" t="e">
        <f>I4/SQRT(COUNT(B2:B49))</f>
        <v>#DIV/0!</v>
      </c>
      <c r="J3" t="e">
        <f>J4/SQRT(COUNT(C2:C49))</f>
        <v>#DIV/0!</v>
      </c>
      <c r="K3">
        <f>K4/SQRT(COUNT(D2:D49))</f>
        <v>1.0852854399217012E-4</v>
      </c>
    </row>
    <row r="4" spans="1:12" x14ac:dyDescent="0.35">
      <c r="A4" s="1" t="s">
        <v>6</v>
      </c>
      <c r="B4" t="s">
        <v>4</v>
      </c>
      <c r="C4" t="s">
        <v>4</v>
      </c>
      <c r="D4">
        <v>1.771181716342747E-3</v>
      </c>
      <c r="E4">
        <v>3</v>
      </c>
      <c r="F4">
        <f t="shared" si="0"/>
        <v>6.3829787234042552</v>
      </c>
      <c r="H4" s="5" t="s">
        <v>59</v>
      </c>
      <c r="I4" t="e">
        <f>_xlfn.STDEV.S(B2:B49)</f>
        <v>#DIV/0!</v>
      </c>
      <c r="J4" t="e">
        <f>_xlfn.STDEV.S(C2:C196)</f>
        <v>#DIV/0!</v>
      </c>
      <c r="K4">
        <f>_xlfn.STDEV.S(D2:D196)</f>
        <v>7.5190780906365072E-4</v>
      </c>
    </row>
    <row r="5" spans="1:12" x14ac:dyDescent="0.35">
      <c r="A5" s="1" t="s">
        <v>7</v>
      </c>
      <c r="B5" t="s">
        <v>4</v>
      </c>
      <c r="C5" t="s">
        <v>4</v>
      </c>
      <c r="D5">
        <v>1.530469906159684E-3</v>
      </c>
      <c r="E5">
        <v>4</v>
      </c>
      <c r="F5">
        <f t="shared" si="0"/>
        <v>8.5106382978723403</v>
      </c>
      <c r="H5" s="5" t="s">
        <v>60</v>
      </c>
      <c r="I5" s="6" t="e">
        <f>I4/I2</f>
        <v>#DIV/0!</v>
      </c>
      <c r="J5" s="6" t="e">
        <f>J4/J2</f>
        <v>#DIV/0!</v>
      </c>
      <c r="K5" s="6">
        <f>K4/K2</f>
        <v>0.37106561693111828</v>
      </c>
    </row>
    <row r="6" spans="1:12" x14ac:dyDescent="0.35">
      <c r="A6" s="1" t="s">
        <v>8</v>
      </c>
      <c r="B6" t="s">
        <v>4</v>
      </c>
      <c r="C6" t="s">
        <v>4</v>
      </c>
      <c r="D6">
        <v>2.4288362018546369E-3</v>
      </c>
      <c r="E6">
        <v>5</v>
      </c>
      <c r="F6">
        <f t="shared" si="0"/>
        <v>10.638297872340425</v>
      </c>
      <c r="H6" s="5" t="s">
        <v>61</v>
      </c>
      <c r="I6">
        <f>COUNT(B2:B196)</f>
        <v>1</v>
      </c>
      <c r="J6">
        <f>COUNT(C2:C196)</f>
        <v>1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1.4920026378988751E-3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2.2108019205932718E-3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1.869792939213955E-3</v>
      </c>
      <c r="E9">
        <v>8</v>
      </c>
      <c r="F9">
        <f t="shared" si="0"/>
        <v>17.021276595744681</v>
      </c>
      <c r="H9" s="5" t="s">
        <v>63</v>
      </c>
      <c r="I9">
        <f>MAX(B2:B49)</f>
        <v>137.43123511549999</v>
      </c>
      <c r="J9">
        <f>MAX(C2:C49)</f>
        <v>9.822255667776356E-5</v>
      </c>
      <c r="K9">
        <f>MAX(D2:D49)</f>
        <v>5.0240586208976741E-3</v>
      </c>
    </row>
    <row r="10" spans="1:12" x14ac:dyDescent="0.35">
      <c r="A10" s="1" t="s">
        <v>12</v>
      </c>
      <c r="B10" t="s">
        <v>4</v>
      </c>
      <c r="C10" t="s">
        <v>4</v>
      </c>
      <c r="D10">
        <v>4.2546355376963882E-4</v>
      </c>
      <c r="E10">
        <v>9</v>
      </c>
      <c r="F10">
        <f t="shared" si="0"/>
        <v>19.148936170212767</v>
      </c>
      <c r="H10" s="5" t="s">
        <v>64</v>
      </c>
      <c r="I10">
        <f>MIN(B2:B49)</f>
        <v>137.43123511549999</v>
      </c>
      <c r="J10">
        <f>MIN(C2:C49)</f>
        <v>9.822255667776356E-5</v>
      </c>
      <c r="K10">
        <f>MIN(D2:D49)</f>
        <v>4.2546355376963882E-4</v>
      </c>
    </row>
    <row r="11" spans="1:12" x14ac:dyDescent="0.35">
      <c r="A11" s="1" t="s">
        <v>13</v>
      </c>
      <c r="B11" t="s">
        <v>4</v>
      </c>
      <c r="C11" t="s">
        <v>4</v>
      </c>
      <c r="D11">
        <v>2.0524216788715601E-3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1.3389292953070379E-3</v>
      </c>
      <c r="E12">
        <v>11</v>
      </c>
      <c r="F12">
        <f t="shared" si="0"/>
        <v>23.404255319148938</v>
      </c>
      <c r="H12" s="5" t="s">
        <v>65</v>
      </c>
      <c r="I12" t="e">
        <f>(16*I5^2)</f>
        <v>#DIV/0!</v>
      </c>
      <c r="J12" t="e">
        <f>(16*J5^2)</f>
        <v>#DIV/0!</v>
      </c>
      <c r="K12">
        <f>(16*K5^2)</f>
        <v>2.2030350730955428</v>
      </c>
    </row>
    <row r="13" spans="1:12" x14ac:dyDescent="0.35">
      <c r="A13" s="1" t="s">
        <v>15</v>
      </c>
      <c r="B13" t="s">
        <v>4</v>
      </c>
      <c r="C13" t="s">
        <v>4</v>
      </c>
      <c r="D13">
        <v>2.2001645690609582E-3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3.240386527107677E-3</v>
      </c>
      <c r="E14">
        <v>13</v>
      </c>
      <c r="F14">
        <f t="shared" si="0"/>
        <v>27.659574468085108</v>
      </c>
      <c r="H14" s="5" t="s">
        <v>67</v>
      </c>
      <c r="I14" t="e">
        <f>I12/I13</f>
        <v>#DIV/0!</v>
      </c>
      <c r="J14" t="e">
        <f>J12/J13</f>
        <v>#DIV/0!</v>
      </c>
      <c r="K14">
        <f>K12/K13</f>
        <v>26.619249932098576</v>
      </c>
    </row>
    <row r="15" spans="1:12" x14ac:dyDescent="0.35">
      <c r="A15" s="1" t="s">
        <v>17</v>
      </c>
      <c r="B15" t="s">
        <v>4</v>
      </c>
      <c r="C15" t="s">
        <v>4</v>
      </c>
      <c r="D15">
        <v>1.607466823373934E-3</v>
      </c>
      <c r="E15">
        <v>14</v>
      </c>
      <c r="F15">
        <f t="shared" si="0"/>
        <v>29.787234042553191</v>
      </c>
      <c r="H15" s="5" t="s">
        <v>68</v>
      </c>
      <c r="I15" t="e">
        <f>ROUND(I14,0)</f>
        <v>#DIV/0!</v>
      </c>
      <c r="J15" t="e">
        <f>ROUND(J14,0)</f>
        <v>#DIV/0!</v>
      </c>
      <c r="K15">
        <f>ROUND(K14,0)</f>
        <v>27</v>
      </c>
    </row>
    <row r="16" spans="1:12" x14ac:dyDescent="0.35">
      <c r="A16" s="1" t="s">
        <v>18</v>
      </c>
      <c r="B16" t="s">
        <v>4</v>
      </c>
      <c r="C16" t="s">
        <v>4</v>
      </c>
      <c r="D16">
        <v>1.8142705538980099E-3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2.0283010639412071E-3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2.106831853965427E-3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1.8667034504678841E-3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2.5839845476171058E-3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7.484339645136165E-4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1.6952678467219301E-3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2.181069202424822E-3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1.545650500323116E-3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1.6177234629851679E-3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3.0366194847888939E-3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2.1818124565468229E-3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1.6898792484092049E-3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3.0871440613135792E-3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2.15814801605471E-3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5.0240586208976741E-3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2.0879357586471971E-3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1.7162058528996081E-3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2.44477848947392E-3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1.9749028843111028E-3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1.8189356304760831E-3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1.6892174913784889E-3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1.6920372624319609E-3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2.0538568053985549E-3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2.170357906301787E-3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1.508075114735016E-3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1.610511840353537E-3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1.985743545215953E-3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5.9826634755961463E-4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1.7512479771018971E-3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1.9812174536441691E-3</v>
      </c>
    </row>
    <row r="47" spans="1:6" x14ac:dyDescent="0.35">
      <c r="A47" s="1" t="s">
        <v>49</v>
      </c>
      <c r="B47" t="s">
        <v>4</v>
      </c>
      <c r="C47" t="s">
        <v>4</v>
      </c>
      <c r="D47">
        <v>2.0105463059010222E-3</v>
      </c>
    </row>
    <row r="48" spans="1:6" x14ac:dyDescent="0.35">
      <c r="A48" s="1" t="s">
        <v>50</v>
      </c>
      <c r="B48" t="s">
        <v>4</v>
      </c>
      <c r="C48" t="s">
        <v>4</v>
      </c>
      <c r="D48">
        <v>1.9001078076871149E-3</v>
      </c>
    </row>
    <row r="49" spans="1:4" x14ac:dyDescent="0.35">
      <c r="A49" s="1" t="s">
        <v>51</v>
      </c>
      <c r="B49" t="s">
        <v>4</v>
      </c>
      <c r="C49" t="s">
        <v>4</v>
      </c>
      <c r="D49">
        <v>2.6676575965026948E-3</v>
      </c>
    </row>
  </sheetData>
  <autoFilter ref="B1:D49" xr:uid="{00000000-0001-0000-09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65.807114806333303</v>
      </c>
      <c r="C2">
        <v>1.2297913760902129E-4</v>
      </c>
      <c r="D2">
        <v>1.9240935003803641E-3</v>
      </c>
      <c r="E2">
        <v>1</v>
      </c>
      <c r="F2">
        <f>E2/47*100</f>
        <v>2.1276595744680851</v>
      </c>
      <c r="H2" s="5" t="s">
        <v>57</v>
      </c>
      <c r="I2">
        <f>AVERAGE(B2:B49)</f>
        <v>91.326325739888659</v>
      </c>
      <c r="J2">
        <f>AVERAGE(C2:C49)</f>
        <v>1.1039153369933964E-4</v>
      </c>
      <c r="K2">
        <f>AVERAGE(D2:D49)</f>
        <v>1.8360127609823029E-3</v>
      </c>
      <c r="L2">
        <v>0.25</v>
      </c>
    </row>
    <row r="3" spans="1:12" x14ac:dyDescent="0.35">
      <c r="A3" s="1" t="s">
        <v>5</v>
      </c>
      <c r="B3">
        <v>116.845536673444</v>
      </c>
      <c r="C3">
        <v>9.7803929789657985E-5</v>
      </c>
      <c r="D3">
        <v>1.852716379016699E-3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25.519210933555318</v>
      </c>
      <c r="J3">
        <f>J4/SQRT(COUNT(C2:C49))</f>
        <v>1.2587603909681653E-5</v>
      </c>
      <c r="K3">
        <f>K4/SQRT(COUNT(D2:D49))</f>
        <v>8.2650275822547341E-5</v>
      </c>
    </row>
    <row r="4" spans="1:12" x14ac:dyDescent="0.35">
      <c r="A4" s="1" t="s">
        <v>6</v>
      </c>
      <c r="B4" t="s">
        <v>4</v>
      </c>
      <c r="C4" t="s">
        <v>4</v>
      </c>
      <c r="D4">
        <v>3.219741806102668E-3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36.089614203293706</v>
      </c>
      <c r="J4">
        <f>_xlfn.STDEV.S(C2:C196)</f>
        <v>1.7801560166852392E-5</v>
      </c>
      <c r="K4">
        <f>_xlfn.STDEV.S(D2:D196)</f>
        <v>5.7261790793693428E-4</v>
      </c>
    </row>
    <row r="5" spans="1:12" x14ac:dyDescent="0.35">
      <c r="A5" s="1" t="s">
        <v>7</v>
      </c>
      <c r="B5" t="s">
        <v>4</v>
      </c>
      <c r="C5" t="s">
        <v>4</v>
      </c>
      <c r="D5">
        <v>1.5362462451163439E-3</v>
      </c>
      <c r="E5">
        <v>4</v>
      </c>
      <c r="F5">
        <f t="shared" si="0"/>
        <v>8.5106382978723403</v>
      </c>
      <c r="H5" s="5" t="s">
        <v>60</v>
      </c>
      <c r="I5" s="6">
        <f>I4/I2</f>
        <v>0.39517208111582686</v>
      </c>
      <c r="J5" s="6">
        <f>J4/J2</f>
        <v>0.16125838250727084</v>
      </c>
      <c r="K5" s="6">
        <f>K4/K2</f>
        <v>0.31188122441511379</v>
      </c>
    </row>
    <row r="6" spans="1:12" x14ac:dyDescent="0.35">
      <c r="A6" s="1" t="s">
        <v>8</v>
      </c>
      <c r="B6" t="s">
        <v>4</v>
      </c>
      <c r="C6" t="s">
        <v>4</v>
      </c>
      <c r="D6">
        <v>2.288730108455512E-3</v>
      </c>
      <c r="E6">
        <v>5</v>
      </c>
      <c r="F6">
        <f t="shared" si="0"/>
        <v>10.638297872340425</v>
      </c>
      <c r="H6" s="5" t="s">
        <v>61</v>
      </c>
      <c r="I6">
        <f>COUNT(B2:B196)</f>
        <v>2</v>
      </c>
      <c r="J6">
        <f>COUNT(C2:C196)</f>
        <v>2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2.3242933428163602E-3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1.500744806040935E-3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2.288618234144306E-3</v>
      </c>
      <c r="E9">
        <v>8</v>
      </c>
      <c r="F9">
        <f t="shared" si="0"/>
        <v>17.021276595744681</v>
      </c>
      <c r="H9" s="5" t="s">
        <v>63</v>
      </c>
      <c r="I9">
        <f>MAX(B2:B49)</f>
        <v>116.845536673444</v>
      </c>
      <c r="J9">
        <f>MAX(C2:C49)</f>
        <v>1.2297913760902129E-4</v>
      </c>
      <c r="K9">
        <f>MAX(D2:D49)</f>
        <v>3.219741806102668E-3</v>
      </c>
    </row>
    <row r="10" spans="1:12" x14ac:dyDescent="0.35">
      <c r="A10" s="1" t="s">
        <v>12</v>
      </c>
      <c r="B10" t="s">
        <v>4</v>
      </c>
      <c r="C10" t="s">
        <v>4</v>
      </c>
      <c r="D10">
        <v>1.6372957575730711E-3</v>
      </c>
      <c r="E10">
        <v>9</v>
      </c>
      <c r="F10">
        <f t="shared" si="0"/>
        <v>19.148936170212767</v>
      </c>
      <c r="H10" s="5" t="s">
        <v>64</v>
      </c>
      <c r="I10">
        <f>MIN(B2:B49)</f>
        <v>65.807114806333303</v>
      </c>
      <c r="J10">
        <f>MIN(C2:C49)</f>
        <v>9.7803929789657985E-5</v>
      </c>
      <c r="K10">
        <f>MIN(D2:D49)</f>
        <v>-2.9541934899331141E-4</v>
      </c>
    </row>
    <row r="11" spans="1:12" x14ac:dyDescent="0.35">
      <c r="A11" s="1" t="s">
        <v>13</v>
      </c>
      <c r="B11" t="s">
        <v>4</v>
      </c>
      <c r="C11" t="s">
        <v>4</v>
      </c>
      <c r="D11">
        <v>1.655202842655861E-3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1.962324287612738E-3</v>
      </c>
      <c r="E12">
        <v>11</v>
      </c>
      <c r="F12">
        <f t="shared" si="0"/>
        <v>23.404255319148938</v>
      </c>
      <c r="H12" s="5" t="s">
        <v>65</v>
      </c>
      <c r="I12">
        <f>(16*I5^2)</f>
        <v>2.4985755790946182</v>
      </c>
      <c r="J12">
        <f>(16*J5^2)</f>
        <v>0.4160682548617804</v>
      </c>
      <c r="K12">
        <f>(16*K5^2)</f>
        <v>1.556318370282729</v>
      </c>
    </row>
    <row r="13" spans="1:12" x14ac:dyDescent="0.35">
      <c r="A13" s="1" t="s">
        <v>15</v>
      </c>
      <c r="B13" t="s">
        <v>4</v>
      </c>
      <c r="C13" t="s">
        <v>4</v>
      </c>
      <c r="D13">
        <v>2.0253368310897859E-3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1.730066933351755E-3</v>
      </c>
      <c r="E14">
        <v>13</v>
      </c>
      <c r="F14">
        <f t="shared" si="0"/>
        <v>27.659574468085108</v>
      </c>
      <c r="H14" s="5" t="s">
        <v>67</v>
      </c>
      <c r="I14">
        <f>I12/I13</f>
        <v>30.190262799902829</v>
      </c>
      <c r="J14">
        <f>J12/J13</f>
        <v>5.027348406857385</v>
      </c>
      <c r="K14">
        <f>K12/K13</f>
        <v>18.804978721587343</v>
      </c>
    </row>
    <row r="15" spans="1:12" x14ac:dyDescent="0.35">
      <c r="A15" s="1" t="s">
        <v>17</v>
      </c>
      <c r="B15" t="s">
        <v>4</v>
      </c>
      <c r="C15" t="s">
        <v>4</v>
      </c>
      <c r="D15">
        <v>1.618109622219121E-3</v>
      </c>
      <c r="E15">
        <v>14</v>
      </c>
      <c r="F15">
        <f t="shared" si="0"/>
        <v>29.787234042553191</v>
      </c>
      <c r="H15" s="5" t="s">
        <v>68</v>
      </c>
      <c r="I15">
        <f>ROUND(I14,0)</f>
        <v>30</v>
      </c>
      <c r="J15">
        <f>ROUND(J14,0)</f>
        <v>5</v>
      </c>
      <c r="K15">
        <f>ROUND(K14,0)</f>
        <v>19</v>
      </c>
    </row>
    <row r="16" spans="1:12" x14ac:dyDescent="0.35">
      <c r="A16" s="1" t="s">
        <v>18</v>
      </c>
      <c r="B16" t="s">
        <v>4</v>
      </c>
      <c r="C16" t="s">
        <v>4</v>
      </c>
      <c r="D16">
        <v>2.5081071600447729E-3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1.6660662815626069E-3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1.9836818769079852E-3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1.893386164335127E-3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1.539423122220443E-3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1.229257425120185E-3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1.9615911607101938E-3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1.310169770599406E-3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2.2918597062117408E-3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2.003826475694033E-3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2.4197244606301948E-3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1.4358410541087611E-3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2.8227532940369119E-3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1.741051715976386E-3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1.571870982717943E-3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9.6917061771435557E-4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1.895014579561014E-3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2.2464856772473922E-3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1.7418630469768191E-3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1.8859471743340019E-3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1.24423514337588E-3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2.4020320866764938E-3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1.9879256132427389E-3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2.2032697024084742E-3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2.0034188822270821E-3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2.5717378514461429E-3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1.5781589775503699E-3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1.4572082527732511E-3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5.4706250524559359E-4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2.0024589253431488E-3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1.5886310625453141E-3</v>
      </c>
    </row>
    <row r="47" spans="1:6" x14ac:dyDescent="0.35">
      <c r="A47" s="1" t="s">
        <v>49</v>
      </c>
      <c r="B47" t="s">
        <v>4</v>
      </c>
      <c r="C47" t="s">
        <v>4</v>
      </c>
      <c r="D47">
        <v>2.5571889444891429E-3</v>
      </c>
    </row>
    <row r="48" spans="1:6" x14ac:dyDescent="0.35">
      <c r="A48" s="1" t="s">
        <v>50</v>
      </c>
      <c r="B48" t="s">
        <v>4</v>
      </c>
      <c r="C48" t="s">
        <v>4</v>
      </c>
      <c r="D48">
        <v>-2.9541934899331141E-4</v>
      </c>
    </row>
    <row r="49" spans="1:4" x14ac:dyDescent="0.35">
      <c r="A49" s="1" t="s">
        <v>51</v>
      </c>
      <c r="B49" t="s">
        <v>4</v>
      </c>
      <c r="C49" t="s">
        <v>4</v>
      </c>
      <c r="D49">
        <v>1.6000914855344691E-3</v>
      </c>
    </row>
  </sheetData>
  <autoFilter ref="B1:D49" xr:uid="{00000000-0001-0000-0A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9"/>
  <sheetViews>
    <sheetView workbookViewId="0">
      <selection activeCell="N18" sqref="N18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26.6257331718611</v>
      </c>
      <c r="C2">
        <v>1.063872524408048E-4</v>
      </c>
      <c r="D2">
        <v>3.7639681348496791E-3</v>
      </c>
      <c r="E2">
        <v>1</v>
      </c>
      <c r="F2">
        <f>E2/47*100</f>
        <v>2.1276595744680851</v>
      </c>
      <c r="H2" s="5" t="s">
        <v>57</v>
      </c>
      <c r="I2">
        <f>AVERAGE(B2:B49)</f>
        <v>98.0525601835337</v>
      </c>
      <c r="J2">
        <f>AVERAGE(C2:C49)</f>
        <v>1.3943889452348919E-4</v>
      </c>
      <c r="K2">
        <f>AVERAGE(D2:D49)</f>
        <v>2.6775891943155408E-3</v>
      </c>
      <c r="L2">
        <v>0.25</v>
      </c>
    </row>
    <row r="3" spans="1:12" x14ac:dyDescent="0.35">
      <c r="A3" s="1" t="s">
        <v>5</v>
      </c>
      <c r="B3">
        <v>31.656080176555601</v>
      </c>
      <c r="C3">
        <v>1.4803455919976769E-4</v>
      </c>
      <c r="D3">
        <v>4.2904326039017717E-3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16.949398503432342</v>
      </c>
      <c r="J3">
        <f>J4/SQRT(COUNT(C2:C49))</f>
        <v>3.4981622595786724E-6</v>
      </c>
      <c r="K3">
        <f>K4/SQRT(COUNT(D2:D49))</f>
        <v>1.3424466365484437E-4</v>
      </c>
    </row>
    <row r="4" spans="1:12" x14ac:dyDescent="0.35">
      <c r="A4" s="1" t="s">
        <v>6</v>
      </c>
      <c r="B4">
        <v>42.703387047249997</v>
      </c>
      <c r="C4">
        <v>1.3703100402513829E-4</v>
      </c>
      <c r="D4">
        <v>2.7950158173622032E-3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63.418842111742812</v>
      </c>
      <c r="J4">
        <f>_xlfn.STDEV.S(C2:C196)</f>
        <v>1.3088924658686361E-5</v>
      </c>
      <c r="K4">
        <f>_xlfn.STDEV.S(D2:D196)</f>
        <v>9.3007431238074207E-4</v>
      </c>
    </row>
    <row r="5" spans="1:12" x14ac:dyDescent="0.35">
      <c r="A5" s="1" t="s">
        <v>7</v>
      </c>
      <c r="B5">
        <v>49.725299863583302</v>
      </c>
      <c r="C5">
        <v>1.5067155697934221E-4</v>
      </c>
      <c r="D5">
        <v>2.6479017155894851E-3</v>
      </c>
      <c r="E5">
        <v>4</v>
      </c>
      <c r="F5">
        <f t="shared" si="0"/>
        <v>8.5106382978723403</v>
      </c>
      <c r="H5" s="5" t="s">
        <v>60</v>
      </c>
      <c r="I5" s="6">
        <f>I4/I2</f>
        <v>0.64678415324430205</v>
      </c>
      <c r="J5" s="6">
        <f>J4/J2</f>
        <v>9.3868534338397702E-2</v>
      </c>
      <c r="K5" s="6">
        <f>K4/K2</f>
        <v>0.34735511868484831</v>
      </c>
    </row>
    <row r="6" spans="1:12" x14ac:dyDescent="0.35">
      <c r="A6" s="1" t="s">
        <v>8</v>
      </c>
      <c r="B6">
        <v>54.251942667555603</v>
      </c>
      <c r="C6">
        <v>1.5122319675890149E-4</v>
      </c>
      <c r="D6">
        <v>2.6124704777332388E-3</v>
      </c>
      <c r="E6">
        <v>5</v>
      </c>
      <c r="F6">
        <f t="shared" si="0"/>
        <v>10.638297872340425</v>
      </c>
      <c r="H6" s="5" t="s">
        <v>61</v>
      </c>
      <c r="I6">
        <f>COUNT(B2:B196)</f>
        <v>14</v>
      </c>
      <c r="J6">
        <f>COUNT(C2:C196)</f>
        <v>14</v>
      </c>
      <c r="K6">
        <f>COUNT(D2:D196)</f>
        <v>48</v>
      </c>
    </row>
    <row r="7" spans="1:12" x14ac:dyDescent="0.35">
      <c r="A7" s="1" t="s">
        <v>9</v>
      </c>
      <c r="B7">
        <v>55.754613290916701</v>
      </c>
      <c r="C7">
        <v>1.306169942291806E-4</v>
      </c>
      <c r="D7">
        <v>3.1588098242612619E-3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71.327005615527796</v>
      </c>
      <c r="C8">
        <v>1.284577714376743E-4</v>
      </c>
      <c r="D8">
        <v>3.558573096492552E-3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76.852165931888905</v>
      </c>
      <c r="C9">
        <v>1.3683274419700269E-4</v>
      </c>
      <c r="D9">
        <v>2.8083612897252929E-3</v>
      </c>
      <c r="E9">
        <v>8</v>
      </c>
      <c r="F9">
        <f t="shared" si="0"/>
        <v>17.021276595744681</v>
      </c>
      <c r="H9" s="5" t="s">
        <v>63</v>
      </c>
      <c r="I9">
        <f>MAX(B2:B49)</f>
        <v>203.71095454822199</v>
      </c>
      <c r="J9">
        <f>MAX(C2:C49)</f>
        <v>1.5553697527928101E-4</v>
      </c>
      <c r="K9">
        <f>MAX(D2:D49)</f>
        <v>5.9852573577864271E-3</v>
      </c>
    </row>
    <row r="10" spans="1:12" x14ac:dyDescent="0.35">
      <c r="A10" s="1" t="s">
        <v>12</v>
      </c>
      <c r="B10">
        <v>91.408227600638895</v>
      </c>
      <c r="C10">
        <v>1.4576767279155561E-4</v>
      </c>
      <c r="D10">
        <v>2.2456320493223331E-3</v>
      </c>
      <c r="E10">
        <v>9</v>
      </c>
      <c r="F10">
        <f t="shared" si="0"/>
        <v>19.148936170212767</v>
      </c>
      <c r="H10" s="5" t="s">
        <v>64</v>
      </c>
      <c r="I10">
        <f>MIN(B2:B49)</f>
        <v>26.6257331718611</v>
      </c>
      <c r="J10">
        <f>MIN(C2:C49)</f>
        <v>1.063872524408048E-4</v>
      </c>
      <c r="K10">
        <f>MIN(D2:D49)</f>
        <v>6.4172757631220068E-4</v>
      </c>
    </row>
    <row r="11" spans="1:12" x14ac:dyDescent="0.35">
      <c r="A11" s="1" t="s">
        <v>13</v>
      </c>
      <c r="B11">
        <v>134.92077385619399</v>
      </c>
      <c r="C11">
        <v>1.380387563802411E-4</v>
      </c>
      <c r="D11">
        <v>4.2030540409820358E-3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155.003626596667</v>
      </c>
      <c r="C12">
        <v>1.2772184859968669E-4</v>
      </c>
      <c r="D12">
        <v>2.4725428884310222E-3</v>
      </c>
      <c r="E12">
        <v>11</v>
      </c>
      <c r="F12">
        <f t="shared" si="0"/>
        <v>23.404255319148938</v>
      </c>
      <c r="H12" s="5" t="s">
        <v>65</v>
      </c>
      <c r="I12">
        <f>(16*I5^2)</f>
        <v>6.6932758542071804</v>
      </c>
      <c r="J12">
        <f>(16*J5^2)</f>
        <v>0.14098082782142318</v>
      </c>
      <c r="K12">
        <f>(16*K5^2)</f>
        <v>1.9304892556250408</v>
      </c>
    </row>
    <row r="13" spans="1:12" x14ac:dyDescent="0.35">
      <c r="A13" s="1" t="s">
        <v>15</v>
      </c>
      <c r="B13">
        <v>187.642297189944</v>
      </c>
      <c r="C13">
        <v>1.5553697527928101E-4</v>
      </c>
      <c r="D13">
        <v>3.139379524965995E-3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191.153735012667</v>
      </c>
      <c r="C14">
        <v>1.490906427922222E-4</v>
      </c>
      <c r="D14">
        <v>4.1424497722662417E-3</v>
      </c>
      <c r="E14">
        <v>13</v>
      </c>
      <c r="F14">
        <f t="shared" si="0"/>
        <v>27.659574468085108</v>
      </c>
      <c r="H14" s="5" t="s">
        <v>67</v>
      </c>
      <c r="I14">
        <f>I12/I13</f>
        <v>80.874782704784707</v>
      </c>
      <c r="J14">
        <f>J12/J13</f>
        <v>1.7034698799141024</v>
      </c>
      <c r="K14">
        <f>K12/K13</f>
        <v>23.326081647219084</v>
      </c>
    </row>
    <row r="15" spans="1:12" x14ac:dyDescent="0.35">
      <c r="A15" s="1" t="s">
        <v>17</v>
      </c>
      <c r="B15">
        <v>203.71095454822199</v>
      </c>
      <c r="C15">
        <v>1.4673354821805E-4</v>
      </c>
      <c r="D15">
        <v>3.0551775334183491E-3</v>
      </c>
      <c r="E15">
        <v>14</v>
      </c>
      <c r="F15">
        <f t="shared" si="0"/>
        <v>29.787234042553191</v>
      </c>
      <c r="H15" s="5" t="s">
        <v>68</v>
      </c>
      <c r="I15">
        <f>ROUND(I14,0)</f>
        <v>81</v>
      </c>
      <c r="J15">
        <f>ROUND(J14,0)</f>
        <v>2</v>
      </c>
      <c r="K15">
        <f>ROUND(K14,0)</f>
        <v>23</v>
      </c>
    </row>
    <row r="16" spans="1:12" x14ac:dyDescent="0.35">
      <c r="A16" s="1" t="s">
        <v>18</v>
      </c>
      <c r="B16" t="s">
        <v>4</v>
      </c>
      <c r="C16" t="s">
        <v>4</v>
      </c>
      <c r="D16">
        <v>2.5385298876935249E-3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2.477496694873467E-3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2.3492862872682898E-3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3.628286056880111E-3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3.8346023360422E-3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1.254326672881795E-3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1.760926601271076E-3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2.3020597604043341E-3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3.8585454624640572E-3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2.394868306386392E-3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2.9902252511194568E-3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2.713807661676121E-3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1.9572404229971259E-3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6.4172757631220068E-4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2.4019686212328989E-3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2.1503720693411242E-3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2.6089524473128121E-3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5.9852573577864271E-3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2.4938243903059672E-3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1.804158933994992E-3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1.882758798330557E-3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1.7792843445208E-3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2.669582791427367E-3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2.1537407996999902E-3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2.8106677548942671E-3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2.0448256670433209E-3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2.219627328473812E-3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2.4244485093510601E-3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2.7858244062473211E-3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2.1823411832258329E-3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2.275114531228101E-3</v>
      </c>
    </row>
    <row r="47" spans="1:6" x14ac:dyDescent="0.35">
      <c r="A47" s="1" t="s">
        <v>49</v>
      </c>
      <c r="B47" t="s">
        <v>4</v>
      </c>
      <c r="C47" t="s">
        <v>4</v>
      </c>
      <c r="D47">
        <v>3.3459634537425249E-3</v>
      </c>
    </row>
    <row r="48" spans="1:6" x14ac:dyDescent="0.35">
      <c r="A48" s="1" t="s">
        <v>50</v>
      </c>
      <c r="B48" t="s">
        <v>4</v>
      </c>
      <c r="C48" t="s">
        <v>4</v>
      </c>
      <c r="D48">
        <v>2.0729407907984182E-3</v>
      </c>
    </row>
    <row r="49" spans="1:4" x14ac:dyDescent="0.35">
      <c r="A49" s="1" t="s">
        <v>51</v>
      </c>
      <c r="B49" t="s">
        <v>4</v>
      </c>
      <c r="C49" t="s">
        <v>4</v>
      </c>
      <c r="D49">
        <v>8.3692940061674175E-4</v>
      </c>
    </row>
  </sheetData>
  <autoFilter ref="B1:D49" xr:uid="{00000000-0001-0000-0B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12.0682419105833</v>
      </c>
      <c r="C2">
        <v>8.5801259633132973E-5</v>
      </c>
      <c r="D2">
        <v>4.296490760294174E-3</v>
      </c>
      <c r="E2">
        <v>1</v>
      </c>
      <c r="F2">
        <f>E2/47*100</f>
        <v>2.1276595744680851</v>
      </c>
      <c r="H2" s="5" t="s">
        <v>57</v>
      </c>
      <c r="I2">
        <f>AVERAGE(B2:B49)</f>
        <v>37.810078330555541</v>
      </c>
      <c r="J2">
        <f>AVERAGE(C2:C49)</f>
        <v>1.180031863282029E-4</v>
      </c>
      <c r="K2">
        <f>AVERAGE(D2:D49)</f>
        <v>3.7560281125214035E-3</v>
      </c>
      <c r="L2">
        <v>0.25</v>
      </c>
    </row>
    <row r="3" spans="1:12" x14ac:dyDescent="0.35">
      <c r="A3" s="1" t="s">
        <v>5</v>
      </c>
      <c r="B3">
        <v>12.570149449083299</v>
      </c>
      <c r="C3">
        <v>7.6628791277643979E-5</v>
      </c>
      <c r="D3">
        <v>4.0109977203466587E-3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1.8979076250504752</v>
      </c>
      <c r="J3">
        <f>J4/SQRT(COUNT(C2:C49))</f>
        <v>3.5897084147707919E-6</v>
      </c>
      <c r="K3">
        <f>K4/SQRT(COUNT(D2:D49))</f>
        <v>2.1949837796323012E-4</v>
      </c>
    </row>
    <row r="4" spans="1:12" x14ac:dyDescent="0.35">
      <c r="A4" s="1" t="s">
        <v>6</v>
      </c>
      <c r="B4">
        <v>23.613770167750001</v>
      </c>
      <c r="C4">
        <v>1.4065062671022129E-4</v>
      </c>
      <c r="D4">
        <v>2.8865659798665462E-3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11.066608062529413</v>
      </c>
      <c r="J4">
        <f>_xlfn.STDEV.S(C2:C196)</f>
        <v>2.093141708304987E-5</v>
      </c>
      <c r="K4">
        <f>_xlfn.STDEV.S(D2:D196)</f>
        <v>1.5207293712450854E-3</v>
      </c>
    </row>
    <row r="5" spans="1:12" x14ac:dyDescent="0.35">
      <c r="A5" s="1" t="s">
        <v>7</v>
      </c>
      <c r="B5">
        <v>24.616872531666701</v>
      </c>
      <c r="C5">
        <v>7.61472261306001E-5</v>
      </c>
      <c r="D5">
        <v>5.2049450086693923E-3</v>
      </c>
      <c r="E5">
        <v>4</v>
      </c>
      <c r="F5">
        <f t="shared" si="0"/>
        <v>8.5106382978723403</v>
      </c>
      <c r="H5" s="5" t="s">
        <v>60</v>
      </c>
      <c r="I5" s="6">
        <f>I4/I2</f>
        <v>0.29268937148924473</v>
      </c>
      <c r="J5" s="6">
        <f>J4/J2</f>
        <v>0.17738010077823838</v>
      </c>
      <c r="K5" s="6">
        <f>K4/K2</f>
        <v>0.40487699391158899</v>
      </c>
    </row>
    <row r="6" spans="1:12" x14ac:dyDescent="0.35">
      <c r="A6" s="1" t="s">
        <v>8</v>
      </c>
      <c r="B6">
        <v>25.6205718183333</v>
      </c>
      <c r="C6">
        <v>1.229142496773453E-4</v>
      </c>
      <c r="D6">
        <v>4.3287432341783611E-3</v>
      </c>
      <c r="E6">
        <v>5</v>
      </c>
      <c r="F6">
        <f t="shared" si="0"/>
        <v>10.638297872340425</v>
      </c>
      <c r="H6" s="5" t="s">
        <v>61</v>
      </c>
      <c r="I6">
        <f>COUNT(B2:B196)</f>
        <v>34</v>
      </c>
      <c r="J6">
        <f>COUNT(C2:C196)</f>
        <v>34</v>
      </c>
      <c r="K6">
        <f>COUNT(D2:D196)</f>
        <v>48</v>
      </c>
    </row>
    <row r="7" spans="1:12" x14ac:dyDescent="0.35">
      <c r="A7" s="1" t="s">
        <v>9</v>
      </c>
      <c r="B7">
        <v>26.625702143777801</v>
      </c>
      <c r="C7">
        <v>9.2028923787336483E-5</v>
      </c>
      <c r="D7">
        <v>3.8684603728994359E-3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29.643782677944401</v>
      </c>
      <c r="C8">
        <v>1.480399774630903E-4</v>
      </c>
      <c r="D8">
        <v>3.6454042414038059E-3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29.643782677944401</v>
      </c>
      <c r="C9">
        <v>9.0655078899524032E-5</v>
      </c>
      <c r="D9">
        <v>3.27915456389122E-3</v>
      </c>
      <c r="E9">
        <v>8</v>
      </c>
      <c r="F9">
        <f t="shared" si="0"/>
        <v>17.021276595744681</v>
      </c>
      <c r="H9" s="5" t="s">
        <v>63</v>
      </c>
      <c r="I9">
        <f>MAX(B2:B49)</f>
        <v>57.7605148382778</v>
      </c>
      <c r="J9">
        <f>MAX(C2:C49)</f>
        <v>1.585859834826769E-4</v>
      </c>
      <c r="K9">
        <f>MAX(D2:D49)</f>
        <v>7.649497120064663E-3</v>
      </c>
    </row>
    <row r="10" spans="1:12" x14ac:dyDescent="0.35">
      <c r="A10" s="1" t="s">
        <v>12</v>
      </c>
      <c r="B10">
        <v>31.152073732361099</v>
      </c>
      <c r="C10">
        <v>9.8516108998403676E-5</v>
      </c>
      <c r="D10">
        <v>4.0202775678311164E-3</v>
      </c>
      <c r="E10">
        <v>9</v>
      </c>
      <c r="F10">
        <f t="shared" si="0"/>
        <v>19.148936170212767</v>
      </c>
      <c r="H10" s="5" t="s">
        <v>64</v>
      </c>
      <c r="I10">
        <f>MIN(B2:B49)</f>
        <v>12.0682419105833</v>
      </c>
      <c r="J10">
        <f>MIN(C2:C49)</f>
        <v>7.2021615282933564E-5</v>
      </c>
      <c r="K10">
        <f>MIN(D2:D49)</f>
        <v>3.5921232196262911E-4</v>
      </c>
    </row>
    <row r="11" spans="1:12" x14ac:dyDescent="0.35">
      <c r="A11" s="1" t="s">
        <v>13</v>
      </c>
      <c r="B11">
        <v>31.6562434359722</v>
      </c>
      <c r="C11">
        <v>1.288566889484893E-4</v>
      </c>
      <c r="D11">
        <v>2.5439516292832861E-3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32.156187264722199</v>
      </c>
      <c r="C12">
        <v>1.1931623647250319E-4</v>
      </c>
      <c r="D12">
        <v>2.8644754872387871E-3</v>
      </c>
      <c r="E12">
        <v>11</v>
      </c>
      <c r="F12">
        <f t="shared" si="0"/>
        <v>23.404255319148938</v>
      </c>
      <c r="H12" s="5" t="s">
        <v>65</v>
      </c>
      <c r="I12">
        <f>(16*I5^2)</f>
        <v>1.3706730909243057</v>
      </c>
      <c r="J12">
        <f>(16*J5^2)</f>
        <v>0.50341920243356808</v>
      </c>
      <c r="K12">
        <f>(16*K5^2)</f>
        <v>2.6228060831821578</v>
      </c>
    </row>
    <row r="13" spans="1:12" x14ac:dyDescent="0.35">
      <c r="A13" s="1" t="s">
        <v>15</v>
      </c>
      <c r="B13">
        <v>33.157919920055598</v>
      </c>
      <c r="C13">
        <v>1.0341103807651241E-4</v>
      </c>
      <c r="D13">
        <v>3.9869667380324622E-3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33.659354599972197</v>
      </c>
      <c r="C14">
        <v>7.2021615282933564E-5</v>
      </c>
      <c r="D14">
        <v>4.622810603510853E-3</v>
      </c>
      <c r="E14">
        <v>13</v>
      </c>
      <c r="F14">
        <f t="shared" si="0"/>
        <v>27.659574468085108</v>
      </c>
      <c r="H14" s="5" t="s">
        <v>67</v>
      </c>
      <c r="I14">
        <f>I12/I13</f>
        <v>16.56182873713777</v>
      </c>
      <c r="J14">
        <f>J12/J13</f>
        <v>6.0828090001160442</v>
      </c>
      <c r="K14">
        <f>K12/K13</f>
        <v>31.69133869192218</v>
      </c>
    </row>
    <row r="15" spans="1:12" x14ac:dyDescent="0.35">
      <c r="A15" s="1" t="s">
        <v>17</v>
      </c>
      <c r="B15">
        <v>35.163885258888897</v>
      </c>
      <c r="C15">
        <v>1.1950321472646379E-4</v>
      </c>
      <c r="D15">
        <v>3.261261248459206E-3</v>
      </c>
      <c r="E15">
        <v>14</v>
      </c>
      <c r="F15">
        <f t="shared" si="0"/>
        <v>29.787234042553191</v>
      </c>
      <c r="H15" s="5" t="s">
        <v>68</v>
      </c>
      <c r="I15">
        <f>ROUND(I14,0)</f>
        <v>17</v>
      </c>
      <c r="J15">
        <f>ROUND(J14,0)</f>
        <v>6</v>
      </c>
      <c r="K15">
        <f>ROUND(K14,0)</f>
        <v>32</v>
      </c>
    </row>
    <row r="16" spans="1:12" x14ac:dyDescent="0.35">
      <c r="A16" s="1" t="s">
        <v>18</v>
      </c>
      <c r="B16">
        <v>37.1718733004722</v>
      </c>
      <c r="C16">
        <v>1.116602338264871E-4</v>
      </c>
      <c r="D16">
        <v>3.9146422332563373E-3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37.674387903777799</v>
      </c>
      <c r="C17">
        <v>1.2813333379380071E-4</v>
      </c>
      <c r="D17">
        <v>3.4410108486043409E-3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37.674387903777799</v>
      </c>
      <c r="C18">
        <v>1.289693698364725E-4</v>
      </c>
      <c r="D18">
        <v>3.2936958834881101E-3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39.183879544138897</v>
      </c>
      <c r="C19">
        <v>1.46684785685176E-4</v>
      </c>
      <c r="D19">
        <v>2.772947249483175E-3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>
        <v>39.687382482555599</v>
      </c>
      <c r="C20">
        <v>1.3897995924474471E-4</v>
      </c>
      <c r="D20">
        <v>3.1462277653648732E-3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>
        <v>42.203234199305598</v>
      </c>
      <c r="C21">
        <v>1.2057029305146101E-4</v>
      </c>
      <c r="D21">
        <v>3.1732805857099269E-3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>
        <v>42.703874806750001</v>
      </c>
      <c r="C22">
        <v>1.217946635053509E-4</v>
      </c>
      <c r="D22">
        <v>2.413842570544408E-3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>
        <v>43.204285795305601</v>
      </c>
      <c r="C23">
        <v>1.103452072266729E-4</v>
      </c>
      <c r="D23">
        <v>3.9528397907447176E-3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>
        <v>43.204285795305601</v>
      </c>
      <c r="C24">
        <v>1.2892618039290639E-4</v>
      </c>
      <c r="D24">
        <v>2.16082281488513E-3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>
        <v>44.205893760222203</v>
      </c>
      <c r="C25">
        <v>1.180128311663717E-4</v>
      </c>
      <c r="D25">
        <v>3.0239468787460048E-3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>
        <v>44.205893760222203</v>
      </c>
      <c r="C26">
        <v>1.2460510976211971E-4</v>
      </c>
      <c r="D26">
        <v>2.4096074842101479E-3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>
        <v>44.205893760222203</v>
      </c>
      <c r="C27">
        <v>1.2304538736075091E-4</v>
      </c>
      <c r="D27">
        <v>3.6349018060866799E-3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>
        <v>45.207317008083301</v>
      </c>
      <c r="C28">
        <v>1.2319613311490349E-4</v>
      </c>
      <c r="D28">
        <v>2.920159214871982E-3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>
        <v>47.213493033944403</v>
      </c>
      <c r="C29">
        <v>1.2587476089014001E-4</v>
      </c>
      <c r="D29">
        <v>2.9684357117126612E-3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>
        <v>47.715841987388899</v>
      </c>
      <c r="C30">
        <v>1.2505284581857759E-4</v>
      </c>
      <c r="D30">
        <v>2.9046237084241551E-3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>
        <v>48.2180900879167</v>
      </c>
      <c r="C31">
        <v>1.3431822058751299E-4</v>
      </c>
      <c r="D31">
        <v>2.9429587936645732E-3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>
        <v>52.243995089444397</v>
      </c>
      <c r="C32">
        <v>1.32957313140087E-4</v>
      </c>
      <c r="D32">
        <v>3.060815705894893E-3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>
        <v>53.752418075777797</v>
      </c>
      <c r="C33">
        <v>1.585859834826769E-4</v>
      </c>
      <c r="D33">
        <v>2.4577294482194742E-3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>
        <v>56.757182516944397</v>
      </c>
      <c r="C34">
        <v>1.2789473342918089E-4</v>
      </c>
      <c r="D34">
        <v>3.5422283912161659E-3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>
        <v>57.7605148382778</v>
      </c>
      <c r="C35">
        <v>1.080099537593042E-4</v>
      </c>
      <c r="D35">
        <v>1.891631988507704E-3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5.2235406176731692E-3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7.649497120064663E-3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6.5000103516766232E-3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5.6233056704960782E-3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6.2541216120791847E-3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5.0474506826061428E-3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4.8654055407665433E-3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7.0404503336982949E-3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5.6671764963428274E-3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5.1564492506958179E-3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5.8263254695672846E-3</v>
      </c>
    </row>
    <row r="47" spans="1:6" x14ac:dyDescent="0.35">
      <c r="A47" s="1" t="s">
        <v>49</v>
      </c>
      <c r="B47" t="s">
        <v>4</v>
      </c>
      <c r="C47" t="s">
        <v>4</v>
      </c>
      <c r="D47">
        <v>3.5921232196262911E-4</v>
      </c>
    </row>
    <row r="48" spans="1:6" x14ac:dyDescent="0.35">
      <c r="A48" s="1" t="s">
        <v>50</v>
      </c>
      <c r="B48" t="s">
        <v>4</v>
      </c>
      <c r="C48" t="s">
        <v>4</v>
      </c>
      <c r="D48">
        <v>5.1841378075878153E-4</v>
      </c>
    </row>
    <row r="49" spans="1:4" x14ac:dyDescent="0.35">
      <c r="A49" s="1" t="s">
        <v>51</v>
      </c>
      <c r="B49" t="s">
        <v>4</v>
      </c>
      <c r="C49" t="s">
        <v>4</v>
      </c>
      <c r="D49">
        <v>1.7111361230985329E-3</v>
      </c>
    </row>
  </sheetData>
  <autoFilter ref="B1:D49" xr:uid="{00000000-0001-0000-0C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 t="s">
        <v>4</v>
      </c>
      <c r="C2" t="s">
        <v>4</v>
      </c>
      <c r="D2">
        <v>1.621773374018915E-3</v>
      </c>
      <c r="E2">
        <v>1</v>
      </c>
      <c r="F2">
        <f>E2/47*100</f>
        <v>2.1276595744680851</v>
      </c>
      <c r="H2" s="5" t="s">
        <v>57</v>
      </c>
      <c r="I2" t="e">
        <f>AVERAGE(B2:B49)</f>
        <v>#DIV/0!</v>
      </c>
      <c r="J2" t="e">
        <f>AVERAGE(C2:C49)</f>
        <v>#DIV/0!</v>
      </c>
      <c r="K2">
        <f>AVERAGE(D2:D49)</f>
        <v>1.7363428883800536E-3</v>
      </c>
      <c r="L2">
        <v>0.25</v>
      </c>
    </row>
    <row r="3" spans="1:12" x14ac:dyDescent="0.35">
      <c r="A3" s="1" t="s">
        <v>5</v>
      </c>
      <c r="B3" t="s">
        <v>4</v>
      </c>
      <c r="C3" t="s">
        <v>4</v>
      </c>
      <c r="D3">
        <v>3.4840623704398641E-3</v>
      </c>
      <c r="E3">
        <v>2</v>
      </c>
      <c r="F3">
        <f t="shared" ref="F3:F45" si="0">E3/47*100</f>
        <v>4.2553191489361701</v>
      </c>
      <c r="H3" s="5" t="s">
        <v>58</v>
      </c>
      <c r="I3" t="e">
        <f>I4/SQRT(COUNT(B2:B49))</f>
        <v>#DIV/0!</v>
      </c>
      <c r="J3" t="e">
        <f>J4/SQRT(COUNT(C2:C49))</f>
        <v>#DIV/0!</v>
      </c>
      <c r="K3">
        <f>K4/SQRT(COUNT(D2:D49))</f>
        <v>7.303619355049125E-5</v>
      </c>
    </row>
    <row r="4" spans="1:12" x14ac:dyDescent="0.35">
      <c r="A4" s="1" t="s">
        <v>6</v>
      </c>
      <c r="B4" t="s">
        <v>4</v>
      </c>
      <c r="C4" t="s">
        <v>4</v>
      </c>
      <c r="D4">
        <v>1.3319243402577659E-3</v>
      </c>
      <c r="E4">
        <v>3</v>
      </c>
      <c r="F4">
        <f t="shared" si="0"/>
        <v>6.3829787234042552</v>
      </c>
      <c r="H4" s="5" t="s">
        <v>59</v>
      </c>
      <c r="I4" t="e">
        <f>_xlfn.STDEV.S(B2:B49)</f>
        <v>#DIV/0!</v>
      </c>
      <c r="J4" t="e">
        <f>_xlfn.STDEV.S(C2:C196)</f>
        <v>#DIV/0!</v>
      </c>
      <c r="K4">
        <f>_xlfn.STDEV.S(D2:D196)</f>
        <v>5.0600959208354081E-4</v>
      </c>
    </row>
    <row r="5" spans="1:12" x14ac:dyDescent="0.35">
      <c r="A5" s="1" t="s">
        <v>7</v>
      </c>
      <c r="B5" t="s">
        <v>4</v>
      </c>
      <c r="C5" t="s">
        <v>4</v>
      </c>
      <c r="D5">
        <v>1.720989347363246E-3</v>
      </c>
      <c r="E5">
        <v>4</v>
      </c>
      <c r="F5">
        <f t="shared" si="0"/>
        <v>8.5106382978723403</v>
      </c>
      <c r="H5" s="5" t="s">
        <v>60</v>
      </c>
      <c r="I5" s="6" t="e">
        <f>I4/I2</f>
        <v>#DIV/0!</v>
      </c>
      <c r="J5" s="6" t="e">
        <f>J4/J2</f>
        <v>#DIV/0!</v>
      </c>
      <c r="K5" s="6">
        <f>K4/K2</f>
        <v>0.29142261904019995</v>
      </c>
    </row>
    <row r="6" spans="1:12" x14ac:dyDescent="0.35">
      <c r="A6" s="1" t="s">
        <v>8</v>
      </c>
      <c r="B6" t="s">
        <v>4</v>
      </c>
      <c r="C6" t="s">
        <v>4</v>
      </c>
      <c r="D6">
        <v>1.632496569475797E-3</v>
      </c>
      <c r="E6">
        <v>5</v>
      </c>
      <c r="F6">
        <f t="shared" si="0"/>
        <v>10.638297872340425</v>
      </c>
      <c r="H6" s="5" t="s">
        <v>61</v>
      </c>
      <c r="I6">
        <f>COUNT(B2:B196)</f>
        <v>0</v>
      </c>
      <c r="J6">
        <f>COUNT(C2:C196)</f>
        <v>0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1.8503120356420509E-3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1.1325700321446069E-3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1.9379860352808161E-3</v>
      </c>
      <c r="E9">
        <v>8</v>
      </c>
      <c r="F9">
        <f t="shared" si="0"/>
        <v>17.021276595744681</v>
      </c>
      <c r="H9" s="5" t="s">
        <v>63</v>
      </c>
      <c r="I9">
        <f>MAX(B2:B49)</f>
        <v>0</v>
      </c>
      <c r="J9">
        <f>MAX(C2:C49)</f>
        <v>0</v>
      </c>
      <c r="K9">
        <f>MAX(D2:D49)</f>
        <v>3.4840623704398641E-3</v>
      </c>
    </row>
    <row r="10" spans="1:12" x14ac:dyDescent="0.35">
      <c r="A10" s="1" t="s">
        <v>12</v>
      </c>
      <c r="B10" t="s">
        <v>4</v>
      </c>
      <c r="C10" t="s">
        <v>4</v>
      </c>
      <c r="D10">
        <v>1.397326089651784E-3</v>
      </c>
      <c r="E10">
        <v>9</v>
      </c>
      <c r="F10">
        <f t="shared" si="0"/>
        <v>19.148936170212767</v>
      </c>
      <c r="H10" s="5" t="s">
        <v>64</v>
      </c>
      <c r="I10">
        <f>MIN(B2:B49)</f>
        <v>0</v>
      </c>
      <c r="J10">
        <f>MIN(C2:C49)</f>
        <v>0</v>
      </c>
      <c r="K10">
        <f>MIN(D2:D49)</f>
        <v>6.8859358897884815E-4</v>
      </c>
    </row>
    <row r="11" spans="1:12" x14ac:dyDescent="0.35">
      <c r="A11" s="1" t="s">
        <v>13</v>
      </c>
      <c r="B11" t="s">
        <v>4</v>
      </c>
      <c r="C11" t="s">
        <v>4</v>
      </c>
      <c r="D11">
        <v>1.422474380895271E-3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1.9555893406247638E-3</v>
      </c>
      <c r="E12">
        <v>11</v>
      </c>
      <c r="F12">
        <f t="shared" si="0"/>
        <v>23.404255319148938</v>
      </c>
      <c r="H12" s="5" t="s">
        <v>65</v>
      </c>
      <c r="I12" t="e">
        <f>(16*I5^2)</f>
        <v>#DIV/0!</v>
      </c>
      <c r="J12" t="e">
        <f>(16*J5^2)</f>
        <v>#DIV/0!</v>
      </c>
      <c r="K12">
        <f>(16*K5^2)</f>
        <v>1.3588342862119922</v>
      </c>
    </row>
    <row r="13" spans="1:12" x14ac:dyDescent="0.35">
      <c r="A13" s="1" t="s">
        <v>15</v>
      </c>
      <c r="B13" t="s">
        <v>4</v>
      </c>
      <c r="C13" t="s">
        <v>4</v>
      </c>
      <c r="D13">
        <v>2.090290899969165E-3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1.770585399571648E-3</v>
      </c>
      <c r="E14">
        <v>13</v>
      </c>
      <c r="F14">
        <f t="shared" si="0"/>
        <v>27.659574468085108</v>
      </c>
      <c r="H14" s="5" t="s">
        <v>67</v>
      </c>
      <c r="I14" t="e">
        <f>I12/I13</f>
        <v>#DIV/0!</v>
      </c>
      <c r="J14" t="e">
        <f>J12/J13</f>
        <v>#DIV/0!</v>
      </c>
      <c r="K14">
        <f>K12/K13</f>
        <v>16.418780582624475</v>
      </c>
    </row>
    <row r="15" spans="1:12" x14ac:dyDescent="0.35">
      <c r="A15" s="1" t="s">
        <v>17</v>
      </c>
      <c r="B15" t="s">
        <v>4</v>
      </c>
      <c r="C15" t="s">
        <v>4</v>
      </c>
      <c r="D15">
        <v>1.7807543427982319E-3</v>
      </c>
      <c r="E15">
        <v>14</v>
      </c>
      <c r="F15">
        <f t="shared" si="0"/>
        <v>29.787234042553191</v>
      </c>
      <c r="H15" s="5" t="s">
        <v>68</v>
      </c>
      <c r="I15" t="e">
        <f>ROUND(I14,0)</f>
        <v>#DIV/0!</v>
      </c>
      <c r="J15" t="e">
        <f>ROUND(J14,0)</f>
        <v>#DIV/0!</v>
      </c>
      <c r="K15">
        <f>ROUND(K14,0)</f>
        <v>16</v>
      </c>
    </row>
    <row r="16" spans="1:12" x14ac:dyDescent="0.35">
      <c r="A16" s="1" t="s">
        <v>18</v>
      </c>
      <c r="B16" t="s">
        <v>4</v>
      </c>
      <c r="C16" t="s">
        <v>4</v>
      </c>
      <c r="D16">
        <v>1.939498057302366E-3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3.3027880801446432E-3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1.523811774104093E-3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1.4311509518173319E-3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1.601548618964981E-3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2.056734651504489E-3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1.6843883790978861E-3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1.5878062097455261E-3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1.791172486764441E-3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1.734438217437735E-3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1.7553637342114211E-3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3.0780009413786222E-3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1.4655967619658799E-3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1.7374498811174341E-3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1.099907328306329E-3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1.7144144299678339E-3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1.8775029453770059E-3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1.5928483433675471E-3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1.8279166528727729E-3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2.092434816098495E-3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1.476304481829984E-3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1.356394046775445E-3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1.831306717255345E-3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1.6598267452214411E-3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1.604435957631671E-3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1.8535525025498479E-3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1.6967550729105471E-3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1.8635534704687601E-3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7.1084688398838206E-4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1.5442072880083009E-3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1.3141339959430059E-3</v>
      </c>
    </row>
    <row r="47" spans="1:6" x14ac:dyDescent="0.35">
      <c r="A47" s="1" t="s">
        <v>49</v>
      </c>
      <c r="B47" t="s">
        <v>4</v>
      </c>
      <c r="C47" t="s">
        <v>4</v>
      </c>
      <c r="D47">
        <v>1.6655878957943669E-3</v>
      </c>
    </row>
    <row r="48" spans="1:6" x14ac:dyDescent="0.35">
      <c r="A48" s="1" t="s">
        <v>50</v>
      </c>
      <c r="B48" t="s">
        <v>4</v>
      </c>
      <c r="C48" t="s">
        <v>4</v>
      </c>
      <c r="D48">
        <v>6.8859358897884815E-4</v>
      </c>
    </row>
    <row r="49" spans="1:4" x14ac:dyDescent="0.35">
      <c r="A49" s="1" t="s">
        <v>51</v>
      </c>
      <c r="B49" t="s">
        <v>4</v>
      </c>
      <c r="C49" t="s">
        <v>4</v>
      </c>
      <c r="D49">
        <v>2.0550521752058641E-3</v>
      </c>
    </row>
  </sheetData>
  <autoFilter ref="B1:D49" xr:uid="{00000000-0001-0000-0D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26.124100691138899</v>
      </c>
      <c r="C2">
        <v>1.037818225514236E-4</v>
      </c>
      <c r="D2">
        <v>2.8598970719239118E-3</v>
      </c>
      <c r="E2">
        <v>1</v>
      </c>
      <c r="F2">
        <f>E2/47*100</f>
        <v>2.1276595744680851</v>
      </c>
      <c r="H2" s="5" t="s">
        <v>57</v>
      </c>
      <c r="I2">
        <f>AVERAGE(B2:B49)</f>
        <v>55.257800156541649</v>
      </c>
      <c r="J2">
        <f>AVERAGE(C2:C49)</f>
        <v>1.089212365081458E-4</v>
      </c>
      <c r="K2">
        <f>AVERAGE(D2:D49)</f>
        <v>1.9471039599646244E-3</v>
      </c>
      <c r="L2">
        <v>0.25</v>
      </c>
    </row>
    <row r="3" spans="1:12" x14ac:dyDescent="0.35">
      <c r="A3" s="1" t="s">
        <v>5</v>
      </c>
      <c r="B3">
        <v>84.391499621944405</v>
      </c>
      <c r="C3">
        <v>1.1406065046486801E-4</v>
      </c>
      <c r="D3">
        <v>2.465768373898627E-3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29.13369946540276</v>
      </c>
      <c r="J3">
        <f>J4/SQRT(COUNT(C2:C49))</f>
        <v>5.1394139567222054E-6</v>
      </c>
      <c r="K3">
        <f>K4/SQRT(COUNT(D2:D49))</f>
        <v>8.4914055941629998E-5</v>
      </c>
    </row>
    <row r="4" spans="1:12" x14ac:dyDescent="0.35">
      <c r="A4" s="1" t="s">
        <v>6</v>
      </c>
      <c r="B4" t="s">
        <v>4</v>
      </c>
      <c r="C4" t="s">
        <v>4</v>
      </c>
      <c r="D4">
        <v>2.773454635092697E-3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41.201272906074372</v>
      </c>
      <c r="J4">
        <f>_xlfn.STDEV.S(C2:C196)</f>
        <v>7.2682289202461139E-6</v>
      </c>
      <c r="K4">
        <f>_xlfn.STDEV.S(D2:D196)</f>
        <v>5.8830183667059625E-4</v>
      </c>
    </row>
    <row r="5" spans="1:12" x14ac:dyDescent="0.35">
      <c r="A5" s="1" t="s">
        <v>7</v>
      </c>
      <c r="B5" t="s">
        <v>4</v>
      </c>
      <c r="C5" t="s">
        <v>4</v>
      </c>
      <c r="D5">
        <v>2.0960631515997449E-3</v>
      </c>
      <c r="E5">
        <v>4</v>
      </c>
      <c r="F5">
        <f t="shared" si="0"/>
        <v>8.5106382978723403</v>
      </c>
      <c r="H5" s="5" t="s">
        <v>60</v>
      </c>
      <c r="I5" s="6">
        <f>I4/I2</f>
        <v>0.74561913050019946</v>
      </c>
      <c r="J5" s="6">
        <f>J4/J2</f>
        <v>6.6729217857369363E-2</v>
      </c>
      <c r="K5" s="6">
        <f>K4/K2</f>
        <v>0.30214197534747178</v>
      </c>
    </row>
    <row r="6" spans="1:12" x14ac:dyDescent="0.35">
      <c r="A6" s="1" t="s">
        <v>8</v>
      </c>
      <c r="B6" t="s">
        <v>4</v>
      </c>
      <c r="C6" t="s">
        <v>4</v>
      </c>
      <c r="D6">
        <v>3.4813955265609021E-3</v>
      </c>
      <c r="E6">
        <v>5</v>
      </c>
      <c r="F6">
        <f t="shared" si="0"/>
        <v>10.638297872340425</v>
      </c>
      <c r="H6" s="5" t="s">
        <v>61</v>
      </c>
      <c r="I6">
        <f>COUNT(B2:B196)</f>
        <v>2</v>
      </c>
      <c r="J6">
        <f>COUNT(C2:C196)</f>
        <v>2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2.0347002441490239E-3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1.8946805995418261E-3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2.3679098337797641E-3</v>
      </c>
      <c r="E9">
        <v>8</v>
      </c>
      <c r="F9">
        <f t="shared" si="0"/>
        <v>17.021276595744681</v>
      </c>
      <c r="H9" s="5" t="s">
        <v>63</v>
      </c>
      <c r="I9">
        <f>MAX(B2:B49)</f>
        <v>84.391499621944405</v>
      </c>
      <c r="J9">
        <f>MAX(C2:C49)</f>
        <v>1.1406065046486801E-4</v>
      </c>
      <c r="K9">
        <f>MAX(D2:D49)</f>
        <v>3.8141466616832889E-3</v>
      </c>
    </row>
    <row r="10" spans="1:12" x14ac:dyDescent="0.35">
      <c r="A10" s="1" t="s">
        <v>12</v>
      </c>
      <c r="B10" t="s">
        <v>4</v>
      </c>
      <c r="C10" t="s">
        <v>4</v>
      </c>
      <c r="D10">
        <v>1.9720637161000781E-3</v>
      </c>
      <c r="E10">
        <v>9</v>
      </c>
      <c r="F10">
        <f t="shared" si="0"/>
        <v>19.148936170212767</v>
      </c>
      <c r="H10" s="5" t="s">
        <v>64</v>
      </c>
      <c r="I10">
        <f>MIN(B2:B49)</f>
        <v>26.124100691138899</v>
      </c>
      <c r="J10">
        <f>MIN(C2:C49)</f>
        <v>1.037818225514236E-4</v>
      </c>
      <c r="K10">
        <f>MIN(D2:D49)</f>
        <v>5.8223227058956932E-4</v>
      </c>
    </row>
    <row r="11" spans="1:12" x14ac:dyDescent="0.35">
      <c r="A11" s="1" t="s">
        <v>13</v>
      </c>
      <c r="B11" t="s">
        <v>4</v>
      </c>
      <c r="C11" t="s">
        <v>4</v>
      </c>
      <c r="D11">
        <v>1.6280108212515781E-3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1.6593257328847691E-3</v>
      </c>
      <c r="E12">
        <v>11</v>
      </c>
      <c r="F12">
        <f t="shared" si="0"/>
        <v>23.404255319148938</v>
      </c>
      <c r="H12" s="5" t="s">
        <v>65</v>
      </c>
      <c r="I12">
        <f>(16*I5^2)</f>
        <v>8.8951662042859763</v>
      </c>
      <c r="J12">
        <f>(16*J5^2)</f>
        <v>7.1244616253700196E-2</v>
      </c>
      <c r="K12">
        <f>(16*K5^2)</f>
        <v>1.460636372269956</v>
      </c>
    </row>
    <row r="13" spans="1:12" x14ac:dyDescent="0.35">
      <c r="A13" s="1" t="s">
        <v>15</v>
      </c>
      <c r="B13" t="s">
        <v>4</v>
      </c>
      <c r="C13" t="s">
        <v>4</v>
      </c>
      <c r="D13">
        <v>1.3326262728469171E-3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1.7067382349696899E-3</v>
      </c>
      <c r="E14">
        <v>13</v>
      </c>
      <c r="F14">
        <f t="shared" si="0"/>
        <v>27.659574468085108</v>
      </c>
      <c r="H14" s="5" t="s">
        <v>67</v>
      </c>
      <c r="I14">
        <f>I12/I13</f>
        <v>107.48020096054823</v>
      </c>
      <c r="J14">
        <f>J12/J13</f>
        <v>0.8608479590426612</v>
      </c>
      <c r="K14">
        <f>K12/K13</f>
        <v>17.648854132283493</v>
      </c>
    </row>
    <row r="15" spans="1:12" x14ac:dyDescent="0.35">
      <c r="A15" s="1" t="s">
        <v>17</v>
      </c>
      <c r="B15" t="s">
        <v>4</v>
      </c>
      <c r="C15" t="s">
        <v>4</v>
      </c>
      <c r="D15">
        <v>1.4443898009430019E-3</v>
      </c>
      <c r="E15">
        <v>14</v>
      </c>
      <c r="F15">
        <f t="shared" si="0"/>
        <v>29.787234042553191</v>
      </c>
      <c r="H15" s="5" t="s">
        <v>68</v>
      </c>
      <c r="I15">
        <f>ROUND(I14,0)</f>
        <v>107</v>
      </c>
      <c r="J15">
        <f>ROUND(J14,0)</f>
        <v>1</v>
      </c>
      <c r="K15">
        <f>ROUND(K14,0)</f>
        <v>18</v>
      </c>
    </row>
    <row r="16" spans="1:12" x14ac:dyDescent="0.35">
      <c r="A16" s="1" t="s">
        <v>18</v>
      </c>
      <c r="B16" t="s">
        <v>4</v>
      </c>
      <c r="C16" t="s">
        <v>4</v>
      </c>
      <c r="D16">
        <v>1.1874762242043561E-3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1.3658388262283579E-3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3.8141466616832889E-3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1.888446469818035E-3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1.310370995547345E-3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2.4378721684256712E-3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2.0026589637214451E-3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1.660647550840958E-3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1.820500264415845E-3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1.9821819874876411E-3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2.1581961719433209E-3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1.502061847884483E-3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1.82825637503702E-3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1.752065570896862E-3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1.4185005252185751E-3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1.6424094376497589E-3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2.3015348450235069E-3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1.5491275952462451E-3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1.270003862284542E-3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2.1425564805312111E-3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1.8533912678288141E-3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1.5473872052296021E-3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2.283472955046511E-3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3.097740571252945E-3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1.563385613162678E-3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1.5757803343362279E-3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1.828563467364129E-3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2.6405751418476409E-3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5.8223227058956932E-4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1.9457689088131309E-3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1.6670376164526371E-3</v>
      </c>
    </row>
    <row r="47" spans="1:6" x14ac:dyDescent="0.35">
      <c r="A47" s="1" t="s">
        <v>49</v>
      </c>
      <c r="B47" t="s">
        <v>4</v>
      </c>
      <c r="C47" t="s">
        <v>4</v>
      </c>
      <c r="D47">
        <v>1.7966979414296099E-3</v>
      </c>
    </row>
    <row r="48" spans="1:6" x14ac:dyDescent="0.35">
      <c r="A48" s="1" t="s">
        <v>50</v>
      </c>
      <c r="B48" t="s">
        <v>4</v>
      </c>
      <c r="C48" t="s">
        <v>4</v>
      </c>
      <c r="D48">
        <v>2.1468661604172792E-3</v>
      </c>
    </row>
    <row r="49" spans="1:4" x14ac:dyDescent="0.35">
      <c r="A49" s="1" t="s">
        <v>51</v>
      </c>
      <c r="B49" t="s">
        <v>4</v>
      </c>
      <c r="C49" t="s">
        <v>4</v>
      </c>
      <c r="D49">
        <v>2.1802137849002041E-3</v>
      </c>
    </row>
  </sheetData>
  <autoFilter ref="B1:D49" xr:uid="{00000000-0001-0000-0E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32.659198238249999</v>
      </c>
      <c r="C2">
        <v>1.2584876016179201E-4</v>
      </c>
      <c r="D2">
        <v>2.6762473714789931E-3</v>
      </c>
      <c r="E2">
        <v>1</v>
      </c>
      <c r="F2">
        <f>E2/47*100</f>
        <v>2.1276595744680851</v>
      </c>
      <c r="H2" s="5" t="s">
        <v>57</v>
      </c>
      <c r="I2">
        <f>AVERAGE(B2:B49)</f>
        <v>102.61103721353396</v>
      </c>
      <c r="J2">
        <f>AVERAGE(C2:C49)</f>
        <v>1.4697022615019271E-4</v>
      </c>
      <c r="K2">
        <f>AVERAGE(D2:D49)</f>
        <v>2.2175176074767356E-3</v>
      </c>
      <c r="L2">
        <v>0.25</v>
      </c>
    </row>
    <row r="3" spans="1:12" x14ac:dyDescent="0.35">
      <c r="A3" s="1" t="s">
        <v>5</v>
      </c>
      <c r="B3">
        <v>40.193556011972198</v>
      </c>
      <c r="C3">
        <v>1.544234031064987E-4</v>
      </c>
      <c r="D3">
        <v>2.4737053827799012E-3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13.565950953731607</v>
      </c>
      <c r="J3">
        <f>J4/SQRT(COUNT(C2:C49))</f>
        <v>6.041863309581214E-6</v>
      </c>
      <c r="K3">
        <f>K4/SQRT(COUNT(D2:D49))</f>
        <v>9.5944159113173282E-5</v>
      </c>
    </row>
    <row r="4" spans="1:12" x14ac:dyDescent="0.35">
      <c r="A4" s="1" t="s">
        <v>6</v>
      </c>
      <c r="B4">
        <v>41.705766657527803</v>
      </c>
      <c r="C4">
        <v>1.241235409424367E-4</v>
      </c>
      <c r="D4">
        <v>1.9844352809614582E-3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57.555455475766379</v>
      </c>
      <c r="J4">
        <f>_xlfn.STDEV.S(C2:C196)</f>
        <v>2.5633455103242438E-5</v>
      </c>
      <c r="K4">
        <f>_xlfn.STDEV.S(D2:D196)</f>
        <v>6.6472063309395448E-4</v>
      </c>
    </row>
    <row r="5" spans="1:12" x14ac:dyDescent="0.35">
      <c r="A5" s="1" t="s">
        <v>7</v>
      </c>
      <c r="B5">
        <v>44.2090114112222</v>
      </c>
      <c r="C5">
        <v>1.724486485457159E-4</v>
      </c>
      <c r="D5">
        <v>2.5026161231019948E-3</v>
      </c>
      <c r="E5">
        <v>4</v>
      </c>
      <c r="F5">
        <f t="shared" si="0"/>
        <v>8.5106382978723403</v>
      </c>
      <c r="H5" s="5" t="s">
        <v>60</v>
      </c>
      <c r="I5" s="6">
        <f>I4/I2</f>
        <v>0.56090901172739593</v>
      </c>
      <c r="J5" s="6">
        <f>J4/J2</f>
        <v>0.17441257167997373</v>
      </c>
      <c r="K5" s="6">
        <f>K4/K2</f>
        <v>0.29975889745034556</v>
      </c>
    </row>
    <row r="6" spans="1:12" x14ac:dyDescent="0.35">
      <c r="A6" s="1" t="s">
        <v>8</v>
      </c>
      <c r="B6">
        <v>49.226661892805602</v>
      </c>
      <c r="C6">
        <v>1.6581834672501191E-4</v>
      </c>
      <c r="D6">
        <v>2.2094880159758889E-3</v>
      </c>
      <c r="E6">
        <v>5</v>
      </c>
      <c r="F6">
        <f t="shared" si="0"/>
        <v>10.638297872340425</v>
      </c>
      <c r="H6" s="5" t="s">
        <v>61</v>
      </c>
      <c r="I6">
        <f>COUNT(B2:B196)</f>
        <v>18</v>
      </c>
      <c r="J6">
        <f>COUNT(C2:C196)</f>
        <v>18</v>
      </c>
      <c r="K6">
        <f>COUNT(D2:D196)</f>
        <v>48</v>
      </c>
    </row>
    <row r="7" spans="1:12" x14ac:dyDescent="0.35">
      <c r="A7" s="1" t="s">
        <v>9</v>
      </c>
      <c r="B7">
        <v>55.759368793027797</v>
      </c>
      <c r="C7">
        <v>1.4839787605326431E-4</v>
      </c>
      <c r="D7">
        <v>1.598045170903558E-3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64.302268219277806</v>
      </c>
      <c r="C8">
        <v>1.2459000906662299E-4</v>
      </c>
      <c r="D8">
        <v>2.3560098183692691E-3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77.861307189194406</v>
      </c>
      <c r="C9">
        <v>1.6618574240577399E-4</v>
      </c>
      <c r="D9">
        <v>1.9210438926966151E-3</v>
      </c>
      <c r="E9">
        <v>8</v>
      </c>
      <c r="F9">
        <f t="shared" si="0"/>
        <v>17.021276595744681</v>
      </c>
      <c r="H9" s="5" t="s">
        <v>63</v>
      </c>
      <c r="I9">
        <f>MAX(B2:B49)</f>
        <v>193.68723236486099</v>
      </c>
      <c r="J9">
        <f>MAX(C2:C49)</f>
        <v>1.9866200177273539E-4</v>
      </c>
      <c r="K9">
        <f>MAX(D2:D49)</f>
        <v>4.4945030454636402E-3</v>
      </c>
    </row>
    <row r="10" spans="1:12" x14ac:dyDescent="0.35">
      <c r="A10" s="1" t="s">
        <v>12</v>
      </c>
      <c r="B10">
        <v>81.878028411499997</v>
      </c>
      <c r="C10">
        <v>1.6485752154301971E-4</v>
      </c>
      <c r="D10">
        <v>2.0602404643455812E-3</v>
      </c>
      <c r="E10">
        <v>9</v>
      </c>
      <c r="F10">
        <f t="shared" si="0"/>
        <v>19.148936170212767</v>
      </c>
      <c r="H10" s="5" t="s">
        <v>64</v>
      </c>
      <c r="I10">
        <f>MIN(B2:B49)</f>
        <v>32.659198238249999</v>
      </c>
      <c r="J10">
        <f>MIN(C2:C49)</f>
        <v>9.5820880555508054E-5</v>
      </c>
      <c r="K10">
        <f>MIN(D2:D49)</f>
        <v>3.9181692184460001E-5</v>
      </c>
    </row>
    <row r="11" spans="1:12" x14ac:dyDescent="0.35">
      <c r="A11" s="1" t="s">
        <v>13</v>
      </c>
      <c r="B11">
        <v>90.914827615583306</v>
      </c>
      <c r="C11">
        <v>1.519681131492127E-4</v>
      </c>
      <c r="D11">
        <v>2.4582917197873452E-3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100.27766726386101</v>
      </c>
      <c r="C12">
        <v>1.9866200177273539E-4</v>
      </c>
      <c r="D12">
        <v>1.9623468881538458E-3</v>
      </c>
      <c r="E12">
        <v>11</v>
      </c>
      <c r="F12">
        <f t="shared" si="0"/>
        <v>23.404255319148938</v>
      </c>
      <c r="H12" s="5" t="s">
        <v>65</v>
      </c>
      <c r="I12">
        <f>(16*I5^2)</f>
        <v>5.0339027109920638</v>
      </c>
      <c r="J12">
        <f>(16*J5^2)</f>
        <v>0.48671592256035162</v>
      </c>
      <c r="K12">
        <f>(16*K5^2)</f>
        <v>1.4376863456103486</v>
      </c>
    </row>
    <row r="13" spans="1:12" x14ac:dyDescent="0.35">
      <c r="A13" s="1" t="s">
        <v>15</v>
      </c>
      <c r="B13">
        <v>130.41367592263899</v>
      </c>
      <c r="C13">
        <v>9.5820880555508054E-5</v>
      </c>
      <c r="D13">
        <v>3.0015064993252319E-3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144.474947932833</v>
      </c>
      <c r="C14">
        <v>1.6017697809590699E-4</v>
      </c>
      <c r="D14">
        <v>2.466099925268991E-3</v>
      </c>
      <c r="E14">
        <v>13</v>
      </c>
      <c r="F14">
        <f t="shared" si="0"/>
        <v>27.659574468085108</v>
      </c>
      <c r="H14" s="5" t="s">
        <v>67</v>
      </c>
      <c r="I14">
        <f>I12/I13</f>
        <v>60.824594231031099</v>
      </c>
      <c r="J14">
        <f>J12/J13</f>
        <v>5.8809834427016634</v>
      </c>
      <c r="K14">
        <f>K12/K13</f>
        <v>17.371549198258087</v>
      </c>
    </row>
    <row r="15" spans="1:12" x14ac:dyDescent="0.35">
      <c r="A15" s="1" t="s">
        <v>17</v>
      </c>
      <c r="B15">
        <v>148.49742730861101</v>
      </c>
      <c r="C15">
        <v>1.091081597244893E-4</v>
      </c>
      <c r="D15">
        <v>2.2121991420914178E-3</v>
      </c>
      <c r="E15">
        <v>14</v>
      </c>
      <c r="F15">
        <f t="shared" si="0"/>
        <v>29.787234042553191</v>
      </c>
      <c r="H15" s="5" t="s">
        <v>68</v>
      </c>
      <c r="I15">
        <f>ROUND(I14,0)</f>
        <v>61</v>
      </c>
      <c r="J15">
        <f>ROUND(J14,0)</f>
        <v>6</v>
      </c>
      <c r="K15">
        <f>ROUND(K14,0)</f>
        <v>17</v>
      </c>
    </row>
    <row r="16" spans="1:12" x14ac:dyDescent="0.35">
      <c r="A16" s="1" t="s">
        <v>18</v>
      </c>
      <c r="B16">
        <v>178.12319012591701</v>
      </c>
      <c r="C16">
        <v>1.6264159171663011E-4</v>
      </c>
      <c r="D16">
        <v>1.6823576232569721E-3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182.14269801936101</v>
      </c>
      <c r="C17">
        <v>1.4849136546478251E-4</v>
      </c>
      <c r="D17">
        <v>1.832893180147132E-3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190.67183646516699</v>
      </c>
      <c r="C18">
        <v>1.195475792972465E-4</v>
      </c>
      <c r="D18">
        <v>2.414812856820265E-3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193.68723236486099</v>
      </c>
      <c r="C19">
        <v>1.5235355237682111E-4</v>
      </c>
      <c r="D19">
        <v>2.2753260164549761E-3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2.882546793133229E-3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1.9861968226446499E-3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2.110188365829498E-3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2.171571005314329E-3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1.9483146261498141E-3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2.0965103947327701E-3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2.550745699091523E-3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2.5507924497541888E-3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2.0427279893918118E-3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1.559681101061965E-3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2.602488711410794E-3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1.112489133360303E-3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2.0560442099799309E-3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2.482173279205527E-3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1.6660437632572459E-3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1.73828525926452E-3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2.1306966364426339E-3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3.6721345029745618E-3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1.7857167991132889E-3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2.1381646412714488E-3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1.7451540888799601E-3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2.6818464131190228E-3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2.3874370586890931E-3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3.1269773557435531E-3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1.731614797177268E-3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3.9181692184460001E-5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1.779010712379977E-3</v>
      </c>
    </row>
    <row r="47" spans="1:6" x14ac:dyDescent="0.35">
      <c r="A47" s="1" t="s">
        <v>49</v>
      </c>
      <c r="B47" t="s">
        <v>4</v>
      </c>
      <c r="C47" t="s">
        <v>4</v>
      </c>
      <c r="D47">
        <v>1.799376079039545E-3</v>
      </c>
    </row>
    <row r="48" spans="1:6" x14ac:dyDescent="0.35">
      <c r="A48" s="1" t="s">
        <v>50</v>
      </c>
      <c r="B48" t="s">
        <v>4</v>
      </c>
      <c r="C48" t="s">
        <v>4</v>
      </c>
      <c r="D48">
        <v>3.2845663609033619E-3</v>
      </c>
    </row>
    <row r="49" spans="1:4" x14ac:dyDescent="0.35">
      <c r="A49" s="1" t="s">
        <v>51</v>
      </c>
      <c r="B49" t="s">
        <v>4</v>
      </c>
      <c r="C49" t="s">
        <v>4</v>
      </c>
      <c r="D49">
        <v>4.4945030454636402E-3</v>
      </c>
    </row>
  </sheetData>
  <autoFilter ref="B1:D49" xr:uid="{00000000-0001-0000-0F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171B-CA33-4F99-A66A-EC0471C3E8BF}">
  <dimension ref="A1:G17"/>
  <sheetViews>
    <sheetView tabSelected="1" workbookViewId="0">
      <selection activeCell="D9" sqref="D9"/>
    </sheetView>
  </sheetViews>
  <sheetFormatPr defaultRowHeight="14.5" x14ac:dyDescent="0.35"/>
  <cols>
    <col min="3" max="3" width="9.36328125" bestFit="1" customWidth="1"/>
    <col min="4" max="4" width="10.1796875" bestFit="1" customWidth="1"/>
    <col min="5" max="5" width="10.36328125" bestFit="1" customWidth="1"/>
    <col min="6" max="6" width="9.54296875" customWidth="1"/>
  </cols>
  <sheetData>
    <row r="1" spans="1:7" x14ac:dyDescent="0.35">
      <c r="A1" s="17"/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  <c r="G1" s="19" t="s">
        <v>78</v>
      </c>
    </row>
    <row r="2" spans="1:7" x14ac:dyDescent="0.35">
      <c r="A2" s="11" t="s">
        <v>69</v>
      </c>
      <c r="B2">
        <v>6</v>
      </c>
      <c r="C2">
        <f>'Temp Var Cycle 1_1.xlsx'!$I$6</f>
        <v>12</v>
      </c>
      <c r="D2">
        <f>'Temp Var Cycle 1_1.xlsx'!$I$2</f>
        <v>84.605949664374933</v>
      </c>
      <c r="E2">
        <f>'Temp Var Cycle 1_1.xlsx'!$J$2</f>
        <v>1.2041886286071925E-4</v>
      </c>
      <c r="F2" s="15">
        <f>'Temp Var Cycle 1_1.xlsx'!$K$2</f>
        <v>2.5402075971308158E-3</v>
      </c>
      <c r="G2" s="20">
        <f t="shared" ref="G2:G3" si="0">C2/47</f>
        <v>0.25531914893617019</v>
      </c>
    </row>
    <row r="3" spans="1:7" x14ac:dyDescent="0.35">
      <c r="A3" s="12" t="s">
        <v>69</v>
      </c>
      <c r="B3">
        <v>7</v>
      </c>
      <c r="C3">
        <f>'Temp Var Cycle 1_5.xlsx'!$I$6</f>
        <v>14</v>
      </c>
      <c r="D3">
        <f>'Temp Var Cycle 1_5.xlsx'!$I$2</f>
        <v>98.0525601835337</v>
      </c>
      <c r="E3">
        <f>'Temp Var Cycle 1_5.xlsx'!$J$2</f>
        <v>1.3943889452348919E-4</v>
      </c>
      <c r="F3" s="9">
        <f>'Temp Var Cycle 1_5.xlsx'!$K$2</f>
        <v>2.6775891943155408E-3</v>
      </c>
      <c r="G3" s="21">
        <f t="shared" si="0"/>
        <v>0.2978723404255319</v>
      </c>
    </row>
    <row r="4" spans="1:7" x14ac:dyDescent="0.35">
      <c r="A4" s="12" t="s">
        <v>69</v>
      </c>
      <c r="B4">
        <v>8</v>
      </c>
      <c r="C4">
        <f>'Temp Var Cycle 1_9.xlsx'!$I$6</f>
        <v>18</v>
      </c>
      <c r="D4">
        <f>'Temp Var Cycle 1_9.xlsx'!$I$2</f>
        <v>102.61103721353396</v>
      </c>
      <c r="E4">
        <f>'Temp Var Cycle 1_9.xlsx'!$J$2</f>
        <v>1.4697022615019271E-4</v>
      </c>
      <c r="F4" s="9">
        <f>'Temp Var Cycle 1_9.xlsx'!$K$2</f>
        <v>2.2175176074767356E-3</v>
      </c>
      <c r="G4" s="21">
        <f t="shared" ref="G4:G17" si="1">C4/47</f>
        <v>0.38297872340425532</v>
      </c>
    </row>
    <row r="5" spans="1:7" x14ac:dyDescent="0.35">
      <c r="A5" s="13" t="s">
        <v>69</v>
      </c>
      <c r="B5">
        <v>9</v>
      </c>
      <c r="C5">
        <f>'Temp Var Cycle 1_13.xlsx'!$I$6</f>
        <v>23</v>
      </c>
      <c r="D5">
        <f>'Temp Var Cycle 1_13.xlsx'!$I$2</f>
        <v>90.820261297704107</v>
      </c>
      <c r="E5">
        <f>'Temp Var Cycle 1_13.xlsx'!$J$2</f>
        <v>1.7472500993151181E-4</v>
      </c>
      <c r="F5" s="9">
        <f>'Temp Var Cycle 1_13.xlsx'!$K$2</f>
        <v>2.7421009374132567E-3</v>
      </c>
      <c r="G5" s="21">
        <f t="shared" si="1"/>
        <v>0.48936170212765956</v>
      </c>
    </row>
    <row r="6" spans="1:7" x14ac:dyDescent="0.35">
      <c r="A6" s="11" t="s">
        <v>70</v>
      </c>
      <c r="B6">
        <v>6</v>
      </c>
      <c r="C6">
        <f>'Temp Var Cycle 1_2.xlsx'!$I$6</f>
        <v>35</v>
      </c>
      <c r="D6">
        <f>'Temp Var Cycle 1_2.xlsx'!$I$2</f>
        <v>45.952822995207917</v>
      </c>
      <c r="E6">
        <f>'Temp Var Cycle 1_2.xlsx'!$J$2</f>
        <v>1.1216490543726243E-4</v>
      </c>
      <c r="F6" s="9">
        <f>'Temp Var Cycle 1_2.xlsx'!$K$2</f>
        <v>3.8798773535862921E-3</v>
      </c>
      <c r="G6" s="21">
        <f t="shared" si="1"/>
        <v>0.74468085106382975</v>
      </c>
    </row>
    <row r="7" spans="1:7" x14ac:dyDescent="0.35">
      <c r="A7" s="12" t="s">
        <v>70</v>
      </c>
      <c r="B7">
        <v>7</v>
      </c>
      <c r="C7">
        <f>'Temp Var Cycle 1_6.xlsx'!$I$6</f>
        <v>34</v>
      </c>
      <c r="D7">
        <f>'Temp Var Cycle 1_6.xlsx'!$I$2</f>
        <v>37.810078330555541</v>
      </c>
      <c r="E7">
        <f>'Temp Var Cycle 1_6.xlsx'!$J$2</f>
        <v>1.180031863282029E-4</v>
      </c>
      <c r="F7" s="9">
        <f>'Temp Var Cycle 1_6.xlsx'!$K$2</f>
        <v>3.7560281125214035E-3</v>
      </c>
      <c r="G7" s="21">
        <f t="shared" si="1"/>
        <v>0.72340425531914898</v>
      </c>
    </row>
    <row r="8" spans="1:7" x14ac:dyDescent="0.35">
      <c r="A8" s="12" t="s">
        <v>70</v>
      </c>
      <c r="B8">
        <v>8</v>
      </c>
      <c r="C8">
        <f>'Temp Var Cycle 1_10.xlsx'!$I$6</f>
        <v>36</v>
      </c>
      <c r="D8">
        <f>'Temp Var Cycle 1_10.xlsx'!$I$2</f>
        <v>28.293188263834875</v>
      </c>
      <c r="E8">
        <f>'Temp Var Cycle 1_10.xlsx'!$J$2</f>
        <v>1.360446082390646E-4</v>
      </c>
      <c r="F8" s="9">
        <f>'Temp Var Cycle 1_10.xlsx'!$K$2</f>
        <v>3.5983268785234365E-3</v>
      </c>
      <c r="G8" s="21">
        <f t="shared" si="1"/>
        <v>0.76595744680851063</v>
      </c>
    </row>
    <row r="9" spans="1:7" x14ac:dyDescent="0.35">
      <c r="A9" s="13" t="s">
        <v>70</v>
      </c>
      <c r="B9">
        <v>9</v>
      </c>
      <c r="C9">
        <v>46</v>
      </c>
      <c r="D9">
        <f>'Temp Var Cycle 1_14.xlsx'!$I$2</f>
        <v>23.70864063032699</v>
      </c>
      <c r="E9">
        <f>'Temp Var Cycle 1_14.xlsx'!$J$2</f>
        <v>1.3378730843390511E-4</v>
      </c>
      <c r="F9" s="9">
        <f>'Temp Var Cycle 1_14.xlsx'!$K$2</f>
        <v>3.8997637915999133E-3</v>
      </c>
      <c r="G9" s="21">
        <f t="shared" si="1"/>
        <v>0.97872340425531912</v>
      </c>
    </row>
    <row r="10" spans="1:7" x14ac:dyDescent="0.35">
      <c r="A10" s="11" t="s">
        <v>71</v>
      </c>
      <c r="B10">
        <v>6</v>
      </c>
      <c r="C10">
        <f>'Temp Var Cycle 1_3.xlsx'!$I$6</f>
        <v>1</v>
      </c>
      <c r="D10">
        <f>'Temp Var Cycle 1_3.xlsx'!$I$2</f>
        <v>137.43123511549999</v>
      </c>
      <c r="E10">
        <f>'Temp Var Cycle 1_1.xlsx'!$J$2</f>
        <v>1.2041886286071925E-4</v>
      </c>
      <c r="F10" s="9">
        <f>'Temp Var Cycle 1_1.xlsx'!$K$2</f>
        <v>2.5402075971308158E-3</v>
      </c>
      <c r="G10" s="21">
        <f t="shared" si="1"/>
        <v>2.1276595744680851E-2</v>
      </c>
    </row>
    <row r="11" spans="1:7" x14ac:dyDescent="0.35">
      <c r="A11" s="12" t="s">
        <v>71</v>
      </c>
      <c r="B11">
        <v>7</v>
      </c>
      <c r="C11">
        <f>'Temp Var Cycle 1_7.xlsx'!$I$6</f>
        <v>0</v>
      </c>
      <c r="D11" t="e">
        <f>'Temp Var Cycle 1_7.xlsx'!$I$2</f>
        <v>#DIV/0!</v>
      </c>
      <c r="E11">
        <f>'Temp Var Cycle 1_1.xlsx'!$J$2</f>
        <v>1.2041886286071925E-4</v>
      </c>
      <c r="F11" s="9">
        <f>'Temp Var Cycle 1_1.xlsx'!$K$2</f>
        <v>2.5402075971308158E-3</v>
      </c>
      <c r="G11" s="21">
        <f t="shared" si="1"/>
        <v>0</v>
      </c>
    </row>
    <row r="12" spans="1:7" x14ac:dyDescent="0.35">
      <c r="A12" s="12" t="s">
        <v>71</v>
      </c>
      <c r="B12">
        <v>8</v>
      </c>
      <c r="C12">
        <f>'Temp Var Cycle 1_11.xlsx'!$I$6</f>
        <v>1</v>
      </c>
      <c r="D12">
        <f>'Temp Var Cycle 1_1.xlsx'!$I$2</f>
        <v>84.605949664374933</v>
      </c>
      <c r="E12">
        <f>'Temp Var Cycle 1_1.xlsx'!$J$2</f>
        <v>1.2041886286071925E-4</v>
      </c>
      <c r="F12" s="9">
        <f>'Temp Var Cycle 1_1.xlsx'!$K$2</f>
        <v>2.5402075971308158E-3</v>
      </c>
      <c r="G12" s="21">
        <f t="shared" si="1"/>
        <v>2.1276595744680851E-2</v>
      </c>
    </row>
    <row r="13" spans="1:7" x14ac:dyDescent="0.35">
      <c r="A13" s="13" t="s">
        <v>71</v>
      </c>
      <c r="B13">
        <v>9</v>
      </c>
      <c r="C13">
        <f>'Temp Var Cycle 1_15.xlsx'!$I$6</f>
        <v>2</v>
      </c>
      <c r="D13">
        <f>'Temp Var Cycle 1_1.xlsx'!$I$2</f>
        <v>84.605949664374933</v>
      </c>
      <c r="E13">
        <f>'Temp Var Cycle 1_1.xlsx'!$J$2</f>
        <v>1.2041886286071925E-4</v>
      </c>
      <c r="F13" s="9">
        <f>'Temp Var Cycle 1_1.xlsx'!$K$2</f>
        <v>2.5402075971308158E-3</v>
      </c>
      <c r="G13" s="21">
        <f t="shared" si="1"/>
        <v>4.2553191489361701E-2</v>
      </c>
    </row>
    <row r="14" spans="1:7" x14ac:dyDescent="0.35">
      <c r="A14" s="11" t="s">
        <v>72</v>
      </c>
      <c r="B14">
        <v>6</v>
      </c>
      <c r="C14">
        <f>'Temp Var Cycle 1_4.xlsx'!$I$6</f>
        <v>2</v>
      </c>
      <c r="D14">
        <f>'Temp Var Cycle 1_4.xlsx'!$I$2</f>
        <v>91.326325739888659</v>
      </c>
      <c r="E14">
        <f>'Temp Var Cycle 1_1.xlsx'!$J$2</f>
        <v>1.2041886286071925E-4</v>
      </c>
      <c r="F14" s="9">
        <f>'Temp Var Cycle 1_1.xlsx'!$K$2</f>
        <v>2.5402075971308158E-3</v>
      </c>
      <c r="G14" s="21">
        <f t="shared" si="1"/>
        <v>4.2553191489361701E-2</v>
      </c>
    </row>
    <row r="15" spans="1:7" x14ac:dyDescent="0.35">
      <c r="A15" s="12" t="s">
        <v>72</v>
      </c>
      <c r="B15">
        <v>7</v>
      </c>
      <c r="C15">
        <f>'Temp Var Cycle 1_8.xlsx'!$I$6</f>
        <v>2</v>
      </c>
      <c r="D15">
        <f>'Temp Var Cycle 1_8.xlsx'!$I$2</f>
        <v>55.257800156541649</v>
      </c>
      <c r="E15">
        <f>'Temp Var Cycle 1_1.xlsx'!$J$2</f>
        <v>1.2041886286071925E-4</v>
      </c>
      <c r="F15" s="9">
        <f>'Temp Var Cycle 1_1.xlsx'!$K$2</f>
        <v>2.5402075971308158E-3</v>
      </c>
      <c r="G15" s="21">
        <f t="shared" si="1"/>
        <v>4.2553191489361701E-2</v>
      </c>
    </row>
    <row r="16" spans="1:7" x14ac:dyDescent="0.35">
      <c r="A16" s="12" t="s">
        <v>72</v>
      </c>
      <c r="B16">
        <v>8</v>
      </c>
      <c r="C16">
        <f>'Temp Var Cycle 1_12.xlsx'!$I$6</f>
        <v>1</v>
      </c>
      <c r="D16">
        <f>'Temp Var Cycle 1_12.xlsx'!$I$2</f>
        <v>58.269987542277804</v>
      </c>
      <c r="E16">
        <f>'Temp Var Cycle 1_1.xlsx'!$J$2</f>
        <v>1.2041886286071925E-4</v>
      </c>
      <c r="F16" s="9">
        <f>'Temp Var Cycle 1_1.xlsx'!$K$2</f>
        <v>2.5402075971308158E-3</v>
      </c>
      <c r="G16" s="21">
        <f t="shared" si="1"/>
        <v>2.1276595744680851E-2</v>
      </c>
    </row>
    <row r="17" spans="1:7" x14ac:dyDescent="0.35">
      <c r="A17" s="13" t="s">
        <v>72</v>
      </c>
      <c r="B17" s="14">
        <v>9</v>
      </c>
      <c r="C17" s="10">
        <f>'Temp Var Cycle 1_16.xlsx'!$I$6</f>
        <v>5</v>
      </c>
      <c r="D17" s="10">
        <f>'Temp Var Cycle 1_16.xlsx'!$I$2</f>
        <v>68.128044901705564</v>
      </c>
      <c r="E17" s="10">
        <f>'Temp Var Cycle 1_1.xlsx'!$J$2</f>
        <v>1.2041886286071925E-4</v>
      </c>
      <c r="F17" s="16">
        <f>'Temp Var Cycle 1_1.xlsx'!$K$2</f>
        <v>2.5402075971308158E-3</v>
      </c>
      <c r="G17" s="22">
        <f t="shared" si="1"/>
        <v>0.10638297872340426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activeCell="I2" sqref="I2"/>
    </sheetView>
  </sheetViews>
  <sheetFormatPr defaultRowHeight="14.5" x14ac:dyDescent="0.35"/>
  <cols>
    <col min="10" max="10" width="11.81640625" bestFit="1" customWidth="1"/>
  </cols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32.653973273972198</v>
      </c>
      <c r="C2">
        <v>1.2845775254233829E-4</v>
      </c>
      <c r="D2">
        <v>4.2322252988540483E-3</v>
      </c>
      <c r="E2">
        <v>1</v>
      </c>
      <c r="F2">
        <f>E2/47*100</f>
        <v>2.1276595744680851</v>
      </c>
      <c r="H2" s="5" t="s">
        <v>57</v>
      </c>
      <c r="I2">
        <f>AVERAGE(B2:B49)</f>
        <v>84.605949664374933</v>
      </c>
      <c r="J2">
        <f>AVERAGE(C2:C49)</f>
        <v>1.2041886286071925E-4</v>
      </c>
      <c r="K2">
        <f>AVERAGE(D2:D49)</f>
        <v>2.5402075971308158E-3</v>
      </c>
      <c r="L2">
        <v>0.25</v>
      </c>
    </row>
    <row r="3" spans="1:12" x14ac:dyDescent="0.35">
      <c r="A3" s="1" t="s">
        <v>5</v>
      </c>
      <c r="B3">
        <v>38.173781579583299</v>
      </c>
      <c r="C3">
        <v>1.5181510767102991E-4</v>
      </c>
      <c r="D3">
        <v>3.784009048850488E-3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12.099251539682669</v>
      </c>
      <c r="J3">
        <f>J4/SQRT(COUNT(C2:C49))</f>
        <v>6.5548824959011247E-6</v>
      </c>
      <c r="K3">
        <f>K4/SQRT(COUNT(D2:D49))</f>
        <v>1.0131155359846582E-4</v>
      </c>
    </row>
    <row r="4" spans="1:12" x14ac:dyDescent="0.35">
      <c r="A4" s="1" t="s">
        <v>6</v>
      </c>
      <c r="B4">
        <v>51.734517513999997</v>
      </c>
      <c r="C4">
        <v>1.212169641790499E-4</v>
      </c>
      <c r="D4">
        <v>4.3235366729135498E-3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41.913036800572698</v>
      </c>
      <c r="J4">
        <f>_xlfn.STDEV.S(C2:C196)</f>
        <v>2.270677904108928E-5</v>
      </c>
      <c r="K4">
        <f>_xlfn.STDEV.S(D2:D196)</f>
        <v>7.0190703290512121E-4</v>
      </c>
    </row>
    <row r="5" spans="1:12" x14ac:dyDescent="0.35">
      <c r="A5" s="1" t="s">
        <v>7</v>
      </c>
      <c r="B5">
        <v>59.260915692944401</v>
      </c>
      <c r="C5">
        <v>1.26027543242811E-4</v>
      </c>
      <c r="D5">
        <v>2.7682771877682992E-3</v>
      </c>
      <c r="E5">
        <v>4</v>
      </c>
      <c r="F5">
        <f t="shared" si="0"/>
        <v>8.5106382978723403</v>
      </c>
      <c r="H5" s="5" t="s">
        <v>60</v>
      </c>
      <c r="I5" s="6">
        <f>I4/I2</f>
        <v>0.4953911275369921</v>
      </c>
      <c r="J5" s="6">
        <f>J4/J2</f>
        <v>0.18856496815912263</v>
      </c>
      <c r="K5" s="6">
        <f>K4/K2</f>
        <v>0.27631876768573194</v>
      </c>
    </row>
    <row r="6" spans="1:12" x14ac:dyDescent="0.35">
      <c r="A6" s="1" t="s">
        <v>8</v>
      </c>
      <c r="B6">
        <v>66.303841525638902</v>
      </c>
      <c r="C6">
        <v>9.9965401075152889E-5</v>
      </c>
      <c r="D6">
        <v>2.3424187516986861E-3</v>
      </c>
      <c r="E6">
        <v>5</v>
      </c>
      <c r="F6">
        <f t="shared" si="0"/>
        <v>10.638297872340425</v>
      </c>
      <c r="H6" s="5" t="s">
        <v>61</v>
      </c>
      <c r="I6">
        <f>COUNT(B2:B196)</f>
        <v>12</v>
      </c>
      <c r="J6">
        <f>COUNT(C2:C196)</f>
        <v>12</v>
      </c>
      <c r="K6">
        <f>COUNT(D2:D196)</f>
        <v>48</v>
      </c>
    </row>
    <row r="7" spans="1:12" x14ac:dyDescent="0.35">
      <c r="A7" s="1" t="s">
        <v>9</v>
      </c>
      <c r="B7">
        <v>68.809276786055506</v>
      </c>
      <c r="C7">
        <v>6.5526224257146269E-5</v>
      </c>
      <c r="D7">
        <v>2.1012193565941848E-3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85.889898997583302</v>
      </c>
      <c r="C8">
        <v>1.0976337547253919E-4</v>
      </c>
      <c r="D8">
        <v>2.6584005911158008E-3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87.892010916527795</v>
      </c>
      <c r="C9">
        <v>1.3603047673342979E-4</v>
      </c>
      <c r="D9">
        <v>3.0058114825891689E-3</v>
      </c>
      <c r="E9">
        <v>8</v>
      </c>
      <c r="F9">
        <f t="shared" si="0"/>
        <v>17.021276595744681</v>
      </c>
      <c r="H9" s="5" t="s">
        <v>63</v>
      </c>
      <c r="I9">
        <f>MAX(B2:B49)</f>
        <v>167.04368317455601</v>
      </c>
      <c r="J9">
        <f>MAX(C2:C49)</f>
        <v>1.5181510767102991E-4</v>
      </c>
      <c r="K9">
        <f>MAX(D2:D49)</f>
        <v>4.3235366729135498E-3</v>
      </c>
    </row>
    <row r="10" spans="1:12" x14ac:dyDescent="0.35">
      <c r="A10" s="1" t="s">
        <v>12</v>
      </c>
      <c r="B10">
        <v>100.760792358611</v>
      </c>
      <c r="C10">
        <v>1.3092081175005761E-4</v>
      </c>
      <c r="D10">
        <v>2.7292317655897001E-3</v>
      </c>
      <c r="E10">
        <v>9</v>
      </c>
      <c r="F10">
        <f t="shared" si="0"/>
        <v>19.148936170212767</v>
      </c>
      <c r="H10" s="5" t="s">
        <v>64</v>
      </c>
      <c r="I10">
        <f>MIN(B2:B49)</f>
        <v>32.653973273972198</v>
      </c>
      <c r="J10">
        <f>MIN(C2:C49)</f>
        <v>6.5526224257146269E-5</v>
      </c>
      <c r="K10">
        <f>MIN(D2:D49)</f>
        <v>7.7152363856790545E-4</v>
      </c>
    </row>
    <row r="11" spans="1:12" x14ac:dyDescent="0.35">
      <c r="A11" s="1" t="s">
        <v>13</v>
      </c>
      <c r="B11">
        <v>103.268380667583</v>
      </c>
      <c r="C11">
        <v>1.310202784613608E-4</v>
      </c>
      <c r="D11">
        <v>2.2124280487129042E-3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153.48032348544399</v>
      </c>
      <c r="C12">
        <v>1.3904848736938469E-4</v>
      </c>
      <c r="D12">
        <v>2.919515189750138E-3</v>
      </c>
      <c r="E12">
        <v>11</v>
      </c>
      <c r="F12">
        <f t="shared" si="0"/>
        <v>23.404255319148938</v>
      </c>
      <c r="H12" s="5" t="s">
        <v>65</v>
      </c>
      <c r="I12">
        <f>(16*I5^2)</f>
        <v>3.9265979078779578</v>
      </c>
      <c r="J12">
        <f>(16*J5^2)</f>
        <v>0.56890795546961492</v>
      </c>
      <c r="K12">
        <f>(16*K5^2)</f>
        <v>1.2216329820057839</v>
      </c>
    </row>
    <row r="13" spans="1:12" x14ac:dyDescent="0.35">
      <c r="A13" s="1" t="s">
        <v>15</v>
      </c>
      <c r="B13">
        <v>167.04368317455601</v>
      </c>
      <c r="C13">
        <v>1.0523393157433049E-4</v>
      </c>
      <c r="D13">
        <v>2.286652921627377E-3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2.3135312890005962E-3</v>
      </c>
      <c r="E14">
        <v>13</v>
      </c>
      <c r="F14">
        <f t="shared" si="0"/>
        <v>27.659574468085108</v>
      </c>
      <c r="H14" s="5" t="s">
        <v>67</v>
      </c>
      <c r="I14">
        <f>I12/I13</f>
        <v>47.445041783102695</v>
      </c>
      <c r="J14">
        <f>J12/J13</f>
        <v>6.8741089236159043</v>
      </c>
      <c r="K14">
        <f>K12/K13</f>
        <v>14.760978647341098</v>
      </c>
    </row>
    <row r="15" spans="1:12" x14ac:dyDescent="0.35">
      <c r="A15" s="1" t="s">
        <v>17</v>
      </c>
      <c r="B15" t="s">
        <v>4</v>
      </c>
      <c r="C15" t="s">
        <v>4</v>
      </c>
      <c r="D15">
        <v>2.222273731242216E-3</v>
      </c>
      <c r="E15">
        <v>14</v>
      </c>
      <c r="F15">
        <f t="shared" si="0"/>
        <v>29.787234042553191</v>
      </c>
      <c r="H15" s="5" t="s">
        <v>68</v>
      </c>
      <c r="I15">
        <f>ROUND(I14,0)</f>
        <v>47</v>
      </c>
      <c r="J15">
        <f>ROUND(J14,0)</f>
        <v>7</v>
      </c>
      <c r="K15">
        <f>ROUND(K14,0)</f>
        <v>15</v>
      </c>
    </row>
    <row r="16" spans="1:12" x14ac:dyDescent="0.35">
      <c r="A16" s="1" t="s">
        <v>18</v>
      </c>
      <c r="B16" t="s">
        <v>4</v>
      </c>
      <c r="C16" t="s">
        <v>4</v>
      </c>
      <c r="D16">
        <v>1.9514781063309291E-3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2.5594987447373398E-3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1.8176349660070301E-3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2.9183282887481669E-3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2.8858854060128791E-3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3.0797912191112388E-3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2.1240455396293778E-3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2.5973897172041648E-3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2.358993211240357E-3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1.8781385534209041E-3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2.0046429173044859E-3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2.8061253515750178E-3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4.0034650271758296E-3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1.6089105597932381E-3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2.2481870616703542E-3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2.5106446108922381E-3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1.6947654281283329E-3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1.626992415258895E-3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3.460995470160929E-3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1.8710610210353809E-3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3.2501370066153001E-3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2.2479565819642821E-3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2.4124886274393461E-3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2.8781156658892952E-3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2.6647703140050211E-3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3.1395546846711771E-3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1.9260053140561569E-3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2.2170876959835802E-3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7.7152363856790545E-4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3.5364951699196449E-3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2.1064387518412351E-3</v>
      </c>
    </row>
    <row r="47" spans="1:6" x14ac:dyDescent="0.35">
      <c r="A47" s="1" t="s">
        <v>49</v>
      </c>
      <c r="B47" t="s">
        <v>4</v>
      </c>
      <c r="C47" t="s">
        <v>4</v>
      </c>
      <c r="D47">
        <v>2.337924824419252E-3</v>
      </c>
    </row>
    <row r="48" spans="1:6" x14ac:dyDescent="0.35">
      <c r="A48" s="1" t="s">
        <v>50</v>
      </c>
      <c r="B48" t="s">
        <v>4</v>
      </c>
      <c r="C48" t="s">
        <v>4</v>
      </c>
      <c r="D48">
        <v>2.0380676231719339E-3</v>
      </c>
    </row>
    <row r="49" spans="1:4" x14ac:dyDescent="0.35">
      <c r="A49" s="1" t="s">
        <v>51</v>
      </c>
      <c r="B49" t="s">
        <v>4</v>
      </c>
      <c r="C49" t="s">
        <v>4</v>
      </c>
      <c r="D49">
        <v>2.496893811990798E-3</v>
      </c>
    </row>
  </sheetData>
  <autoFilter ref="B1:D49" xr:uid="{00000000-0001-0000-00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1.0254686851111099</v>
      </c>
      <c r="C2">
        <v>1.0743761344001919E-4</v>
      </c>
      <c r="D2">
        <v>4.6349759924165243E-3</v>
      </c>
      <c r="E2">
        <v>1</v>
      </c>
      <c r="F2">
        <f>E2/47*100</f>
        <v>2.1276595744680851</v>
      </c>
      <c r="H2" s="5" t="s">
        <v>57</v>
      </c>
      <c r="I2">
        <f>AVERAGE(B2:B49)</f>
        <v>28.293188263834875</v>
      </c>
      <c r="J2">
        <f>AVERAGE(C2:C49)</f>
        <v>1.360446082390646E-4</v>
      </c>
      <c r="K2">
        <f>AVERAGE(D2:D49)</f>
        <v>3.5983268785234365E-3</v>
      </c>
      <c r="L2">
        <v>0.25</v>
      </c>
    </row>
    <row r="3" spans="1:12" x14ac:dyDescent="0.35">
      <c r="A3" s="1" t="s">
        <v>5</v>
      </c>
      <c r="B3">
        <v>1.52752398855556</v>
      </c>
      <c r="C3">
        <v>1.675300732644703E-4</v>
      </c>
      <c r="D3">
        <v>4.3813810992093223E-3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2.4851764099010194</v>
      </c>
      <c r="J3">
        <f>J4/SQRT(COUNT(C2:C49))</f>
        <v>4.0198615765993713E-6</v>
      </c>
      <c r="K3">
        <f>K4/SQRT(COUNT(D2:D49))</f>
        <v>2.1119468093434046E-4</v>
      </c>
    </row>
    <row r="4" spans="1:12" x14ac:dyDescent="0.35">
      <c r="A4" s="1" t="s">
        <v>6</v>
      </c>
      <c r="B4">
        <v>4.0386740389722204</v>
      </c>
      <c r="C4">
        <v>5.6043332192621723E-5</v>
      </c>
      <c r="D4">
        <v>3.9192363214139722E-3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14.911058459406117</v>
      </c>
      <c r="J4">
        <f>_xlfn.STDEV.S(C2:C196)</f>
        <v>2.4119169459596228E-5</v>
      </c>
      <c r="K4">
        <f>_xlfn.STDEV.S(D2:D196)</f>
        <v>1.463199670666303E-3</v>
      </c>
    </row>
    <row r="5" spans="1:12" x14ac:dyDescent="0.35">
      <c r="A5" s="1" t="s">
        <v>7</v>
      </c>
      <c r="B5">
        <v>7.05901243347222</v>
      </c>
      <c r="C5">
        <v>1.7494282646024741E-4</v>
      </c>
      <c r="D5">
        <v>3.8343463332542408E-3</v>
      </c>
      <c r="E5">
        <v>4</v>
      </c>
      <c r="F5">
        <f t="shared" si="0"/>
        <v>8.5106382978723403</v>
      </c>
      <c r="H5" s="5" t="s">
        <v>60</v>
      </c>
      <c r="I5" s="6">
        <f>I4/I2</f>
        <v>0.52701937725646275</v>
      </c>
      <c r="J5" s="6">
        <f>J4/J2</f>
        <v>0.17728868326198405</v>
      </c>
      <c r="K5" s="6">
        <f>K4/K2</f>
        <v>0.40663333823266301</v>
      </c>
    </row>
    <row r="6" spans="1:12" x14ac:dyDescent="0.35">
      <c r="A6" s="1" t="s">
        <v>8</v>
      </c>
      <c r="B6">
        <v>7.5630433611666703</v>
      </c>
      <c r="C6">
        <v>1.716104154864741E-4</v>
      </c>
      <c r="D6">
        <v>3.8166184568355298E-3</v>
      </c>
      <c r="E6">
        <v>5</v>
      </c>
      <c r="F6">
        <f t="shared" si="0"/>
        <v>10.638297872340425</v>
      </c>
      <c r="H6" s="5" t="s">
        <v>61</v>
      </c>
      <c r="I6">
        <f>COUNT(B2:B196)</f>
        <v>36</v>
      </c>
      <c r="J6">
        <f>COUNT(C2:C196)</f>
        <v>36</v>
      </c>
      <c r="K6">
        <f>COUNT(D2:D196)</f>
        <v>48</v>
      </c>
    </row>
    <row r="7" spans="1:12" x14ac:dyDescent="0.35">
      <c r="A7" s="1" t="s">
        <v>9</v>
      </c>
      <c r="B7">
        <v>9.0634449634444394</v>
      </c>
      <c r="C7">
        <v>1.1844170792606149E-4</v>
      </c>
      <c r="D7">
        <v>3.9506486309338383E-3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12.571108309888899</v>
      </c>
      <c r="C8">
        <v>1.058457979258207E-4</v>
      </c>
      <c r="D8">
        <v>3.1779081563896049E-3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13.0729839168333</v>
      </c>
      <c r="C9">
        <v>1.441338829304602E-4</v>
      </c>
      <c r="D9">
        <v>3.8678586786672952E-3</v>
      </c>
      <c r="E9">
        <v>8</v>
      </c>
      <c r="F9">
        <f t="shared" si="0"/>
        <v>17.021276595744681</v>
      </c>
      <c r="H9" s="5" t="s">
        <v>63</v>
      </c>
      <c r="I9">
        <f>MAX(B2:B49)</f>
        <v>56.7622948549444</v>
      </c>
      <c r="J9">
        <f>MAX(C2:C49)</f>
        <v>1.9116715038716649E-4</v>
      </c>
      <c r="K9">
        <f>MAX(D2:D49)</f>
        <v>7.865130683468332E-3</v>
      </c>
    </row>
    <row r="10" spans="1:12" x14ac:dyDescent="0.35">
      <c r="A10" s="1" t="s">
        <v>12</v>
      </c>
      <c r="B10">
        <v>18.100804164416701</v>
      </c>
      <c r="C10">
        <v>9.5903120666738422E-5</v>
      </c>
      <c r="D10">
        <v>3.675992119263925E-3</v>
      </c>
      <c r="E10">
        <v>9</v>
      </c>
      <c r="F10">
        <f t="shared" si="0"/>
        <v>19.148936170212767</v>
      </c>
      <c r="H10" s="5" t="s">
        <v>64</v>
      </c>
      <c r="I10">
        <f>MIN(B2:B49)</f>
        <v>1.0254686851111099</v>
      </c>
      <c r="J10">
        <f>MIN(C2:C49)</f>
        <v>5.6043332192621723E-5</v>
      </c>
      <c r="K10">
        <f>MIN(D2:D49)</f>
        <v>1.709709233026829E-4</v>
      </c>
    </row>
    <row r="11" spans="1:12" x14ac:dyDescent="0.35">
      <c r="A11" s="1" t="s">
        <v>13</v>
      </c>
      <c r="B11">
        <v>22.1113326047778</v>
      </c>
      <c r="C11">
        <v>1.2280999247218349E-4</v>
      </c>
      <c r="D11">
        <v>3.2172536496787238E-3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22.612231367638898</v>
      </c>
      <c r="C12">
        <v>1.466999255469998E-4</v>
      </c>
      <c r="D12">
        <v>2.812040004240398E-3</v>
      </c>
      <c r="E12">
        <v>11</v>
      </c>
      <c r="F12">
        <f t="shared" si="0"/>
        <v>23.404255319148938</v>
      </c>
      <c r="H12" s="5" t="s">
        <v>65</v>
      </c>
      <c r="I12">
        <f>(16*I5^2)</f>
        <v>4.4439907840606372</v>
      </c>
      <c r="J12">
        <f>(16*J5^2)</f>
        <v>0.50290043540428964</v>
      </c>
      <c r="K12">
        <f>(16*K5^2)</f>
        <v>2.6456107481958289</v>
      </c>
    </row>
    <row r="13" spans="1:12" x14ac:dyDescent="0.35">
      <c r="A13" s="1" t="s">
        <v>15</v>
      </c>
      <c r="B13">
        <v>22.612231367638898</v>
      </c>
      <c r="C13">
        <v>1.587395818389708E-4</v>
      </c>
      <c r="D13">
        <v>3.209228347116528E-3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24.116906529111102</v>
      </c>
      <c r="C14">
        <v>1.3990684211450269E-4</v>
      </c>
      <c r="D14">
        <v>2.860396330952769E-3</v>
      </c>
      <c r="E14">
        <v>13</v>
      </c>
      <c r="F14">
        <f t="shared" si="0"/>
        <v>27.659574468085108</v>
      </c>
      <c r="H14" s="5" t="s">
        <v>67</v>
      </c>
      <c r="I14">
        <f>I12/I13</f>
        <v>53.696694538154759</v>
      </c>
      <c r="J14">
        <f>J12/J13</f>
        <v>6.0765407434833927</v>
      </c>
      <c r="K14">
        <f>K12/K13</f>
        <v>31.966887222687838</v>
      </c>
    </row>
    <row r="15" spans="1:12" x14ac:dyDescent="0.35">
      <c r="A15" s="1" t="s">
        <v>17</v>
      </c>
      <c r="B15">
        <v>25.120503148388899</v>
      </c>
      <c r="C15">
        <v>1.414896363145899E-4</v>
      </c>
      <c r="D15">
        <v>2.9216825376636598E-3</v>
      </c>
      <c r="E15">
        <v>14</v>
      </c>
      <c r="F15">
        <f t="shared" si="0"/>
        <v>29.787234042553191</v>
      </c>
      <c r="H15" s="5" t="s">
        <v>68</v>
      </c>
      <c r="I15">
        <f>ROUND(I14,0)</f>
        <v>54</v>
      </c>
      <c r="J15">
        <f>ROUND(J14,0)</f>
        <v>6</v>
      </c>
      <c r="K15">
        <f>ROUND(K14,0)</f>
        <v>32</v>
      </c>
    </row>
    <row r="16" spans="1:12" x14ac:dyDescent="0.35">
      <c r="A16" s="1" t="s">
        <v>18</v>
      </c>
      <c r="B16">
        <v>25.120503148388899</v>
      </c>
      <c r="C16">
        <v>1.355978820679168E-4</v>
      </c>
      <c r="D16">
        <v>2.6043477295740018E-3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27.130410227166699</v>
      </c>
      <c r="C17">
        <v>1.5372859108158719E-4</v>
      </c>
      <c r="D17">
        <v>2.6741959548419992E-3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27.633424119111101</v>
      </c>
      <c r="C18">
        <v>1.391183968174049E-4</v>
      </c>
      <c r="D18">
        <v>2.2716882960228651E-3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28.136240776027801</v>
      </c>
      <c r="C19">
        <v>1.2651000075925779E-4</v>
      </c>
      <c r="D19">
        <v>3.8424782281419778E-3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>
        <v>29.1426295531944</v>
      </c>
      <c r="C20">
        <v>1.3871880885794961E-4</v>
      </c>
      <c r="D20">
        <v>2.6153300714833469E-3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>
        <v>29.1426295531944</v>
      </c>
      <c r="C21">
        <v>1.113282872679051E-4</v>
      </c>
      <c r="D21">
        <v>3.2076509811167632E-3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>
        <v>29.646221167138901</v>
      </c>
      <c r="C22">
        <v>1.289586655859066E-4</v>
      </c>
      <c r="D22">
        <v>2.692171393163743E-3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>
        <v>29.646221167138901</v>
      </c>
      <c r="C23">
        <v>1.5045559262305289E-4</v>
      </c>
      <c r="D23">
        <v>1.9908863814611559E-3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>
        <v>32.158813109666703</v>
      </c>
      <c r="C24">
        <v>1.3310114848527591E-4</v>
      </c>
      <c r="D24">
        <v>4.0478681702936833E-3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>
        <v>36.1707009000556</v>
      </c>
      <c r="C25">
        <v>1.5199868949848671E-4</v>
      </c>
      <c r="D25">
        <v>2.2191489936784301E-3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>
        <v>36.672573568055597</v>
      </c>
      <c r="C26">
        <v>1.5342324738547069E-4</v>
      </c>
      <c r="D26">
        <v>2.3536967729410612E-3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>
        <v>38.180921476138899</v>
      </c>
      <c r="C27">
        <v>1.330146224703575E-4</v>
      </c>
      <c r="D27">
        <v>3.0565736953767661E-3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>
        <v>38.683722215111104</v>
      </c>
      <c r="C28">
        <v>1.272122696533436E-4</v>
      </c>
      <c r="D28">
        <v>1.6963444182871571E-3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>
        <v>39.690659510777799</v>
      </c>
      <c r="C29">
        <v>1.2361996712757E-4</v>
      </c>
      <c r="D29">
        <v>2.9560566205143481E-3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>
        <v>39.690659510777799</v>
      </c>
      <c r="C30">
        <v>1.2904656879677019E-4</v>
      </c>
      <c r="D30">
        <v>2.488341705513689E-3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>
        <v>40.698179676694402</v>
      </c>
      <c r="C31">
        <v>1.252126439160746E-4</v>
      </c>
      <c r="D31">
        <v>3.015932716634355E-3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>
        <v>41.2019785540556</v>
      </c>
      <c r="C32">
        <v>1.3738986997210881E-4</v>
      </c>
      <c r="D32">
        <v>3.787139351169172E-3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>
        <v>47.217518206527799</v>
      </c>
      <c r="C33">
        <v>1.319952496734941E-4</v>
      </c>
      <c r="D33">
        <v>2.4357079535970781E-3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>
        <v>51.240446829500002</v>
      </c>
      <c r="C34">
        <v>1.3831434583436519E-4</v>
      </c>
      <c r="D34">
        <v>2.4323274385896561E-3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>
        <v>51.240446829500002</v>
      </c>
      <c r="C35">
        <v>1.3301102618833919E-4</v>
      </c>
      <c r="D35">
        <v>2.277956955840342E-3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>
        <v>52.752313665472201</v>
      </c>
      <c r="C36">
        <v>1.531481235763612E-4</v>
      </c>
      <c r="D36">
        <v>2.3496505298904922E-3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>
        <v>56.7622948549444</v>
      </c>
      <c r="C37">
        <v>1.9116715038716649E-4</v>
      </c>
      <c r="D37">
        <v>2.5050696632539118E-3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4.8370750214560884E-3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4.7001448461527527E-3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4.4212501746900192E-3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5.2627010268307553E-3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6.1154868024755329E-3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5.5429138378507957E-3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4.9101550862084E-3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7.865130683468332E-3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6.2755651909084612E-3</v>
      </c>
    </row>
    <row r="47" spans="1:6" x14ac:dyDescent="0.35">
      <c r="A47" s="1" t="s">
        <v>49</v>
      </c>
      <c r="B47" t="s">
        <v>4</v>
      </c>
      <c r="C47" t="s">
        <v>4</v>
      </c>
      <c r="D47">
        <v>5.9087691645444114E-3</v>
      </c>
    </row>
    <row r="48" spans="1:6" x14ac:dyDescent="0.35">
      <c r="A48" s="1" t="s">
        <v>50</v>
      </c>
      <c r="B48" t="s">
        <v>4</v>
      </c>
      <c r="C48" t="s">
        <v>4</v>
      </c>
      <c r="D48">
        <v>6.9093967318143937E-3</v>
      </c>
    </row>
    <row r="49" spans="1:4" x14ac:dyDescent="0.35">
      <c r="A49" s="1" t="s">
        <v>51</v>
      </c>
      <c r="B49" t="s">
        <v>4</v>
      </c>
      <c r="C49" t="s">
        <v>4</v>
      </c>
      <c r="D49">
        <v>1.709709233026829E-4</v>
      </c>
    </row>
  </sheetData>
  <autoFilter ref="B1:D49" xr:uid="{00000000-0001-0000-01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119.367375687972</v>
      </c>
      <c r="C2">
        <v>1.154224214604983E-4</v>
      </c>
      <c r="D2">
        <v>2.6746968904067352E-3</v>
      </c>
      <c r="E2">
        <v>1</v>
      </c>
      <c r="F2">
        <f>E2/47*100</f>
        <v>2.1276595744680851</v>
      </c>
      <c r="H2" s="5" t="s">
        <v>57</v>
      </c>
      <c r="I2">
        <f>AVERAGE(B2:B49)</f>
        <v>119.367375687972</v>
      </c>
      <c r="J2">
        <f>AVERAGE(C2:C49)</f>
        <v>1.154224214604983E-4</v>
      </c>
      <c r="K2">
        <f>AVERAGE(D2:D49)</f>
        <v>1.6372646631708885E-3</v>
      </c>
      <c r="L2">
        <v>0.25</v>
      </c>
    </row>
    <row r="3" spans="1:12" x14ac:dyDescent="0.35">
      <c r="A3" s="1" t="s">
        <v>5</v>
      </c>
      <c r="B3" t="s">
        <v>4</v>
      </c>
      <c r="C3" t="s">
        <v>4</v>
      </c>
      <c r="D3">
        <v>1.8831015869197271E-3</v>
      </c>
      <c r="E3">
        <v>2</v>
      </c>
      <c r="F3">
        <f t="shared" ref="F3:F45" si="0">E3/47*100</f>
        <v>4.2553191489361701</v>
      </c>
      <c r="H3" s="5" t="s">
        <v>58</v>
      </c>
      <c r="I3" t="e">
        <f>I4/SQRT(COUNT(B2:B49))</f>
        <v>#DIV/0!</v>
      </c>
      <c r="J3" t="e">
        <f>J4/SQRT(COUNT(C2:C49))</f>
        <v>#DIV/0!</v>
      </c>
      <c r="K3">
        <f>K4/SQRT(COUNT(D2:D49))</f>
        <v>8.4195999425986471E-5</v>
      </c>
    </row>
    <row r="4" spans="1:12" x14ac:dyDescent="0.35">
      <c r="A4" s="1" t="s">
        <v>6</v>
      </c>
      <c r="B4" t="s">
        <v>4</v>
      </c>
      <c r="C4" t="s">
        <v>4</v>
      </c>
      <c r="D4">
        <v>1.276712821820018E-3</v>
      </c>
      <c r="E4">
        <v>3</v>
      </c>
      <c r="F4">
        <f t="shared" si="0"/>
        <v>6.3829787234042552</v>
      </c>
      <c r="H4" s="5" t="s">
        <v>59</v>
      </c>
      <c r="I4" t="e">
        <f>_xlfn.STDEV.S(B2:B49)</f>
        <v>#DIV/0!</v>
      </c>
      <c r="J4" t="e">
        <f>_xlfn.STDEV.S(C2:C196)</f>
        <v>#DIV/0!</v>
      </c>
      <c r="K4">
        <f>_xlfn.STDEV.S(D2:D196)</f>
        <v>5.8332699519939436E-4</v>
      </c>
    </row>
    <row r="5" spans="1:12" x14ac:dyDescent="0.35">
      <c r="A5" s="1" t="s">
        <v>7</v>
      </c>
      <c r="B5" t="s">
        <v>4</v>
      </c>
      <c r="C5" t="s">
        <v>4</v>
      </c>
      <c r="D5">
        <v>2.1791835920421851E-3</v>
      </c>
      <c r="E5">
        <v>4</v>
      </c>
      <c r="F5">
        <f t="shared" si="0"/>
        <v>8.5106382978723403</v>
      </c>
      <c r="H5" s="5" t="s">
        <v>60</v>
      </c>
      <c r="I5" s="6" t="e">
        <f>I4/I2</f>
        <v>#DIV/0!</v>
      </c>
      <c r="J5" s="6" t="e">
        <f>J4/J2</f>
        <v>#DIV/0!</v>
      </c>
      <c r="K5" s="6">
        <f>K4/K2</f>
        <v>0.3562814298267854</v>
      </c>
    </row>
    <row r="6" spans="1:12" x14ac:dyDescent="0.35">
      <c r="A6" s="1" t="s">
        <v>8</v>
      </c>
      <c r="B6" t="s">
        <v>4</v>
      </c>
      <c r="C6" t="s">
        <v>4</v>
      </c>
      <c r="D6">
        <v>1.702031442560862E-3</v>
      </c>
      <c r="E6">
        <v>5</v>
      </c>
      <c r="F6">
        <f t="shared" si="0"/>
        <v>10.638297872340425</v>
      </c>
      <c r="H6" s="5" t="s">
        <v>61</v>
      </c>
      <c r="I6">
        <f>COUNT(B2:B196)</f>
        <v>1</v>
      </c>
      <c r="J6">
        <f>COUNT(C2:C196)</f>
        <v>1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-1.379180954892583E-4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1.4856365902031631E-3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3.045570244300039E-3</v>
      </c>
      <c r="E9">
        <v>8</v>
      </c>
      <c r="F9">
        <f t="shared" si="0"/>
        <v>17.021276595744681</v>
      </c>
      <c r="H9" s="5" t="s">
        <v>63</v>
      </c>
      <c r="I9">
        <f>MAX(B2:B49)</f>
        <v>119.367375687972</v>
      </c>
      <c r="J9">
        <f>MAX(C2:C49)</f>
        <v>1.154224214604983E-4</v>
      </c>
      <c r="K9">
        <f>MAX(D2:D49)</f>
        <v>3.045570244300039E-3</v>
      </c>
    </row>
    <row r="10" spans="1:12" x14ac:dyDescent="0.35">
      <c r="A10" s="1" t="s">
        <v>12</v>
      </c>
      <c r="B10" t="s">
        <v>4</v>
      </c>
      <c r="C10" t="s">
        <v>4</v>
      </c>
      <c r="D10">
        <v>1.5465291056556191E-3</v>
      </c>
      <c r="E10">
        <v>9</v>
      </c>
      <c r="F10">
        <f t="shared" si="0"/>
        <v>19.148936170212767</v>
      </c>
      <c r="H10" s="5" t="s">
        <v>64</v>
      </c>
      <c r="I10">
        <f>MIN(B2:B49)</f>
        <v>119.367375687972</v>
      </c>
      <c r="J10">
        <f>MIN(C2:C49)</f>
        <v>1.154224214604983E-4</v>
      </c>
      <c r="K10">
        <f>MIN(D2:D49)</f>
        <v>-1.379180954892583E-4</v>
      </c>
    </row>
    <row r="11" spans="1:12" x14ac:dyDescent="0.35">
      <c r="A11" s="1" t="s">
        <v>13</v>
      </c>
      <c r="B11" t="s">
        <v>4</v>
      </c>
      <c r="C11" t="s">
        <v>4</v>
      </c>
      <c r="D11">
        <v>2.6925602900090689E-3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1.4086011528611801E-3</v>
      </c>
      <c r="E12">
        <v>11</v>
      </c>
      <c r="F12">
        <f t="shared" si="0"/>
        <v>23.404255319148938</v>
      </c>
      <c r="H12" s="5" t="s">
        <v>65</v>
      </c>
      <c r="I12" t="e">
        <f>(16*I5^2)</f>
        <v>#DIV/0!</v>
      </c>
      <c r="J12" t="e">
        <f>(16*J5^2)</f>
        <v>#DIV/0!</v>
      </c>
      <c r="K12">
        <f>(16*K5^2)</f>
        <v>2.0309833158306976</v>
      </c>
    </row>
    <row r="13" spans="1:12" x14ac:dyDescent="0.35">
      <c r="A13" s="1" t="s">
        <v>15</v>
      </c>
      <c r="B13" t="s">
        <v>4</v>
      </c>
      <c r="C13" t="s">
        <v>4</v>
      </c>
      <c r="D13">
        <v>1.629577121301155E-3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1.69249073755977E-3</v>
      </c>
      <c r="E14">
        <v>13</v>
      </c>
      <c r="F14">
        <f t="shared" si="0"/>
        <v>27.659574468085108</v>
      </c>
      <c r="H14" s="5" t="s">
        <v>67</v>
      </c>
      <c r="I14" t="e">
        <f>I12/I13</f>
        <v>#DIV/0!</v>
      </c>
      <c r="J14" t="e">
        <f>J12/J13</f>
        <v>#DIV/0!</v>
      </c>
      <c r="K14">
        <f>K12/K13</f>
        <v>24.540350334075221</v>
      </c>
    </row>
    <row r="15" spans="1:12" x14ac:dyDescent="0.35">
      <c r="A15" s="1" t="s">
        <v>17</v>
      </c>
      <c r="B15" t="s">
        <v>4</v>
      </c>
      <c r="C15" t="s">
        <v>4</v>
      </c>
      <c r="D15">
        <v>1.62067421535981E-3</v>
      </c>
      <c r="E15">
        <v>14</v>
      </c>
      <c r="F15">
        <f t="shared" si="0"/>
        <v>29.787234042553191</v>
      </c>
      <c r="H15" s="5" t="s">
        <v>68</v>
      </c>
      <c r="I15" t="e">
        <f>ROUND(I14,0)</f>
        <v>#DIV/0!</v>
      </c>
      <c r="J15" t="e">
        <f>ROUND(J14,0)</f>
        <v>#DIV/0!</v>
      </c>
      <c r="K15">
        <f>ROUND(K14,0)</f>
        <v>25</v>
      </c>
    </row>
    <row r="16" spans="1:12" x14ac:dyDescent="0.35">
      <c r="A16" s="1" t="s">
        <v>18</v>
      </c>
      <c r="B16" t="s">
        <v>4</v>
      </c>
      <c r="C16" t="s">
        <v>4</v>
      </c>
      <c r="D16">
        <v>2.8044925614732741E-3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1.036248608915525E-3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1.477161799327424E-3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2.582170354446058E-3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1.6447259027463231E-3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1.699944170377276E-3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1.590352444484102E-3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1.3058757157079679E-3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1.561318322587986E-3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1.2774842256289441E-3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1.2810923867080919E-3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1.9960382211811041E-3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7.8341866232313679E-4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1.4584018088757561E-3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1.7798517347668171E-3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1.748637867133856E-3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1.638925969573056E-3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1.2477651194461579E-3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1.6076432718219371E-3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1.619502070769472E-3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2.0767154565821629E-3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1.647785431110607E-3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1.199907048261944E-3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1.7457743302246749E-3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1.721208397949095E-3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1.4203851038642301E-3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1.920537931335011E-3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2.594926605754035E-3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1.718145950432377E-3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1.3357832717891951E-4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1.3602985184833251E-3</v>
      </c>
    </row>
    <row r="47" spans="1:6" x14ac:dyDescent="0.35">
      <c r="A47" s="1" t="s">
        <v>49</v>
      </c>
      <c r="B47" t="s">
        <v>4</v>
      </c>
      <c r="C47" t="s">
        <v>4</v>
      </c>
      <c r="D47">
        <v>1.3131009511082091E-3</v>
      </c>
    </row>
    <row r="48" spans="1:6" x14ac:dyDescent="0.35">
      <c r="A48" s="1" t="s">
        <v>50</v>
      </c>
      <c r="B48" t="s">
        <v>4</v>
      </c>
      <c r="C48" t="s">
        <v>4</v>
      </c>
      <c r="D48">
        <v>1.5674233554258789E-3</v>
      </c>
    </row>
    <row r="49" spans="1:4" x14ac:dyDescent="0.35">
      <c r="A49" s="1" t="s">
        <v>51</v>
      </c>
      <c r="B49" t="s">
        <v>4</v>
      </c>
      <c r="C49" t="s">
        <v>4</v>
      </c>
      <c r="D49">
        <v>1.3284175106878511E-3</v>
      </c>
    </row>
  </sheetData>
  <autoFilter ref="B1:D49" xr:uid="{00000000-0001-0000-02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58.269987542277804</v>
      </c>
      <c r="C2">
        <v>1.631117170372972E-4</v>
      </c>
      <c r="D2">
        <v>1.663812861202944E-3</v>
      </c>
      <c r="E2">
        <v>1</v>
      </c>
      <c r="F2">
        <f>E2/47*100</f>
        <v>2.1276595744680851</v>
      </c>
      <c r="H2" s="5" t="s">
        <v>57</v>
      </c>
      <c r="I2">
        <f>AVERAGE(B2:B49)</f>
        <v>58.269987542277804</v>
      </c>
      <c r="J2">
        <f>AVERAGE(C2:C49)</f>
        <v>1.631117170372972E-4</v>
      </c>
      <c r="K2">
        <f>AVERAGE(D2:D49)</f>
        <v>1.4938653070238304E-3</v>
      </c>
      <c r="L2">
        <v>0.25</v>
      </c>
    </row>
    <row r="3" spans="1:12" x14ac:dyDescent="0.35">
      <c r="A3" s="1" t="s">
        <v>5</v>
      </c>
      <c r="B3" t="s">
        <v>4</v>
      </c>
      <c r="C3" t="s">
        <v>4</v>
      </c>
      <c r="D3">
        <v>8.6148908360007554E-4</v>
      </c>
      <c r="E3">
        <v>2</v>
      </c>
      <c r="F3">
        <f t="shared" ref="F3:F45" si="0">E3/47*100</f>
        <v>4.2553191489361701</v>
      </c>
      <c r="H3" s="5" t="s">
        <v>58</v>
      </c>
      <c r="I3" t="e">
        <f>I4/SQRT(COUNT(B2:B49))</f>
        <v>#DIV/0!</v>
      </c>
      <c r="J3" t="e">
        <f>J4/SQRT(COUNT(C2:C49))</f>
        <v>#DIV/0!</v>
      </c>
      <c r="K3">
        <f>K4/SQRT(COUNT(D2:D49))</f>
        <v>7.8390412201560482E-5</v>
      </c>
    </row>
    <row r="4" spans="1:12" x14ac:dyDescent="0.35">
      <c r="A4" s="1" t="s">
        <v>6</v>
      </c>
      <c r="B4" t="s">
        <v>4</v>
      </c>
      <c r="C4" t="s">
        <v>4</v>
      </c>
      <c r="D4">
        <v>1.4455264693833899E-3</v>
      </c>
      <c r="E4">
        <v>3</v>
      </c>
      <c r="F4">
        <f t="shared" si="0"/>
        <v>6.3829787234042552</v>
      </c>
      <c r="H4" s="5" t="s">
        <v>59</v>
      </c>
      <c r="I4" t="e">
        <f>_xlfn.STDEV.S(B2:B49)</f>
        <v>#DIV/0!</v>
      </c>
      <c r="J4" t="e">
        <f>_xlfn.STDEV.S(C2:C196)</f>
        <v>#DIV/0!</v>
      </c>
      <c r="K4">
        <f>_xlfn.STDEV.S(D2:D196)</f>
        <v>5.4310470703747998E-4</v>
      </c>
    </row>
    <row r="5" spans="1:12" x14ac:dyDescent="0.35">
      <c r="A5" s="1" t="s">
        <v>7</v>
      </c>
      <c r="B5" t="s">
        <v>4</v>
      </c>
      <c r="C5" t="s">
        <v>4</v>
      </c>
      <c r="D5">
        <v>1.040266955283896E-3</v>
      </c>
      <c r="E5">
        <v>4</v>
      </c>
      <c r="F5">
        <f t="shared" si="0"/>
        <v>8.5106382978723403</v>
      </c>
      <c r="H5" s="5" t="s">
        <v>60</v>
      </c>
      <c r="I5" s="6" t="e">
        <f>I4/I2</f>
        <v>#DIV/0!</v>
      </c>
      <c r="J5" s="6" t="e">
        <f>J4/J2</f>
        <v>#DIV/0!</v>
      </c>
      <c r="K5" s="6">
        <f>K4/K2</f>
        <v>0.36355667708723105</v>
      </c>
    </row>
    <row r="6" spans="1:12" x14ac:dyDescent="0.35">
      <c r="A6" s="1" t="s">
        <v>8</v>
      </c>
      <c r="B6" t="s">
        <v>4</v>
      </c>
      <c r="C6" t="s">
        <v>4</v>
      </c>
      <c r="D6">
        <v>2.3152997048646118E-3</v>
      </c>
      <c r="E6">
        <v>5</v>
      </c>
      <c r="F6">
        <f t="shared" si="0"/>
        <v>10.638297872340425</v>
      </c>
      <c r="H6" s="5" t="s">
        <v>61</v>
      </c>
      <c r="I6">
        <f>COUNT(B2:B196)</f>
        <v>1</v>
      </c>
      <c r="J6">
        <f>COUNT(C2:C196)</f>
        <v>1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1.5755617680140151E-3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1.277706877400602E-3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1.687841563134719E-3</v>
      </c>
      <c r="E9">
        <v>8</v>
      </c>
      <c r="F9">
        <f t="shared" si="0"/>
        <v>17.021276595744681</v>
      </c>
      <c r="H9" s="5" t="s">
        <v>63</v>
      </c>
      <c r="I9">
        <f>MAX(B2:B49)</f>
        <v>58.269987542277804</v>
      </c>
      <c r="J9">
        <f>MAX(C2:C49)</f>
        <v>1.631117170372972E-4</v>
      </c>
      <c r="K9">
        <f>MAX(D2:D49)</f>
        <v>2.898599528775535E-3</v>
      </c>
    </row>
    <row r="10" spans="1:12" x14ac:dyDescent="0.35">
      <c r="A10" s="1" t="s">
        <v>12</v>
      </c>
      <c r="B10" t="s">
        <v>4</v>
      </c>
      <c r="C10" t="s">
        <v>4</v>
      </c>
      <c r="D10">
        <v>1.593384033910723E-3</v>
      </c>
      <c r="E10">
        <v>9</v>
      </c>
      <c r="F10">
        <f t="shared" si="0"/>
        <v>19.148936170212767</v>
      </c>
      <c r="H10" s="5" t="s">
        <v>64</v>
      </c>
      <c r="I10">
        <f>MIN(B2:B49)</f>
        <v>58.269987542277804</v>
      </c>
      <c r="J10">
        <f>MIN(C2:C49)</f>
        <v>1.631117170372972E-4</v>
      </c>
      <c r="K10">
        <f>MIN(D2:D49)</f>
        <v>-6.6598682155255651E-5</v>
      </c>
    </row>
    <row r="11" spans="1:12" x14ac:dyDescent="0.35">
      <c r="A11" s="1" t="s">
        <v>13</v>
      </c>
      <c r="B11" t="s">
        <v>4</v>
      </c>
      <c r="C11" t="s">
        <v>4</v>
      </c>
      <c r="D11">
        <v>1.444549206571482E-3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1.3616138298416761E-3</v>
      </c>
      <c r="E12">
        <v>11</v>
      </c>
      <c r="F12">
        <f t="shared" si="0"/>
        <v>23.404255319148938</v>
      </c>
      <c r="H12" s="5" t="s">
        <v>65</v>
      </c>
      <c r="I12" t="e">
        <f>(16*I5^2)</f>
        <v>#DIV/0!</v>
      </c>
      <c r="J12" t="e">
        <f>(16*J5^2)</f>
        <v>#DIV/0!</v>
      </c>
      <c r="K12">
        <f>(16*K5^2)</f>
        <v>2.1147753192753469</v>
      </c>
    </row>
    <row r="13" spans="1:12" x14ac:dyDescent="0.35">
      <c r="A13" s="1" t="s">
        <v>15</v>
      </c>
      <c r="B13" t="s">
        <v>4</v>
      </c>
      <c r="C13" t="s">
        <v>4</v>
      </c>
      <c r="D13">
        <v>1.535190364784503E-3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1.469417341411663E-3</v>
      </c>
      <c r="E14">
        <v>13</v>
      </c>
      <c r="F14">
        <f t="shared" si="0"/>
        <v>27.659574468085108</v>
      </c>
      <c r="H14" s="5" t="s">
        <v>67</v>
      </c>
      <c r="I14" t="e">
        <f>I12/I13</f>
        <v>#DIV/0!</v>
      </c>
      <c r="J14" t="e">
        <f>J12/J13</f>
        <v>#DIV/0!</v>
      </c>
      <c r="K14">
        <f>K12/K13</f>
        <v>25.55280824236911</v>
      </c>
    </row>
    <row r="15" spans="1:12" x14ac:dyDescent="0.35">
      <c r="A15" s="1" t="s">
        <v>17</v>
      </c>
      <c r="B15" t="s">
        <v>4</v>
      </c>
      <c r="C15" t="s">
        <v>4</v>
      </c>
      <c r="D15">
        <v>1.401132072084458E-3</v>
      </c>
      <c r="E15">
        <v>14</v>
      </c>
      <c r="F15">
        <f t="shared" si="0"/>
        <v>29.787234042553191</v>
      </c>
      <c r="H15" s="5" t="s">
        <v>68</v>
      </c>
      <c r="I15" t="e">
        <f>ROUND(I14,0)</f>
        <v>#DIV/0!</v>
      </c>
      <c r="J15" t="e">
        <f>ROUND(J14,0)</f>
        <v>#DIV/0!</v>
      </c>
      <c r="K15">
        <f>ROUND(K14,0)</f>
        <v>26</v>
      </c>
    </row>
    <row r="16" spans="1:12" x14ac:dyDescent="0.35">
      <c r="A16" s="1" t="s">
        <v>18</v>
      </c>
      <c r="B16" t="s">
        <v>4</v>
      </c>
      <c r="C16" t="s">
        <v>4</v>
      </c>
      <c r="D16">
        <v>1.557298474387189E-3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1.1909575280371211E-3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1.5090473520947159E-3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1.137028175579529E-3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9.9868944837845663E-4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1.1381895514125679E-3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1.3420465766337761E-3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1.7648028630823159E-3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1.516966605077394E-3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8.794990342815192E-4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4.767762421288436E-4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1.654352339096425E-3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1.7093762390085359E-3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1.0228077245564881E-3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1.558391762572126E-3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2.5064325087325828E-3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2.898599528775535E-3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1.3061228521647819E-3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2.354655176687133E-3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1.355984449470162E-3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1.910234878935454E-3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1.4520255842897351E-3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1.914253346348823E-3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1.8874023309795179E-3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1.2338015414775059E-3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1.236507091653007E-3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1.0596732052681559E-3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1.572443846650867E-3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-6.6598682155255651E-5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2.7239745566346499E-3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1.1070038898919169E-3</v>
      </c>
    </row>
    <row r="47" spans="1:6" x14ac:dyDescent="0.35">
      <c r="A47" s="1" t="s">
        <v>49</v>
      </c>
      <c r="B47" t="s">
        <v>4</v>
      </c>
      <c r="C47" t="s">
        <v>4</v>
      </c>
      <c r="D47">
        <v>1.1795912854581051E-3</v>
      </c>
    </row>
    <row r="48" spans="1:6" x14ac:dyDescent="0.35">
      <c r="A48" s="1" t="s">
        <v>50</v>
      </c>
      <c r="B48" t="s">
        <v>4</v>
      </c>
      <c r="C48" t="s">
        <v>4</v>
      </c>
      <c r="D48">
        <v>2.5781452584196971E-3</v>
      </c>
    </row>
    <row r="49" spans="1:4" x14ac:dyDescent="0.35">
      <c r="A49" s="1" t="s">
        <v>51</v>
      </c>
      <c r="B49" t="s">
        <v>4</v>
      </c>
      <c r="C49" t="s">
        <v>4</v>
      </c>
      <c r="D49">
        <v>1.3662600396457409E-3</v>
      </c>
    </row>
  </sheetData>
  <autoFilter ref="B1:D49" xr:uid="{00000000-0001-0000-03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29.648803008194399</v>
      </c>
      <c r="C2">
        <v>1.6605845800449481E-4</v>
      </c>
      <c r="D2">
        <v>3.8071586904592221E-3</v>
      </c>
      <c r="E2">
        <v>1</v>
      </c>
      <c r="F2">
        <f>E2/47*100</f>
        <v>2.1276595744680851</v>
      </c>
      <c r="H2" s="5" t="s">
        <v>57</v>
      </c>
      <c r="I2">
        <f>AVERAGE(B2:B49)</f>
        <v>90.820261297704107</v>
      </c>
      <c r="J2">
        <f>AVERAGE(C2:C49)</f>
        <v>1.7472500993151181E-4</v>
      </c>
      <c r="K2">
        <f>AVERAGE(D2:D49)</f>
        <v>2.7421009374132567E-3</v>
      </c>
      <c r="L2">
        <v>0.25</v>
      </c>
    </row>
    <row r="3" spans="1:12" x14ac:dyDescent="0.35">
      <c r="A3" s="1" t="s">
        <v>5</v>
      </c>
      <c r="B3">
        <v>32.161400963361103</v>
      </c>
      <c r="C3">
        <v>1.3581579646938921E-4</v>
      </c>
      <c r="D3">
        <v>3.5671034149055651E-3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11.071468720368919</v>
      </c>
      <c r="J3">
        <f>J4/SQRT(COUNT(C2:C49))</f>
        <v>6.6206822508435683E-6</v>
      </c>
      <c r="K3">
        <f>K4/SQRT(COUNT(D2:D49))</f>
        <v>9.0831289457930428E-5</v>
      </c>
    </row>
    <row r="4" spans="1:12" x14ac:dyDescent="0.35">
      <c r="A4" s="1" t="s">
        <v>6</v>
      </c>
      <c r="B4">
        <v>35.671426802722202</v>
      </c>
      <c r="C4">
        <v>1.8464662351468279E-4</v>
      </c>
      <c r="D4">
        <v>1.8609071968619759E-3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53.096898698515993</v>
      </c>
      <c r="J4">
        <f>_xlfn.STDEV.S(C2:C196)</f>
        <v>3.1751676644432591E-5</v>
      </c>
      <c r="K4">
        <f>_xlfn.STDEV.S(D2:D196)</f>
        <v>6.2929763303252334E-4</v>
      </c>
    </row>
    <row r="5" spans="1:12" x14ac:dyDescent="0.35">
      <c r="A5" s="1" t="s">
        <v>7</v>
      </c>
      <c r="B5">
        <v>38.686778022416703</v>
      </c>
      <c r="C5">
        <v>1.8347274574769169E-4</v>
      </c>
      <c r="D5">
        <v>2.2238625504723401E-3</v>
      </c>
      <c r="E5">
        <v>4</v>
      </c>
      <c r="F5">
        <f t="shared" si="0"/>
        <v>8.5106382978723403</v>
      </c>
      <c r="H5" s="5" t="s">
        <v>60</v>
      </c>
      <c r="I5" s="6">
        <f>I4/I2</f>
        <v>0.58463714968257041</v>
      </c>
      <c r="J5" s="6">
        <f>J4/J2</f>
        <v>0.18172370776729971</v>
      </c>
      <c r="K5" s="6">
        <f>K4/K2</f>
        <v>0.2294947003760435</v>
      </c>
    </row>
    <row r="6" spans="1:12" x14ac:dyDescent="0.35">
      <c r="A6" s="1" t="s">
        <v>8</v>
      </c>
      <c r="B6">
        <v>42.210055528333299</v>
      </c>
      <c r="C6">
        <v>1.3413673513938511E-4</v>
      </c>
      <c r="D6">
        <v>2.93218792419781E-3</v>
      </c>
      <c r="E6">
        <v>5</v>
      </c>
      <c r="F6">
        <f t="shared" si="0"/>
        <v>10.638297872340425</v>
      </c>
      <c r="H6" s="5" t="s">
        <v>61</v>
      </c>
      <c r="I6">
        <f>COUNT(B2:B196)</f>
        <v>23</v>
      </c>
      <c r="J6">
        <f>COUNT(C2:C196)</f>
        <v>23</v>
      </c>
      <c r="K6">
        <f>COUNT(D2:D196)</f>
        <v>48</v>
      </c>
    </row>
    <row r="7" spans="1:12" x14ac:dyDescent="0.35">
      <c r="A7" s="1" t="s">
        <v>9</v>
      </c>
      <c r="B7">
        <v>50.740602002638902</v>
      </c>
      <c r="C7">
        <v>1.3520838285406971E-4</v>
      </c>
      <c r="D7">
        <v>3.690792577100551E-3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52.252426138527802</v>
      </c>
      <c r="C8">
        <v>1.9744365691246399E-4</v>
      </c>
      <c r="D8">
        <v>2.292956421640467E-3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56.265503318527799</v>
      </c>
      <c r="C9">
        <v>1.2839059432930689E-4</v>
      </c>
      <c r="D9">
        <v>2.5881933440946802E-3</v>
      </c>
      <c r="E9">
        <v>8</v>
      </c>
      <c r="F9">
        <f t="shared" si="0"/>
        <v>17.021276595744681</v>
      </c>
      <c r="H9" s="5" t="s">
        <v>63</v>
      </c>
      <c r="I9">
        <f>MAX(B2:B49)</f>
        <v>193.199459115222</v>
      </c>
      <c r="J9">
        <f>MAX(C2:C49)</f>
        <v>2.189181006660724E-4</v>
      </c>
      <c r="K9">
        <f>MAX(D2:D49)</f>
        <v>4.2154263230828378E-3</v>
      </c>
    </row>
    <row r="10" spans="1:12" x14ac:dyDescent="0.35">
      <c r="A10" s="1" t="s">
        <v>12</v>
      </c>
      <c r="B10">
        <v>64.308113753083305</v>
      </c>
      <c r="C10">
        <v>1.4267871194664219E-4</v>
      </c>
      <c r="D10">
        <v>2.7992571909897439E-3</v>
      </c>
      <c r="E10">
        <v>9</v>
      </c>
      <c r="F10">
        <f t="shared" si="0"/>
        <v>19.148936170212767</v>
      </c>
      <c r="H10" s="5" t="s">
        <v>64</v>
      </c>
      <c r="I10">
        <f>MIN(B2:B49)</f>
        <v>29.648803008194399</v>
      </c>
      <c r="J10">
        <f>MIN(C2:C49)</f>
        <v>1.175226085592844E-4</v>
      </c>
      <c r="K10">
        <f>MIN(D2:D49)</f>
        <v>4.3604281526167282E-4</v>
      </c>
    </row>
    <row r="11" spans="1:12" x14ac:dyDescent="0.35">
      <c r="A11" s="1" t="s">
        <v>13</v>
      </c>
      <c r="B11">
        <v>65.820836217444395</v>
      </c>
      <c r="C11">
        <v>1.977281828398929E-4</v>
      </c>
      <c r="D11">
        <v>2.7807503924365019E-3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66.822156666638904</v>
      </c>
      <c r="C12">
        <v>1.768224820166002E-4</v>
      </c>
      <c r="D12">
        <v>2.294076001730953E-3</v>
      </c>
      <c r="E12">
        <v>11</v>
      </c>
      <c r="F12">
        <f t="shared" si="0"/>
        <v>23.404255319148938</v>
      </c>
      <c r="H12" s="5" t="s">
        <v>65</v>
      </c>
      <c r="I12">
        <f>(16*I5^2)</f>
        <v>5.4688095486233639</v>
      </c>
      <c r="J12">
        <f>(16*J5^2)</f>
        <v>0.5283760954351191</v>
      </c>
      <c r="K12">
        <f>(16*K5^2)</f>
        <v>0.8426850800110397</v>
      </c>
    </row>
    <row r="13" spans="1:12" x14ac:dyDescent="0.35">
      <c r="A13" s="1" t="s">
        <v>15</v>
      </c>
      <c r="B13">
        <v>75.864899552027794</v>
      </c>
      <c r="C13">
        <v>1.914935867671442E-4</v>
      </c>
      <c r="D13">
        <v>2.0826693341519931E-3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78.370012613861107</v>
      </c>
      <c r="C14">
        <v>1.4442336076380861E-4</v>
      </c>
      <c r="D14">
        <v>2.196726093984594E-3</v>
      </c>
      <c r="E14">
        <v>13</v>
      </c>
      <c r="F14">
        <f t="shared" si="0"/>
        <v>27.659574468085108</v>
      </c>
      <c r="H14" s="5" t="s">
        <v>67</v>
      </c>
      <c r="I14">
        <f>I12/I13</f>
        <v>66.079569038045491</v>
      </c>
      <c r="J14">
        <f>J12/J13</f>
        <v>6.3843628793302578</v>
      </c>
      <c r="K14">
        <f>K12/K13</f>
        <v>10.182155079058752</v>
      </c>
    </row>
    <row r="15" spans="1:12" x14ac:dyDescent="0.35">
      <c r="A15" s="1" t="s">
        <v>17</v>
      </c>
      <c r="B15">
        <v>81.885836046305599</v>
      </c>
      <c r="C15">
        <v>1.94334997312651E-4</v>
      </c>
      <c r="D15">
        <v>2.2996806921065541E-3</v>
      </c>
      <c r="E15">
        <v>14</v>
      </c>
      <c r="F15">
        <f t="shared" si="0"/>
        <v>29.787234042553191</v>
      </c>
      <c r="H15" s="5" t="s">
        <v>68</v>
      </c>
      <c r="I15">
        <f>ROUND(I14,0)</f>
        <v>66</v>
      </c>
      <c r="J15">
        <f>ROUND(J14,0)</f>
        <v>6</v>
      </c>
      <c r="K15">
        <f>ROUND(K14,0)</f>
        <v>10</v>
      </c>
    </row>
    <row r="16" spans="1:12" x14ac:dyDescent="0.35">
      <c r="A16" s="1" t="s">
        <v>18</v>
      </c>
      <c r="B16">
        <v>82.891633362749999</v>
      </c>
      <c r="C16">
        <v>1.89659520586286E-4</v>
      </c>
      <c r="D16">
        <v>2.8530397506999752E-3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98.784796065583294</v>
      </c>
      <c r="C17">
        <v>2.1733106390233909E-4</v>
      </c>
      <c r="D17">
        <v>2.5964225972563578E-3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113.853297249444</v>
      </c>
      <c r="C18">
        <v>2.189181006660724E-4</v>
      </c>
      <c r="D18">
        <v>3.0479578561902611E-3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142.47992432102799</v>
      </c>
      <c r="C19">
        <v>1.9957512778714359E-4</v>
      </c>
      <c r="D19">
        <v>2.864144597976639E-3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>
        <v>166.58795259255601</v>
      </c>
      <c r="C20">
        <v>1.5648042922759481E-4</v>
      </c>
      <c r="D20">
        <v>2.4399321212006872E-3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>
        <v>169.09959928152799</v>
      </c>
      <c r="C21">
        <v>1.7766228601703651E-4</v>
      </c>
      <c r="D21">
        <v>2.3323878369530329E-3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>
        <v>173.62318182594399</v>
      </c>
      <c r="C22">
        <v>1.175226085592844E-4</v>
      </c>
      <c r="D22">
        <v>2.5266725587092449E-3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>
        <v>177.63731539905601</v>
      </c>
      <c r="C23">
        <v>2.1782026551658981E-4</v>
      </c>
      <c r="D23">
        <v>2.5334634687602582E-3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>
        <v>193.199459115222</v>
      </c>
      <c r="C24">
        <v>2.110515115442019E-4</v>
      </c>
      <c r="D24">
        <v>3.7676932838987369E-3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3.9091558835320948E-3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2.7635908680847319E-3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3.0161401675628421E-3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2.3818939652570132E-3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2.7617806828823511E-3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3.0526569557355041E-3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3.1653347165504961E-3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2.2738452194900199E-3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2.9822268430533352E-3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2.7870353716522339E-3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2.42194590915002E-3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2.7551196285195831E-3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3.8320051095920328E-3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2.7284033229715782E-3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2.3030063347138472E-3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2.4936643322132392E-3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2.3614313688043588E-3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3.026047609211545E-3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2.325594362531895E-3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2.820416193757504E-3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4.3604281526167282E-4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3.1486877084956899E-3</v>
      </c>
    </row>
    <row r="47" spans="1:6" x14ac:dyDescent="0.35">
      <c r="A47" s="1" t="s">
        <v>49</v>
      </c>
      <c r="B47" t="s">
        <v>4</v>
      </c>
      <c r="C47" t="s">
        <v>4</v>
      </c>
      <c r="D47">
        <v>2.3512317241817372E-3</v>
      </c>
    </row>
    <row r="48" spans="1:6" x14ac:dyDescent="0.35">
      <c r="A48" s="1" t="s">
        <v>50</v>
      </c>
      <c r="B48" t="s">
        <v>4</v>
      </c>
      <c r="C48" t="s">
        <v>4</v>
      </c>
      <c r="D48">
        <v>2.930125682770035E-3</v>
      </c>
    </row>
    <row r="49" spans="1:4" x14ac:dyDescent="0.35">
      <c r="A49" s="1" t="s">
        <v>51</v>
      </c>
      <c r="B49" t="s">
        <v>4</v>
      </c>
      <c r="C49" t="s">
        <v>4</v>
      </c>
      <c r="D49">
        <v>4.2154263230828378E-3</v>
      </c>
    </row>
  </sheetData>
  <autoFilter ref="B1:D49" xr:uid="{00000000-0001-0000-04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P41" sqref="P41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3.0335403128888898</v>
      </c>
      <c r="C2">
        <v>2.0451668936171069E-4</v>
      </c>
      <c r="D2">
        <v>4.2435722202856666E-3</v>
      </c>
      <c r="E2">
        <v>1</v>
      </c>
      <c r="F2">
        <f>E2/47*100</f>
        <v>2.1276595744680851</v>
      </c>
      <c r="H2" s="5" t="s">
        <v>57</v>
      </c>
      <c r="I2">
        <f>AVERAGE(B2:B49)</f>
        <v>23.70864063032699</v>
      </c>
      <c r="J2">
        <f>AVERAGE(C2:C49)</f>
        <v>1.3378730843390511E-4</v>
      </c>
      <c r="K2">
        <f>AVERAGE(D2:D49)</f>
        <v>3.8997637915999133E-3</v>
      </c>
      <c r="L2">
        <v>0.25</v>
      </c>
    </row>
    <row r="3" spans="1:12" x14ac:dyDescent="0.35">
      <c r="A3" s="1" t="s">
        <v>5</v>
      </c>
      <c r="B3">
        <v>6.5561719577500002</v>
      </c>
      <c r="C3">
        <v>7.5223693357028511E-5</v>
      </c>
      <c r="D3">
        <v>3.8310181411920431E-3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1.8596325177786388</v>
      </c>
      <c r="J3">
        <f>J4/SQRT(COUNT(C2:C49))</f>
        <v>5.7423342281385705E-6</v>
      </c>
      <c r="K3">
        <f>K4/SQRT(COUNT(D2:D49))</f>
        <v>2.0829808683947641E-4</v>
      </c>
    </row>
    <row r="4" spans="1:12" x14ac:dyDescent="0.35">
      <c r="A4" s="1" t="s">
        <v>6</v>
      </c>
      <c r="B4">
        <v>8.0640532543333308</v>
      </c>
      <c r="C4">
        <v>8.7855521643062233E-5</v>
      </c>
      <c r="D4">
        <v>5.0722703180016582E-3</v>
      </c>
      <c r="E4">
        <v>3</v>
      </c>
      <c r="F4">
        <f t="shared" si="0"/>
        <v>6.3829787234042552</v>
      </c>
      <c r="H4" s="5" t="s">
        <v>59</v>
      </c>
      <c r="I4">
        <f>_xlfn.STDEV.S(B2:B49)</f>
        <v>11.001734342424843</v>
      </c>
      <c r="J4">
        <f>_xlfn.STDEV.S(C2:C196)</f>
        <v>3.3972107434891535E-5</v>
      </c>
      <c r="K4">
        <f>_xlfn.STDEV.S(D2:D196)</f>
        <v>1.4431314781014688E-3</v>
      </c>
    </row>
    <row r="5" spans="1:12" x14ac:dyDescent="0.35">
      <c r="A5" s="1" t="s">
        <v>7</v>
      </c>
      <c r="B5">
        <v>9.5648775518888893</v>
      </c>
      <c r="C5">
        <v>9.8310727844243547E-5</v>
      </c>
      <c r="D5">
        <v>3.5357315435540909E-3</v>
      </c>
      <c r="E5">
        <v>4</v>
      </c>
      <c r="F5">
        <f t="shared" si="0"/>
        <v>8.5106382978723403</v>
      </c>
      <c r="H5" s="5" t="s">
        <v>60</v>
      </c>
      <c r="I5" s="6">
        <f>I4/I2</f>
        <v>0.46403901910563089</v>
      </c>
      <c r="J5" s="6">
        <f>J4/J2</f>
        <v>0.25392623435334871</v>
      </c>
      <c r="K5" s="6">
        <f>K4/K2</f>
        <v>0.37005612524788611</v>
      </c>
    </row>
    <row r="6" spans="1:12" x14ac:dyDescent="0.35">
      <c r="A6" s="1" t="s">
        <v>8</v>
      </c>
      <c r="B6">
        <v>11.0675059435</v>
      </c>
      <c r="C6">
        <v>6.7165410665553387E-5</v>
      </c>
      <c r="D6">
        <v>3.807880895561415E-3</v>
      </c>
      <c r="E6">
        <v>5</v>
      </c>
      <c r="F6">
        <f t="shared" si="0"/>
        <v>10.638297872340425</v>
      </c>
      <c r="H6" s="5" t="s">
        <v>61</v>
      </c>
      <c r="I6">
        <f>COUNT(B2:B196)</f>
        <v>35</v>
      </c>
      <c r="J6">
        <f>COUNT(C2:C196)</f>
        <v>35</v>
      </c>
      <c r="K6">
        <f>COUNT(D2:D196)</f>
        <v>48</v>
      </c>
    </row>
    <row r="7" spans="1:12" x14ac:dyDescent="0.35">
      <c r="A7" s="1" t="s">
        <v>9</v>
      </c>
      <c r="B7">
        <v>11.568866772888899</v>
      </c>
      <c r="C7">
        <v>8.2684626253942431E-5</v>
      </c>
      <c r="D7">
        <v>3.8403672075763861E-3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>
        <v>11.568866772888899</v>
      </c>
      <c r="C8">
        <v>1.2222723478753941E-4</v>
      </c>
      <c r="D8">
        <v>3.9459095717082442E-3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>
        <v>11.568866772888899</v>
      </c>
      <c r="C9">
        <v>1.6347693006450831E-4</v>
      </c>
      <c r="D9">
        <v>3.7678050658617188E-3</v>
      </c>
      <c r="E9">
        <v>8</v>
      </c>
      <c r="F9">
        <f t="shared" si="0"/>
        <v>17.021276595744681</v>
      </c>
      <c r="H9" s="5" t="s">
        <v>63</v>
      </c>
      <c r="I9">
        <f>MAX(B2:B49)</f>
        <v>45.215336658861098</v>
      </c>
      <c r="J9">
        <f>MAX(C2:C49)</f>
        <v>2.3796118081682079E-4</v>
      </c>
      <c r="K9">
        <f>MAX(D2:D49)</f>
        <v>9.8899027501297039E-3</v>
      </c>
    </row>
    <row r="10" spans="1:12" x14ac:dyDescent="0.35">
      <c r="A10" s="1" t="s">
        <v>12</v>
      </c>
      <c r="B10">
        <v>15.083130658222199</v>
      </c>
      <c r="C10">
        <v>1.232806428045853E-4</v>
      </c>
      <c r="D10">
        <v>3.5057814731654299E-3</v>
      </c>
      <c r="E10">
        <v>9</v>
      </c>
      <c r="F10">
        <f t="shared" si="0"/>
        <v>19.148936170212767</v>
      </c>
      <c r="H10" s="5" t="s">
        <v>64</v>
      </c>
      <c r="I10">
        <f>MIN(B2:B49)</f>
        <v>3.0335403128888898</v>
      </c>
      <c r="J10">
        <f>MIN(C2:C49)</f>
        <v>6.7165410665553387E-5</v>
      </c>
      <c r="K10">
        <f>MIN(D2:D49)</f>
        <v>3.8711278829393042E-5</v>
      </c>
    </row>
    <row r="11" spans="1:12" x14ac:dyDescent="0.35">
      <c r="A11" s="1" t="s">
        <v>13</v>
      </c>
      <c r="B11">
        <v>15.5858148987222</v>
      </c>
      <c r="C11">
        <v>1.3911069060830941E-4</v>
      </c>
      <c r="D11">
        <v>4.133462488738868E-3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>
        <v>17.0952334113056</v>
      </c>
      <c r="C12">
        <v>1.5084853500395211E-4</v>
      </c>
      <c r="D12">
        <v>2.668585998801036E-3</v>
      </c>
      <c r="E12">
        <v>11</v>
      </c>
      <c r="F12">
        <f t="shared" si="0"/>
        <v>23.404255319148938</v>
      </c>
      <c r="H12" s="5" t="s">
        <v>65</v>
      </c>
      <c r="I12">
        <f>(16*I5^2)</f>
        <v>3.4453153800402569</v>
      </c>
      <c r="J12">
        <f>(16*J5^2)</f>
        <v>1.0316565198859484</v>
      </c>
      <c r="K12">
        <f>(16*K5^2)</f>
        <v>2.1910645733356668</v>
      </c>
    </row>
    <row r="13" spans="1:12" x14ac:dyDescent="0.35">
      <c r="A13" s="1" t="s">
        <v>15</v>
      </c>
      <c r="B13">
        <v>18.602380238305599</v>
      </c>
      <c r="C13">
        <v>1.165265622923009E-4</v>
      </c>
      <c r="D13">
        <v>3.6400168598291469E-3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>
        <v>18.602380238305599</v>
      </c>
      <c r="C14">
        <v>9.1032602093077928E-5</v>
      </c>
      <c r="D14">
        <v>3.6058233665537281E-3</v>
      </c>
      <c r="E14">
        <v>13</v>
      </c>
      <c r="F14">
        <f t="shared" si="0"/>
        <v>27.659574468085108</v>
      </c>
      <c r="H14" s="5" t="s">
        <v>67</v>
      </c>
      <c r="I14">
        <f>I12/I13</f>
        <v>41.629709992464278</v>
      </c>
      <c r="J14">
        <f>J12/J13</f>
        <v>12.465495026520667</v>
      </c>
      <c r="K14">
        <f>K12/K13</f>
        <v>26.474610507691896</v>
      </c>
    </row>
    <row r="15" spans="1:12" x14ac:dyDescent="0.35">
      <c r="A15" s="1" t="s">
        <v>17</v>
      </c>
      <c r="B15">
        <v>19.106171275555599</v>
      </c>
      <c r="C15">
        <v>1.267364392332244E-4</v>
      </c>
      <c r="D15">
        <v>3.7049936947064241E-3</v>
      </c>
      <c r="E15">
        <v>14</v>
      </c>
      <c r="F15">
        <f t="shared" si="0"/>
        <v>29.787234042553191</v>
      </c>
      <c r="H15" s="5" t="s">
        <v>68</v>
      </c>
      <c r="I15">
        <f>ROUND(I14,0)</f>
        <v>42</v>
      </c>
      <c r="J15">
        <f>ROUND(J14,0)</f>
        <v>12</v>
      </c>
      <c r="K15">
        <f>ROUND(K14,0)</f>
        <v>26</v>
      </c>
    </row>
    <row r="16" spans="1:12" x14ac:dyDescent="0.35">
      <c r="A16" s="1" t="s">
        <v>18</v>
      </c>
      <c r="B16">
        <v>20.6110896293333</v>
      </c>
      <c r="C16">
        <v>1.2617807231061831E-4</v>
      </c>
      <c r="D16">
        <v>4.2998940078079369E-3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>
        <v>21.1117190428056</v>
      </c>
      <c r="C17">
        <v>1.6985326765332781E-4</v>
      </c>
      <c r="D17">
        <v>2.9426801545102861E-3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>
        <v>21.6127486264167</v>
      </c>
      <c r="C18">
        <v>1.3836460698406959E-4</v>
      </c>
      <c r="D18">
        <v>3.159066814311906E-3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>
        <v>23.116016084999998</v>
      </c>
      <c r="C19">
        <v>1.2452105323556981E-4</v>
      </c>
      <c r="D19">
        <v>2.747893475429075E-3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>
        <v>24.6209585339444</v>
      </c>
      <c r="C20">
        <v>1.4607600443651499E-4</v>
      </c>
      <c r="D20">
        <v>2.840230471082888E-3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>
        <v>26.6302913530278</v>
      </c>
      <c r="C21">
        <v>1.1413441874921051E-4</v>
      </c>
      <c r="D21">
        <v>3.6169877856478301E-3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>
        <v>27.636006023749999</v>
      </c>
      <c r="C22">
        <v>1.2995959936941591E-4</v>
      </c>
      <c r="D22">
        <v>2.8298799455814781E-3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>
        <v>28.641950622833299</v>
      </c>
      <c r="C23">
        <v>1.5696837329813969E-4</v>
      </c>
      <c r="D23">
        <v>2.7165258002347678E-3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>
        <v>28.641950622833299</v>
      </c>
      <c r="C24">
        <v>1.398664731172003E-4</v>
      </c>
      <c r="D24">
        <v>3.642733500082795E-3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>
        <v>30.152988715555601</v>
      </c>
      <c r="C25">
        <v>1.5073653834899901E-4</v>
      </c>
      <c r="D25">
        <v>2.7388331092814281E-3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>
        <v>30.657357372222201</v>
      </c>
      <c r="C26">
        <v>1.2503231029660879E-4</v>
      </c>
      <c r="D26">
        <v>3.268546254334849E-3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>
        <v>31.6616280624444</v>
      </c>
      <c r="C27">
        <v>1.6040469014145709E-4</v>
      </c>
      <c r="D27">
        <v>3.0528681445440432E-3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>
        <v>32.662651830666697</v>
      </c>
      <c r="C28">
        <v>1.4718421547993331E-4</v>
      </c>
      <c r="D28">
        <v>3.2048695309562281E-3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>
        <v>34.167001408694397</v>
      </c>
      <c r="C29">
        <v>1.2728243339680471E-4</v>
      </c>
      <c r="D29">
        <v>3.0917190629295029E-3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>
        <v>35.170162561805597</v>
      </c>
      <c r="C30">
        <v>1.4685540063848459E-4</v>
      </c>
      <c r="D30">
        <v>3.005406011378089E-3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>
        <v>35.6720256318889</v>
      </c>
      <c r="C31">
        <v>2.3796118081682079E-4</v>
      </c>
      <c r="D31">
        <v>2.0151305117425502E-3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>
        <v>36.676182414527801</v>
      </c>
      <c r="C32">
        <v>1.520430755887316E-4</v>
      </c>
      <c r="D32">
        <v>3.281420599404936E-3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>
        <v>37.681309316138901</v>
      </c>
      <c r="C33">
        <v>1.1490467084771371E-4</v>
      </c>
      <c r="D33">
        <v>4.5510751185058769E-3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>
        <v>38.184373702249999</v>
      </c>
      <c r="C34">
        <v>1.3730751871706919E-4</v>
      </c>
      <c r="D34">
        <v>3.0074225154632251E-3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>
        <v>42.210813786999999</v>
      </c>
      <c r="C35">
        <v>1.2216573543592039E-4</v>
      </c>
      <c r="D35">
        <v>3.5588895477161099E-3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>
        <v>45.215336658861098</v>
      </c>
      <c r="C36">
        <v>1.6575985031103089E-4</v>
      </c>
      <c r="D36">
        <v>2.2272728375726928E-3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5.4396117655930503E-3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5.621010278921864E-3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5.0793578314431223E-3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5.0398874628940294E-3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4.924261216830394E-3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4.568118513087166E-3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5.4343314887673761E-3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4.8948949523489049E-3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9.8899027501297039E-3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4.7258402331875398E-3</v>
      </c>
    </row>
    <row r="47" spans="1:6" x14ac:dyDescent="0.35">
      <c r="A47" s="1" t="s">
        <v>49</v>
      </c>
      <c r="B47" t="s">
        <v>4</v>
      </c>
      <c r="C47" t="s">
        <v>4</v>
      </c>
      <c r="D47">
        <v>6.1365990690561961E-3</v>
      </c>
    </row>
    <row r="48" spans="1:6" x14ac:dyDescent="0.35">
      <c r="A48" s="1" t="s">
        <v>50</v>
      </c>
      <c r="B48" t="s">
        <v>4</v>
      </c>
      <c r="C48" t="s">
        <v>4</v>
      </c>
      <c r="D48">
        <v>6.2935711116527742E-3</v>
      </c>
    </row>
    <row r="49" spans="1:4" x14ac:dyDescent="0.35">
      <c r="A49" s="1" t="s">
        <v>51</v>
      </c>
      <c r="B49" t="s">
        <v>4</v>
      </c>
      <c r="C49" t="s">
        <v>4</v>
      </c>
      <c r="D49">
        <v>3.8711278829393042E-5</v>
      </c>
    </row>
  </sheetData>
  <autoFilter ref="B1:D49" xr:uid="{00000000-0001-0000-05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"/>
  <sheetViews>
    <sheetView workbookViewId="0">
      <selection activeCell="H1" sqref="H1:L15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2" t="s">
        <v>2</v>
      </c>
      <c r="E1" s="3" t="s">
        <v>52</v>
      </c>
      <c r="F1" s="4" t="s">
        <v>53</v>
      </c>
      <c r="H1" t="s">
        <v>54</v>
      </c>
      <c r="I1" s="5" t="s">
        <v>55</v>
      </c>
      <c r="J1" s="5" t="s">
        <v>56</v>
      </c>
      <c r="K1" s="5" t="s">
        <v>56</v>
      </c>
    </row>
    <row r="2" spans="1:12" x14ac:dyDescent="0.35">
      <c r="A2" s="1" t="s">
        <v>3</v>
      </c>
      <c r="B2">
        <v>70.840153916166699</v>
      </c>
      <c r="C2">
        <v>1.192460360152892E-4</v>
      </c>
      <c r="D2">
        <v>2.6692316949355459E-3</v>
      </c>
      <c r="E2">
        <v>1</v>
      </c>
      <c r="F2">
        <f>E2/47*100</f>
        <v>2.1276595744680851</v>
      </c>
      <c r="H2" s="5" t="s">
        <v>57</v>
      </c>
      <c r="I2">
        <f>AVERAGE(B2:B49)</f>
        <v>88.579566694305356</v>
      </c>
      <c r="J2">
        <f>AVERAGE(C2:C49)</f>
        <v>1.2907599899950051E-4</v>
      </c>
      <c r="K2">
        <f>AVERAGE(D2:D49)</f>
        <v>1.5378023914046036E-3</v>
      </c>
      <c r="L2">
        <v>0.25</v>
      </c>
    </row>
    <row r="3" spans="1:12" x14ac:dyDescent="0.35">
      <c r="A3" s="1" t="s">
        <v>5</v>
      </c>
      <c r="B3">
        <v>106.318979472444</v>
      </c>
      <c r="C3">
        <v>1.389059619837118E-4</v>
      </c>
      <c r="D3">
        <v>9.6433582746587509E-4</v>
      </c>
      <c r="E3">
        <v>2</v>
      </c>
      <c r="F3">
        <f t="shared" ref="F3:F45" si="0">E3/47*100</f>
        <v>4.2553191489361701</v>
      </c>
      <c r="H3" s="5" t="s">
        <v>58</v>
      </c>
      <c r="I3">
        <f>I4/SQRT(COUNT(B2:B49))</f>
        <v>17.739412778138597</v>
      </c>
      <c r="J3">
        <f>J4/SQRT(COUNT(C2:C49))</f>
        <v>9.829962984211302E-6</v>
      </c>
      <c r="K3">
        <f>K4/SQRT(COUNT(D2:D49))</f>
        <v>7.4273161009212201E-5</v>
      </c>
    </row>
    <row r="4" spans="1:12" x14ac:dyDescent="0.35">
      <c r="A4" s="1" t="s">
        <v>6</v>
      </c>
      <c r="B4" t="s">
        <v>4</v>
      </c>
      <c r="C4" t="s">
        <v>4</v>
      </c>
      <c r="D4">
        <v>3.8422427582787591E-4</v>
      </c>
      <c r="E4">
        <v>3</v>
      </c>
      <c r="F4">
        <f t="shared" si="0"/>
        <v>6.3829787234042552</v>
      </c>
      <c r="H4" s="5" t="s">
        <v>59</v>
      </c>
      <c r="I4">
        <f>_xlfn.STDEV.S(B2:B49)</f>
        <v>25.087318139378191</v>
      </c>
      <c r="J4">
        <f>_xlfn.STDEV.S(C2:C196)</f>
        <v>1.3901666969897127E-5</v>
      </c>
      <c r="K4">
        <f>_xlfn.STDEV.S(D2:D196)</f>
        <v>5.1457955402679691E-4</v>
      </c>
    </row>
    <row r="5" spans="1:12" x14ac:dyDescent="0.35">
      <c r="A5" s="1" t="s">
        <v>7</v>
      </c>
      <c r="B5" t="s">
        <v>4</v>
      </c>
      <c r="C5" t="s">
        <v>4</v>
      </c>
      <c r="D5">
        <v>1.7041768389674679E-3</v>
      </c>
      <c r="E5">
        <v>4</v>
      </c>
      <c r="F5">
        <f t="shared" si="0"/>
        <v>8.5106382978723403</v>
      </c>
      <c r="H5" s="5" t="s">
        <v>60</v>
      </c>
      <c r="I5" s="6">
        <f>I4/I2</f>
        <v>0.28321789184131352</v>
      </c>
      <c r="J5" s="6">
        <f>J4/J2</f>
        <v>0.10770140907412945</v>
      </c>
      <c r="K5" s="6">
        <f>K4/K2</f>
        <v>0.33462007661256682</v>
      </c>
    </row>
    <row r="6" spans="1:12" x14ac:dyDescent="0.35">
      <c r="A6" s="1" t="s">
        <v>8</v>
      </c>
      <c r="B6" t="s">
        <v>4</v>
      </c>
      <c r="C6" t="s">
        <v>4</v>
      </c>
      <c r="D6">
        <v>1.5336464452858009E-3</v>
      </c>
      <c r="E6">
        <v>5</v>
      </c>
      <c r="F6">
        <f t="shared" si="0"/>
        <v>10.638297872340425</v>
      </c>
      <c r="H6" s="5" t="s">
        <v>61</v>
      </c>
      <c r="I6">
        <f>COUNT(B2:B196)</f>
        <v>2</v>
      </c>
      <c r="J6">
        <f>COUNT(C2:C196)</f>
        <v>2</v>
      </c>
      <c r="K6">
        <f>COUNT(D2:D196)</f>
        <v>48</v>
      </c>
    </row>
    <row r="7" spans="1:12" x14ac:dyDescent="0.35">
      <c r="A7" s="1" t="s">
        <v>9</v>
      </c>
      <c r="B7" t="s">
        <v>4</v>
      </c>
      <c r="C7" t="s">
        <v>4</v>
      </c>
      <c r="D7">
        <v>2.517116083582818E-3</v>
      </c>
      <c r="E7">
        <v>6</v>
      </c>
      <c r="F7">
        <f t="shared" si="0"/>
        <v>12.76595744680851</v>
      </c>
      <c r="H7" s="5" t="s">
        <v>62</v>
      </c>
      <c r="I7" s="7">
        <f>L2</f>
        <v>0.25</v>
      </c>
      <c r="J7" s="8">
        <f>L2</f>
        <v>0.25</v>
      </c>
      <c r="K7" s="8">
        <f>$L$2</f>
        <v>0.25</v>
      </c>
    </row>
    <row r="8" spans="1:12" x14ac:dyDescent="0.35">
      <c r="A8" s="1" t="s">
        <v>10</v>
      </c>
      <c r="B8" t="s">
        <v>4</v>
      </c>
      <c r="C8" t="s">
        <v>4</v>
      </c>
      <c r="D8">
        <v>1.784880668362914E-3</v>
      </c>
      <c r="E8">
        <v>7</v>
      </c>
      <c r="F8">
        <f t="shared" si="0"/>
        <v>14.893617021276595</v>
      </c>
    </row>
    <row r="9" spans="1:12" x14ac:dyDescent="0.35">
      <c r="A9" s="1" t="s">
        <v>11</v>
      </c>
      <c r="B9" t="s">
        <v>4</v>
      </c>
      <c r="C9" t="s">
        <v>4</v>
      </c>
      <c r="D9">
        <v>1.9832736352751578E-3</v>
      </c>
      <c r="E9">
        <v>8</v>
      </c>
      <c r="F9">
        <f t="shared" si="0"/>
        <v>17.021276595744681</v>
      </c>
      <c r="H9" s="5" t="s">
        <v>63</v>
      </c>
      <c r="I9">
        <f>MAX(B2:B49)</f>
        <v>106.318979472444</v>
      </c>
      <c r="J9">
        <f>MAX(C2:C49)</f>
        <v>1.389059619837118E-4</v>
      </c>
      <c r="K9">
        <f>MAX(D2:D49)</f>
        <v>2.6692316949355459E-3</v>
      </c>
    </row>
    <row r="10" spans="1:12" x14ac:dyDescent="0.35">
      <c r="A10" s="1" t="s">
        <v>12</v>
      </c>
      <c r="B10" t="s">
        <v>4</v>
      </c>
      <c r="C10" t="s">
        <v>4</v>
      </c>
      <c r="D10">
        <v>1.889365968939236E-3</v>
      </c>
      <c r="E10">
        <v>9</v>
      </c>
      <c r="F10">
        <f t="shared" si="0"/>
        <v>19.148936170212767</v>
      </c>
      <c r="H10" s="5" t="s">
        <v>64</v>
      </c>
      <c r="I10">
        <f>MIN(B2:B49)</f>
        <v>70.840153916166699</v>
      </c>
      <c r="J10">
        <f>MIN(C2:C49)</f>
        <v>1.192460360152892E-4</v>
      </c>
      <c r="K10">
        <f>MIN(D2:D49)</f>
        <v>-1.414698551838877E-4</v>
      </c>
    </row>
    <row r="11" spans="1:12" x14ac:dyDescent="0.35">
      <c r="A11" s="1" t="s">
        <v>13</v>
      </c>
      <c r="B11" t="s">
        <v>4</v>
      </c>
      <c r="C11" t="s">
        <v>4</v>
      </c>
      <c r="D11">
        <v>1.5025696480042111E-3</v>
      </c>
      <c r="E11">
        <v>10</v>
      </c>
      <c r="F11">
        <f t="shared" si="0"/>
        <v>21.276595744680851</v>
      </c>
    </row>
    <row r="12" spans="1:12" x14ac:dyDescent="0.35">
      <c r="A12" s="1" t="s">
        <v>14</v>
      </c>
      <c r="B12" t="s">
        <v>4</v>
      </c>
      <c r="C12" t="s">
        <v>4</v>
      </c>
      <c r="D12">
        <v>1.137844801124269E-3</v>
      </c>
      <c r="E12">
        <v>11</v>
      </c>
      <c r="F12">
        <f t="shared" si="0"/>
        <v>23.404255319148938</v>
      </c>
      <c r="H12" s="5" t="s">
        <v>65</v>
      </c>
      <c r="I12">
        <f>(16*I5^2)</f>
        <v>1.2833979881446074</v>
      </c>
      <c r="J12">
        <f>(16*J5^2)</f>
        <v>0.18559349626484758</v>
      </c>
      <c r="K12">
        <f>(16*K5^2)</f>
        <v>1.7915295307552015</v>
      </c>
    </row>
    <row r="13" spans="1:12" x14ac:dyDescent="0.35">
      <c r="A13" s="1" t="s">
        <v>15</v>
      </c>
      <c r="B13" t="s">
        <v>4</v>
      </c>
      <c r="C13" t="s">
        <v>4</v>
      </c>
      <c r="D13">
        <v>1.558378317130188E-3</v>
      </c>
      <c r="E13">
        <v>12</v>
      </c>
      <c r="F13">
        <f t="shared" si="0"/>
        <v>25.531914893617021</v>
      </c>
      <c r="H13" s="5" t="s">
        <v>66</v>
      </c>
      <c r="I13">
        <f>LN(1-I7)^2</f>
        <v>8.2760974810151711E-2</v>
      </c>
      <c r="J13">
        <f>LN(1-J7)^2</f>
        <v>8.2760974810151711E-2</v>
      </c>
      <c r="K13">
        <f>LN(1-K7)^2</f>
        <v>8.2760974810151711E-2</v>
      </c>
    </row>
    <row r="14" spans="1:12" x14ac:dyDescent="0.35">
      <c r="A14" s="1" t="s">
        <v>16</v>
      </c>
      <c r="B14" t="s">
        <v>4</v>
      </c>
      <c r="C14" t="s">
        <v>4</v>
      </c>
      <c r="D14">
        <v>2.0392802177269108E-3</v>
      </c>
      <c r="E14">
        <v>13</v>
      </c>
      <c r="F14">
        <f t="shared" si="0"/>
        <v>27.659574468085108</v>
      </c>
      <c r="H14" s="5" t="s">
        <v>67</v>
      </c>
      <c r="I14">
        <f>I12/I13</f>
        <v>15.507284575715049</v>
      </c>
      <c r="J14">
        <f>J12/J13</f>
        <v>2.2425242898671383</v>
      </c>
      <c r="K14">
        <f>K12/K13</f>
        <v>21.647032733300371</v>
      </c>
    </row>
    <row r="15" spans="1:12" x14ac:dyDescent="0.35">
      <c r="A15" s="1" t="s">
        <v>17</v>
      </c>
      <c r="B15" t="s">
        <v>4</v>
      </c>
      <c r="C15" t="s">
        <v>4</v>
      </c>
      <c r="D15">
        <v>1.6830891059400419E-3</v>
      </c>
      <c r="E15">
        <v>14</v>
      </c>
      <c r="F15">
        <f t="shared" si="0"/>
        <v>29.787234042553191</v>
      </c>
      <c r="H15" s="5" t="s">
        <v>68</v>
      </c>
      <c r="I15">
        <f>ROUND(I14,0)</f>
        <v>16</v>
      </c>
      <c r="J15">
        <f>ROUND(J14,0)</f>
        <v>2</v>
      </c>
      <c r="K15">
        <f>ROUND(K14,0)</f>
        <v>22</v>
      </c>
    </row>
    <row r="16" spans="1:12" x14ac:dyDescent="0.35">
      <c r="A16" s="1" t="s">
        <v>18</v>
      </c>
      <c r="B16" t="s">
        <v>4</v>
      </c>
      <c r="C16" t="s">
        <v>4</v>
      </c>
      <c r="D16">
        <v>1.7587559720235271E-3</v>
      </c>
      <c r="E16">
        <v>15</v>
      </c>
      <c r="F16">
        <f t="shared" si="0"/>
        <v>31.914893617021278</v>
      </c>
    </row>
    <row r="17" spans="1:6" x14ac:dyDescent="0.35">
      <c r="A17" s="1" t="s">
        <v>19</v>
      </c>
      <c r="B17" t="s">
        <v>4</v>
      </c>
      <c r="C17" t="s">
        <v>4</v>
      </c>
      <c r="D17">
        <v>1.9286393477057581E-3</v>
      </c>
      <c r="E17">
        <v>16</v>
      </c>
      <c r="F17">
        <f t="shared" si="0"/>
        <v>34.042553191489361</v>
      </c>
    </row>
    <row r="18" spans="1:6" x14ac:dyDescent="0.35">
      <c r="A18" s="1" t="s">
        <v>20</v>
      </c>
      <c r="B18" t="s">
        <v>4</v>
      </c>
      <c r="C18" t="s">
        <v>4</v>
      </c>
      <c r="D18">
        <v>9.6883602720378918E-4</v>
      </c>
      <c r="E18">
        <v>17</v>
      </c>
      <c r="F18">
        <f t="shared" si="0"/>
        <v>36.170212765957451</v>
      </c>
    </row>
    <row r="19" spans="1:6" x14ac:dyDescent="0.35">
      <c r="A19" s="1" t="s">
        <v>21</v>
      </c>
      <c r="B19" t="s">
        <v>4</v>
      </c>
      <c r="C19" t="s">
        <v>4</v>
      </c>
      <c r="D19">
        <v>2.2837366563801822E-3</v>
      </c>
      <c r="E19">
        <v>18</v>
      </c>
      <c r="F19">
        <f t="shared" si="0"/>
        <v>38.297872340425535</v>
      </c>
    </row>
    <row r="20" spans="1:6" x14ac:dyDescent="0.35">
      <c r="A20" s="1" t="s">
        <v>22</v>
      </c>
      <c r="B20" t="s">
        <v>4</v>
      </c>
      <c r="C20" t="s">
        <v>4</v>
      </c>
      <c r="D20">
        <v>1.3790215130653879E-3</v>
      </c>
      <c r="E20">
        <v>19</v>
      </c>
      <c r="F20">
        <f t="shared" si="0"/>
        <v>40.425531914893611</v>
      </c>
    </row>
    <row r="21" spans="1:6" x14ac:dyDescent="0.35">
      <c r="A21" s="1" t="s">
        <v>23</v>
      </c>
      <c r="B21" t="s">
        <v>4</v>
      </c>
      <c r="C21" t="s">
        <v>4</v>
      </c>
      <c r="D21">
        <v>1.3279209938406691E-3</v>
      </c>
      <c r="E21">
        <v>20</v>
      </c>
      <c r="F21">
        <f t="shared" si="0"/>
        <v>42.553191489361701</v>
      </c>
    </row>
    <row r="22" spans="1:6" x14ac:dyDescent="0.35">
      <c r="A22" s="1" t="s">
        <v>24</v>
      </c>
      <c r="B22" t="s">
        <v>4</v>
      </c>
      <c r="C22" t="s">
        <v>4</v>
      </c>
      <c r="D22">
        <v>1.703448885073921E-3</v>
      </c>
      <c r="E22">
        <v>21</v>
      </c>
      <c r="F22">
        <f t="shared" si="0"/>
        <v>44.680851063829785</v>
      </c>
    </row>
    <row r="23" spans="1:6" x14ac:dyDescent="0.35">
      <c r="A23" s="1" t="s">
        <v>25</v>
      </c>
      <c r="B23" t="s">
        <v>4</v>
      </c>
      <c r="C23" t="s">
        <v>4</v>
      </c>
      <c r="D23">
        <v>1.8462513430120161E-3</v>
      </c>
      <c r="E23">
        <v>22</v>
      </c>
      <c r="F23">
        <f t="shared" si="0"/>
        <v>46.808510638297875</v>
      </c>
    </row>
    <row r="24" spans="1:6" x14ac:dyDescent="0.35">
      <c r="A24" s="1" t="s">
        <v>26</v>
      </c>
      <c r="B24" t="s">
        <v>4</v>
      </c>
      <c r="C24" t="s">
        <v>4</v>
      </c>
      <c r="D24">
        <v>1.5751360177727451E-3</v>
      </c>
      <c r="E24">
        <v>23</v>
      </c>
      <c r="F24">
        <f t="shared" si="0"/>
        <v>48.936170212765958</v>
      </c>
    </row>
    <row r="25" spans="1:6" x14ac:dyDescent="0.35">
      <c r="A25" s="1" t="s">
        <v>27</v>
      </c>
      <c r="B25" t="s">
        <v>4</v>
      </c>
      <c r="C25" t="s">
        <v>4</v>
      </c>
      <c r="D25">
        <v>1.4893277542317219E-3</v>
      </c>
      <c r="E25">
        <v>24</v>
      </c>
      <c r="F25">
        <f t="shared" si="0"/>
        <v>51.063829787234042</v>
      </c>
    </row>
    <row r="26" spans="1:6" x14ac:dyDescent="0.35">
      <c r="A26" s="1" t="s">
        <v>28</v>
      </c>
      <c r="B26" t="s">
        <v>4</v>
      </c>
      <c r="C26" t="s">
        <v>4</v>
      </c>
      <c r="D26">
        <v>1.7054260572722771E-3</v>
      </c>
      <c r="E26">
        <v>25</v>
      </c>
      <c r="F26">
        <f t="shared" si="0"/>
        <v>53.191489361702125</v>
      </c>
    </row>
    <row r="27" spans="1:6" x14ac:dyDescent="0.35">
      <c r="A27" s="1" t="s">
        <v>29</v>
      </c>
      <c r="B27" t="s">
        <v>4</v>
      </c>
      <c r="C27" t="s">
        <v>4</v>
      </c>
      <c r="D27">
        <v>2.0886349551711221E-3</v>
      </c>
      <c r="E27">
        <v>26</v>
      </c>
      <c r="F27">
        <f t="shared" si="0"/>
        <v>55.319148936170215</v>
      </c>
    </row>
    <row r="28" spans="1:6" x14ac:dyDescent="0.35">
      <c r="A28" s="1" t="s">
        <v>30</v>
      </c>
      <c r="B28" t="s">
        <v>4</v>
      </c>
      <c r="C28" t="s">
        <v>4</v>
      </c>
      <c r="D28">
        <v>1.147633332104067E-3</v>
      </c>
      <c r="E28">
        <v>27</v>
      </c>
      <c r="F28">
        <f t="shared" si="0"/>
        <v>57.446808510638306</v>
      </c>
    </row>
    <row r="29" spans="1:6" x14ac:dyDescent="0.35">
      <c r="A29" s="1" t="s">
        <v>31</v>
      </c>
      <c r="B29" t="s">
        <v>4</v>
      </c>
      <c r="C29" t="s">
        <v>4</v>
      </c>
      <c r="D29">
        <v>1.6350371659857739E-3</v>
      </c>
      <c r="E29">
        <v>28</v>
      </c>
      <c r="F29">
        <f t="shared" si="0"/>
        <v>59.574468085106382</v>
      </c>
    </row>
    <row r="30" spans="1:6" x14ac:dyDescent="0.35">
      <c r="A30" s="1" t="s">
        <v>32</v>
      </c>
      <c r="B30" t="s">
        <v>4</v>
      </c>
      <c r="C30" t="s">
        <v>4</v>
      </c>
      <c r="D30">
        <v>1.4466602568684039E-3</v>
      </c>
      <c r="E30">
        <v>29</v>
      </c>
      <c r="F30">
        <f t="shared" si="0"/>
        <v>61.702127659574465</v>
      </c>
    </row>
    <row r="31" spans="1:6" x14ac:dyDescent="0.35">
      <c r="A31" s="1" t="s">
        <v>33</v>
      </c>
      <c r="B31" t="s">
        <v>4</v>
      </c>
      <c r="C31" t="s">
        <v>4</v>
      </c>
      <c r="D31">
        <v>1.28675578593061E-3</v>
      </c>
      <c r="E31">
        <v>30</v>
      </c>
      <c r="F31">
        <f t="shared" si="0"/>
        <v>63.829787234042556</v>
      </c>
    </row>
    <row r="32" spans="1:6" x14ac:dyDescent="0.35">
      <c r="A32" s="1" t="s">
        <v>34</v>
      </c>
      <c r="B32" t="s">
        <v>4</v>
      </c>
      <c r="C32" t="s">
        <v>4</v>
      </c>
      <c r="D32">
        <v>2.043345254870261E-3</v>
      </c>
      <c r="E32">
        <v>31</v>
      </c>
      <c r="F32">
        <f t="shared" si="0"/>
        <v>65.957446808510639</v>
      </c>
    </row>
    <row r="33" spans="1:6" x14ac:dyDescent="0.35">
      <c r="A33" s="1" t="s">
        <v>35</v>
      </c>
      <c r="B33" t="s">
        <v>4</v>
      </c>
      <c r="C33" t="s">
        <v>4</v>
      </c>
      <c r="D33">
        <v>1.0381921983471029E-3</v>
      </c>
      <c r="E33">
        <v>32</v>
      </c>
      <c r="F33">
        <f t="shared" si="0"/>
        <v>68.085106382978722</v>
      </c>
    </row>
    <row r="34" spans="1:6" x14ac:dyDescent="0.35">
      <c r="A34" s="1" t="s">
        <v>36</v>
      </c>
      <c r="B34" t="s">
        <v>4</v>
      </c>
      <c r="C34" t="s">
        <v>4</v>
      </c>
      <c r="D34">
        <v>9.9909525495727619E-4</v>
      </c>
      <c r="E34">
        <v>33</v>
      </c>
      <c r="F34">
        <f t="shared" si="0"/>
        <v>70.212765957446805</v>
      </c>
    </row>
    <row r="35" spans="1:6" x14ac:dyDescent="0.35">
      <c r="A35" s="1" t="s">
        <v>37</v>
      </c>
      <c r="B35" t="s">
        <v>4</v>
      </c>
      <c r="C35" t="s">
        <v>4</v>
      </c>
      <c r="D35">
        <v>1.1002850603662919E-3</v>
      </c>
      <c r="E35">
        <v>34</v>
      </c>
      <c r="F35">
        <f t="shared" si="0"/>
        <v>72.340425531914903</v>
      </c>
    </row>
    <row r="36" spans="1:6" x14ac:dyDescent="0.35">
      <c r="A36" s="1" t="s">
        <v>38</v>
      </c>
      <c r="B36" t="s">
        <v>4</v>
      </c>
      <c r="C36" t="s">
        <v>4</v>
      </c>
      <c r="D36">
        <v>1.4205783854288399E-3</v>
      </c>
      <c r="E36">
        <v>35</v>
      </c>
      <c r="F36">
        <f t="shared" si="0"/>
        <v>74.468085106382972</v>
      </c>
    </row>
    <row r="37" spans="1:6" x14ac:dyDescent="0.35">
      <c r="A37" s="1" t="s">
        <v>39</v>
      </c>
      <c r="B37" t="s">
        <v>4</v>
      </c>
      <c r="C37" t="s">
        <v>4</v>
      </c>
      <c r="D37">
        <v>1.0866628834631669E-3</v>
      </c>
      <c r="E37">
        <v>36</v>
      </c>
      <c r="F37">
        <f t="shared" si="0"/>
        <v>76.59574468085107</v>
      </c>
    </row>
    <row r="38" spans="1:6" x14ac:dyDescent="0.35">
      <c r="A38" s="1" t="s">
        <v>40</v>
      </c>
      <c r="B38" t="s">
        <v>4</v>
      </c>
      <c r="C38" t="s">
        <v>4</v>
      </c>
      <c r="D38">
        <v>1.417123070207336E-3</v>
      </c>
      <c r="E38">
        <v>37</v>
      </c>
      <c r="F38">
        <f t="shared" si="0"/>
        <v>78.723404255319153</v>
      </c>
    </row>
    <row r="39" spans="1:6" x14ac:dyDescent="0.35">
      <c r="A39" s="1" t="s">
        <v>41</v>
      </c>
      <c r="B39" t="s">
        <v>4</v>
      </c>
      <c r="C39" t="s">
        <v>4</v>
      </c>
      <c r="D39">
        <v>2.0639925795292841E-3</v>
      </c>
      <c r="E39">
        <v>38</v>
      </c>
      <c r="F39">
        <f t="shared" si="0"/>
        <v>80.851063829787222</v>
      </c>
    </row>
    <row r="40" spans="1:6" x14ac:dyDescent="0.35">
      <c r="A40" s="1" t="s">
        <v>42</v>
      </c>
      <c r="B40" t="s">
        <v>4</v>
      </c>
      <c r="C40" t="s">
        <v>4</v>
      </c>
      <c r="D40">
        <v>1.645274251917723E-3</v>
      </c>
      <c r="E40">
        <v>39</v>
      </c>
      <c r="F40">
        <f t="shared" si="0"/>
        <v>82.978723404255319</v>
      </c>
    </row>
    <row r="41" spans="1:6" x14ac:dyDescent="0.35">
      <c r="A41" s="1" t="s">
        <v>43</v>
      </c>
      <c r="B41" t="s">
        <v>4</v>
      </c>
      <c r="C41" t="s">
        <v>4</v>
      </c>
      <c r="D41">
        <v>1.372345913756366E-3</v>
      </c>
      <c r="E41">
        <v>40</v>
      </c>
      <c r="F41">
        <f t="shared" si="0"/>
        <v>85.106382978723403</v>
      </c>
    </row>
    <row r="42" spans="1:6" x14ac:dyDescent="0.35">
      <c r="A42" s="1" t="s">
        <v>44</v>
      </c>
      <c r="B42" t="s">
        <v>4</v>
      </c>
      <c r="C42" t="s">
        <v>4</v>
      </c>
      <c r="D42">
        <v>1.248474431972527E-3</v>
      </c>
      <c r="E42">
        <v>41</v>
      </c>
      <c r="F42">
        <f t="shared" si="0"/>
        <v>87.2340425531915</v>
      </c>
    </row>
    <row r="43" spans="1:6" x14ac:dyDescent="0.35">
      <c r="A43" s="1" t="s">
        <v>45</v>
      </c>
      <c r="B43" t="s">
        <v>4</v>
      </c>
      <c r="C43" t="s">
        <v>4</v>
      </c>
      <c r="D43">
        <v>9.5835793030384965E-4</v>
      </c>
      <c r="E43">
        <v>42</v>
      </c>
      <c r="F43">
        <f t="shared" si="0"/>
        <v>89.361702127659569</v>
      </c>
    </row>
    <row r="44" spans="1:6" x14ac:dyDescent="0.35">
      <c r="A44" s="1" t="s">
        <v>46</v>
      </c>
      <c r="B44" t="s">
        <v>4</v>
      </c>
      <c r="C44" t="s">
        <v>4</v>
      </c>
      <c r="D44">
        <v>-1.414698551838877E-4</v>
      </c>
      <c r="E44">
        <v>43</v>
      </c>
      <c r="F44">
        <f t="shared" si="0"/>
        <v>91.489361702127653</v>
      </c>
    </row>
    <row r="45" spans="1:6" x14ac:dyDescent="0.35">
      <c r="A45" s="1" t="s">
        <v>47</v>
      </c>
      <c r="B45" t="s">
        <v>4</v>
      </c>
      <c r="C45" t="s">
        <v>4</v>
      </c>
      <c r="D45">
        <v>1.4585003471332559E-3</v>
      </c>
      <c r="E45">
        <v>44</v>
      </c>
      <c r="F45">
        <f t="shared" si="0"/>
        <v>93.61702127659575</v>
      </c>
    </row>
    <row r="46" spans="1:6" x14ac:dyDescent="0.35">
      <c r="A46" s="1" t="s">
        <v>48</v>
      </c>
      <c r="B46" t="s">
        <v>4</v>
      </c>
      <c r="C46" t="s">
        <v>4</v>
      </c>
      <c r="D46">
        <v>1.5968753893374061E-3</v>
      </c>
    </row>
    <row r="47" spans="1:6" x14ac:dyDescent="0.35">
      <c r="A47" s="1" t="s">
        <v>49</v>
      </c>
      <c r="B47" t="s">
        <v>4</v>
      </c>
      <c r="C47" t="s">
        <v>4</v>
      </c>
      <c r="D47">
        <v>2.572807607533859E-3</v>
      </c>
    </row>
    <row r="48" spans="1:6" x14ac:dyDescent="0.35">
      <c r="A48" s="1" t="s">
        <v>50</v>
      </c>
      <c r="B48" t="s">
        <v>4</v>
      </c>
      <c r="C48" t="s">
        <v>4</v>
      </c>
      <c r="D48">
        <v>1.542180256518637E-3</v>
      </c>
    </row>
    <row r="49" spans="1:4" x14ac:dyDescent="0.35">
      <c r="A49" s="1" t="s">
        <v>51</v>
      </c>
      <c r="B49" t="s">
        <v>4</v>
      </c>
      <c r="C49" t="s">
        <v>4</v>
      </c>
      <c r="D49">
        <v>1.46925823475137E-3</v>
      </c>
    </row>
  </sheetData>
  <autoFilter ref="B1:D49" xr:uid="{00000000-0001-0000-0600-000000000000}"/>
  <pageMargins left="0.75" right="0.75" top="1" bottom="1" header="0.5" footer="0.5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Master Sheet</vt:lpstr>
      <vt:lpstr>Temp Var Cycle 1_1.xlsx</vt:lpstr>
      <vt:lpstr>Temp Var Cycle 1_10.xlsx</vt:lpstr>
      <vt:lpstr>Temp Var Cycle 1_11.xlsx</vt:lpstr>
      <vt:lpstr>Temp Var Cycle 1_12.xlsx</vt:lpstr>
      <vt:lpstr>Temp Var Cycle 1_13.xlsx</vt:lpstr>
      <vt:lpstr>Temp Var Cycle 1_14.xlsx</vt:lpstr>
      <vt:lpstr>Temp Var Cycle 1_15.xlsx</vt:lpstr>
      <vt:lpstr>Temp Var Cycle 1_16.xlsx</vt:lpstr>
      <vt:lpstr>Temp Var Cycle 1_2.xlsx</vt:lpstr>
      <vt:lpstr>Temp Var Cycle 1_3.xlsx</vt:lpstr>
      <vt:lpstr>Temp Var Cycle 1_4.xlsx</vt:lpstr>
      <vt:lpstr>Temp Var Cycle 1_5.xlsx</vt:lpstr>
      <vt:lpstr>Temp Var Cycle 1_6.xlsx</vt:lpstr>
      <vt:lpstr>Temp Var Cycle 1_7.xlsx</vt:lpstr>
      <vt:lpstr>Temp Var Cycle 1_8.xlsx</vt:lpstr>
      <vt:lpstr>Temp Var Cycle 1_9.xlsx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Fritzke, Arthur (AAFC/AAC)</cp:lastModifiedBy>
  <dcterms:created xsi:type="dcterms:W3CDTF">2024-08-29T18:12:59Z</dcterms:created>
  <dcterms:modified xsi:type="dcterms:W3CDTF">2024-10-23T19:09:36Z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2024-08-29T18:22:50Z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f7d41884-b3a8-440b-a3e9-cdeca8715017</vt:lpwstr>
  </property>
  <property fmtid="{D5CDD505-2E9C-101B-9397-08002B2CF9AE}" pid="8" name="MSIP_Label_baad8967-3ba6-4b00-a759-20a8ca19a393_ContentBits">
    <vt:lpwstr>1</vt:lpwstr>
  </property>
</Properties>
</file>