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rthur\Documents\My_Real_Documents\Work\CanolaGermProjectV4\CanolaGermProjectV4\DataManager\Temp Var Data\Export\"/>
    </mc:Choice>
  </mc:AlternateContent>
  <xr:revisionPtr revIDLastSave="0" documentId="13_ncr:1_{DA95DCF2-1A84-490C-B378-6FA6B92F62A3}" xr6:coauthVersionLast="47" xr6:coauthVersionMax="47" xr10:uidLastSave="{00000000-0000-0000-0000-000000000000}"/>
  <bookViews>
    <workbookView xWindow="-120" yWindow="-120" windowWidth="38640" windowHeight="21240" tabRatio="885" activeTab="2" xr2:uid="{00000000-000D-0000-FFFF-FFFF00000000}"/>
  </bookViews>
  <sheets>
    <sheet name="Germ Over Time" sheetId="19" r:id="rId1"/>
    <sheet name="Analysis" sheetId="18" r:id="rId2"/>
    <sheet name="9 Deg Master Sheet" sheetId="1" r:id="rId3"/>
    <sheet name="SK16 9 Deg Cycle 3 Plate 1" sheetId="36" r:id="rId4"/>
    <sheet name="SK16 9 Deg Cycle 3 Plate 10" sheetId="37" r:id="rId5"/>
    <sheet name="SK16 9 Deg Cycle 3 Plate 11" sheetId="38" r:id="rId6"/>
    <sheet name="SK16 9 Deg Cycle 3 Plate 12" sheetId="39" r:id="rId7"/>
    <sheet name="SK16 9 Deg Cycle 3 Plate 13" sheetId="40" r:id="rId8"/>
    <sheet name="SK16 9 Deg Cycle 3 Plate 14" sheetId="41" r:id="rId9"/>
    <sheet name="SK16 9 Deg Cycle 3 Plate 15" sheetId="42" r:id="rId10"/>
    <sheet name="SK16 9 Deg Cycle 3 Plate 16" sheetId="43" r:id="rId11"/>
    <sheet name="SK16 9 Deg Cycle 3 Plate 2" sheetId="44" r:id="rId12"/>
    <sheet name="SK16 9 Deg Cycle 3 Plate 3" sheetId="45" r:id="rId13"/>
    <sheet name="SK16 9 Deg Cycle 3 Plate 4" sheetId="46" r:id="rId14"/>
    <sheet name="SK16 9 Deg Cycle 3 Plate 5" sheetId="47" r:id="rId15"/>
    <sheet name="SK16 9 Deg Cycle 3 Plate 6" sheetId="48" r:id="rId16"/>
    <sheet name="SK16 9 Deg Cycle 3 Plate 7" sheetId="49" r:id="rId17"/>
    <sheet name="SK16 9 Deg Cycle 3 Plate 8" sheetId="50" r:id="rId18"/>
    <sheet name="SK16 9 Deg Cycle 3 Plate 9" sheetId="51" r:id="rId19"/>
    <sheet name="SK16 9 Deg Cycle 1 (redo)" sheetId="20" r:id="rId20"/>
    <sheet name="SK16 9 Deg Cycle 2 (redo)" sheetId="21" r:id="rId21"/>
    <sheet name="SK16 9 Deg Cycle 3 (redo)" sheetId="22" r:id="rId22"/>
    <sheet name="SK16 9 Deg Cycle 4 (redo)" sheetId="23" r:id="rId23"/>
    <sheet name="SK16 9 Deg Cycle 5 (redo)" sheetId="24" r:id="rId24"/>
    <sheet name="SK16 9 Deg Cycle 6 (redo)" sheetId="25" r:id="rId25"/>
    <sheet name="SK16 9 Deg Cycle 7 (redo)" sheetId="26" r:id="rId26"/>
    <sheet name="SK16 9 Deg Cycle 8 (redo)" sheetId="27" r:id="rId27"/>
    <sheet name="SK16 9 Deg Cycle 9 (redo)" sheetId="28" r:id="rId28"/>
    <sheet name="SK16 9 Deg Cycle 10 (redo)" sheetId="29" r:id="rId29"/>
    <sheet name="SK16 9 Deg Cycle 11 (redo)" sheetId="30" r:id="rId30"/>
    <sheet name="SK16 9 Deg Cycle 12 (redo)" sheetId="31" r:id="rId31"/>
    <sheet name="SK16 9 Deg Cycle 13 (redo)" sheetId="32" r:id="rId32"/>
    <sheet name="SK16 9 Deg Cycle 14 (redo)" sheetId="33" r:id="rId33"/>
    <sheet name="SK16 9 Deg Cycle 15 (redo)" sheetId="34" r:id="rId34"/>
    <sheet name="SK16 9 Deg Cycle 16 (redo)" sheetId="35" r:id="rId35"/>
    <sheet name="SK16 9 Deg Cycle 2_1.xlsx" sheetId="2" r:id="rId36"/>
    <sheet name="SK16 9 Deg Cycle 2_10.xlsx" sheetId="3" r:id="rId37"/>
    <sheet name="SK16 9 Deg Cycle 2_11.xlsx" sheetId="4" r:id="rId38"/>
    <sheet name="SK16 9 Deg Cycle 2_12.xlsx" sheetId="5" r:id="rId39"/>
    <sheet name="SK16 9 Deg Cycle 2_13.xlsx" sheetId="6" r:id="rId40"/>
    <sheet name="SK16 9 Deg Cycle 2_14.xlsx" sheetId="7" r:id="rId41"/>
    <sheet name="SK16 9 Deg Cycle 2_15.xlsx" sheetId="8" r:id="rId42"/>
    <sheet name="SK16 9 Deg Cycle 2_16.xlsx" sheetId="9" r:id="rId43"/>
    <sheet name="SK16 9 Deg Cycle 2_2.xlsx" sheetId="10" r:id="rId44"/>
    <sheet name="SK16 9 Deg Cycle 2_3.xlsx" sheetId="11" r:id="rId45"/>
    <sheet name="SK16 9 Deg Cycle 2_4.xlsx" sheetId="12" r:id="rId46"/>
    <sheet name="SK16 9 Deg Cycle 2_5.xlsx" sheetId="13" r:id="rId47"/>
    <sheet name="SK16 9 Deg Cycle 2_6.xlsx" sheetId="14" r:id="rId48"/>
    <sheet name="SK16 9 Deg Cycle 2_7.xlsx" sheetId="15" r:id="rId49"/>
    <sheet name="SK16 9 Deg Cycle 2_8.xlsx" sheetId="16" r:id="rId50"/>
    <sheet name="SK16 9 Deg Cycle 2_9.xlsx" sheetId="17" r:id="rId51"/>
  </sheets>
  <externalReferences>
    <externalReference r:id="rId52"/>
  </externalReferences>
  <definedNames>
    <definedName name="_xlnm._FilterDatabase" localSheetId="19" hidden="1">'SK16 9 Deg Cycle 1 (redo)'!$B$1:$D$49</definedName>
    <definedName name="_xlnm._FilterDatabase" localSheetId="28" hidden="1">'SK16 9 Deg Cycle 10 (redo)'!$B$1:$D$49</definedName>
    <definedName name="_xlnm._FilterDatabase" localSheetId="29" hidden="1">'SK16 9 Deg Cycle 11 (redo)'!$B$1:$D$49</definedName>
    <definedName name="_xlnm._FilterDatabase" localSheetId="30" hidden="1">'SK16 9 Deg Cycle 12 (redo)'!$B$1:$D$49</definedName>
    <definedName name="_xlnm._FilterDatabase" localSheetId="31" hidden="1">'SK16 9 Deg Cycle 13 (redo)'!$B$1:$D$49</definedName>
    <definedName name="_xlnm._FilterDatabase" localSheetId="32" hidden="1">'SK16 9 Deg Cycle 14 (redo)'!$B$1:$D$49</definedName>
    <definedName name="_xlnm._FilterDatabase" localSheetId="33" hidden="1">'SK16 9 Deg Cycle 15 (redo)'!$B$1:$D$49</definedName>
    <definedName name="_xlnm._FilterDatabase" localSheetId="34" hidden="1">'SK16 9 Deg Cycle 16 (redo)'!$B$1:$D$49</definedName>
    <definedName name="_xlnm._FilterDatabase" localSheetId="20" hidden="1">'SK16 9 Deg Cycle 2 (redo)'!$B$1:$D$49</definedName>
    <definedName name="_xlnm._FilterDatabase" localSheetId="35" hidden="1">'SK16 9 Deg Cycle 2_1.xlsx'!$B$1:$D$49</definedName>
    <definedName name="_xlnm._FilterDatabase" localSheetId="36" hidden="1">'SK16 9 Deg Cycle 2_10.xlsx'!$B$1:$D$49</definedName>
    <definedName name="_xlnm._FilterDatabase" localSheetId="37" hidden="1">'SK16 9 Deg Cycle 2_11.xlsx'!$B$1:$D$49</definedName>
    <definedName name="_xlnm._FilterDatabase" localSheetId="38" hidden="1">'SK16 9 Deg Cycle 2_12.xlsx'!$B$1:$D$49</definedName>
    <definedName name="_xlnm._FilterDatabase" localSheetId="39" hidden="1">'SK16 9 Deg Cycle 2_13.xlsx'!$B$1:$D$49</definedName>
    <definedName name="_xlnm._FilterDatabase" localSheetId="40" hidden="1">'SK16 9 Deg Cycle 2_14.xlsx'!$B$1:$D$49</definedName>
    <definedName name="_xlnm._FilterDatabase" localSheetId="41" hidden="1">'SK16 9 Deg Cycle 2_15.xlsx'!$B$1:$D$49</definedName>
    <definedName name="_xlnm._FilterDatabase" localSheetId="42" hidden="1">'SK16 9 Deg Cycle 2_16.xlsx'!$B$1:$D$49</definedName>
    <definedName name="_xlnm._FilterDatabase" localSheetId="43" hidden="1">'SK16 9 Deg Cycle 2_2.xlsx'!$B$1:$D$49</definedName>
    <definedName name="_xlnm._FilterDatabase" localSheetId="44" hidden="1">'SK16 9 Deg Cycle 2_3.xlsx'!$B$1:$D$49</definedName>
    <definedName name="_xlnm._FilterDatabase" localSheetId="45" hidden="1">'SK16 9 Deg Cycle 2_4.xlsx'!$B$1:$D$49</definedName>
    <definedName name="_xlnm._FilterDatabase" localSheetId="46" hidden="1">'SK16 9 Deg Cycle 2_5.xlsx'!$B$1:$D$49</definedName>
    <definedName name="_xlnm._FilterDatabase" localSheetId="47" hidden="1">'SK16 9 Deg Cycle 2_6.xlsx'!$B$1:$D$49</definedName>
    <definedName name="_xlnm._FilterDatabase" localSheetId="48" hidden="1">'SK16 9 Deg Cycle 2_7.xlsx'!$B$1:$D$49</definedName>
    <definedName name="_xlnm._FilterDatabase" localSheetId="49" hidden="1">'SK16 9 Deg Cycle 2_8.xlsx'!$B$1:$D$48</definedName>
    <definedName name="_xlnm._FilterDatabase" localSheetId="50" hidden="1">'SK16 9 Deg Cycle 2_9.xlsx'!$B$1:$D$49</definedName>
    <definedName name="_xlnm._FilterDatabase" localSheetId="21" hidden="1">'SK16 9 Deg Cycle 3 (redo)'!$B$1:$D$49</definedName>
    <definedName name="_xlnm._FilterDatabase" localSheetId="3" hidden="1">'SK16 9 Deg Cycle 3 Plate 1'!$B$1:$D$49</definedName>
    <definedName name="_xlnm._FilterDatabase" localSheetId="4" hidden="1">'SK16 9 Deg Cycle 3 Plate 10'!$B$1:$D$49</definedName>
    <definedName name="_xlnm._FilterDatabase" localSheetId="5" hidden="1">'SK16 9 Deg Cycle 3 Plate 11'!$B$1:$D$49</definedName>
    <definedName name="_xlnm._FilterDatabase" localSheetId="6" hidden="1">'SK16 9 Deg Cycle 3 Plate 12'!$B$1:$D$49</definedName>
    <definedName name="_xlnm._FilterDatabase" localSheetId="7" hidden="1">'SK16 9 Deg Cycle 3 Plate 13'!$B$1:$D$49</definedName>
    <definedName name="_xlnm._FilterDatabase" localSheetId="8" hidden="1">'SK16 9 Deg Cycle 3 Plate 14'!$B$1:$D$49</definedName>
    <definedName name="_xlnm._FilterDatabase" localSheetId="9" hidden="1">'SK16 9 Deg Cycle 3 Plate 15'!$B$1:$D$49</definedName>
    <definedName name="_xlnm._FilterDatabase" localSheetId="10" hidden="1">'SK16 9 Deg Cycle 3 Plate 16'!$B$1:$D$49</definedName>
    <definedName name="_xlnm._FilterDatabase" localSheetId="11" hidden="1">'SK16 9 Deg Cycle 3 Plate 2'!$B$1:$D$49</definedName>
    <definedName name="_xlnm._FilterDatabase" localSheetId="12" hidden="1">'SK16 9 Deg Cycle 3 Plate 3'!$B$1:$D$49</definedName>
    <definedName name="_xlnm._FilterDatabase" localSheetId="13" hidden="1">'SK16 9 Deg Cycle 3 Plate 4'!$B$1:$D$49</definedName>
    <definedName name="_xlnm._FilterDatabase" localSheetId="14" hidden="1">'SK16 9 Deg Cycle 3 Plate 5'!$B$1:$D$49</definedName>
    <definedName name="_xlnm._FilterDatabase" localSheetId="15" hidden="1">'SK16 9 Deg Cycle 3 Plate 6'!$B$1:$D$49</definedName>
    <definedName name="_xlnm._FilterDatabase" localSheetId="16" hidden="1">'SK16 9 Deg Cycle 3 Plate 7'!$B$1:$D$49</definedName>
    <definedName name="_xlnm._FilterDatabase" localSheetId="17" hidden="1">'SK16 9 Deg Cycle 3 Plate 8'!$B$1:$D$49</definedName>
    <definedName name="_xlnm._FilterDatabase" localSheetId="18" hidden="1">'SK16 9 Deg Cycle 3 Plate 9'!$B$1:$D$49</definedName>
    <definedName name="_xlnm._FilterDatabase" localSheetId="22" hidden="1">'SK16 9 Deg Cycle 4 (redo)'!$B$1:$D$49</definedName>
    <definedName name="_xlnm._FilterDatabase" localSheetId="23" hidden="1">'SK16 9 Deg Cycle 5 (redo)'!$B$1:$D$49</definedName>
    <definedName name="_xlnm._FilterDatabase" localSheetId="24" hidden="1">'SK16 9 Deg Cycle 6 (redo)'!$B$1:$D$49</definedName>
    <definedName name="_xlnm._FilterDatabase" localSheetId="25" hidden="1">'SK16 9 Deg Cycle 7 (redo)'!$B$1:$D$49</definedName>
    <definedName name="_xlnm._FilterDatabase" localSheetId="26" hidden="1">'SK16 9 Deg Cycle 8 (redo)'!$B$1:$D$49</definedName>
    <definedName name="_xlnm._FilterDatabase" localSheetId="27" hidden="1">'SK16 9 Deg Cycle 9 (redo)'!$B$1:$D$49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49" l="1"/>
  <c r="F47" i="49"/>
  <c r="F46" i="48"/>
  <c r="F47" i="48"/>
  <c r="F46" i="47"/>
  <c r="F47" i="47"/>
  <c r="F46" i="46"/>
  <c r="F46" i="45"/>
  <c r="F47" i="45"/>
  <c r="F48" i="45"/>
  <c r="F46" i="41"/>
  <c r="F47" i="41"/>
  <c r="F46" i="40"/>
  <c r="F47" i="40"/>
  <c r="F46" i="39"/>
  <c r="F47" i="39"/>
  <c r="F48" i="39"/>
  <c r="F46" i="38"/>
  <c r="F47" i="38"/>
  <c r="F46" i="16"/>
  <c r="F47" i="16"/>
  <c r="F46" i="12"/>
  <c r="F47" i="12"/>
  <c r="F46" i="10"/>
  <c r="F46" i="2"/>
  <c r="F47" i="2"/>
  <c r="F48" i="2"/>
  <c r="F3" i="51"/>
  <c r="F4" i="51"/>
  <c r="F5" i="51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2" i="51"/>
  <c r="F3" i="50"/>
  <c r="F4" i="50"/>
  <c r="F5" i="50"/>
  <c r="F6" i="50"/>
  <c r="F7" i="50"/>
  <c r="F8" i="50"/>
  <c r="F9" i="50"/>
  <c r="F10" i="50"/>
  <c r="F11" i="50"/>
  <c r="F12" i="50"/>
  <c r="F13" i="50"/>
  <c r="F14" i="50"/>
  <c r="F15" i="50"/>
  <c r="F16" i="50"/>
  <c r="F17" i="50"/>
  <c r="F18" i="50"/>
  <c r="F19" i="50"/>
  <c r="F20" i="50"/>
  <c r="F21" i="50"/>
  <c r="F22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F35" i="50"/>
  <c r="F36" i="50"/>
  <c r="F37" i="50"/>
  <c r="F38" i="50"/>
  <c r="F39" i="50"/>
  <c r="F40" i="50"/>
  <c r="F41" i="50"/>
  <c r="F42" i="50"/>
  <c r="F43" i="50"/>
  <c r="F44" i="50"/>
  <c r="F45" i="50"/>
  <c r="F2" i="50"/>
  <c r="F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F36" i="49"/>
  <c r="F37" i="49"/>
  <c r="F38" i="49"/>
  <c r="F39" i="49"/>
  <c r="F40" i="49"/>
  <c r="F41" i="49"/>
  <c r="F42" i="49"/>
  <c r="F43" i="49"/>
  <c r="F44" i="49"/>
  <c r="F45" i="49"/>
  <c r="F2" i="49"/>
  <c r="F3" i="48"/>
  <c r="F4" i="48"/>
  <c r="F5" i="48"/>
  <c r="F6" i="48"/>
  <c r="F7" i="48"/>
  <c r="F8" i="48"/>
  <c r="F9" i="48"/>
  <c r="F10" i="48"/>
  <c r="F11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  <c r="F25" i="48"/>
  <c r="F26" i="48"/>
  <c r="F27" i="48"/>
  <c r="F28" i="48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42" i="48"/>
  <c r="F43" i="48"/>
  <c r="F44" i="48"/>
  <c r="F45" i="48"/>
  <c r="F2" i="48"/>
  <c r="F3" i="47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2" i="47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2" i="46"/>
  <c r="F3" i="45"/>
  <c r="F4" i="45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2" i="45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2" i="44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2" i="43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2" i="42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2" i="41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2" i="40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2" i="39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2" i="38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2" i="37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2" i="36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2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2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2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2" i="35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2" i="34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2" i="33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2" i="32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2" i="30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2" i="31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2" i="29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2" i="28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2" i="27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2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2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2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2" i="20"/>
  <c r="I13" i="36"/>
  <c r="H13" i="36"/>
  <c r="I7" i="36"/>
  <c r="H7" i="36"/>
  <c r="G7" i="36"/>
  <c r="G13" i="36" s="1"/>
  <c r="H13" i="37"/>
  <c r="I7" i="37"/>
  <c r="I13" i="37" s="1"/>
  <c r="H7" i="37"/>
  <c r="G7" i="37"/>
  <c r="G13" i="37" s="1"/>
  <c r="H13" i="38"/>
  <c r="I7" i="38"/>
  <c r="I13" i="38" s="1"/>
  <c r="H7" i="38"/>
  <c r="G7" i="38"/>
  <c r="G13" i="38" s="1"/>
  <c r="H13" i="39"/>
  <c r="G13" i="39"/>
  <c r="I7" i="39"/>
  <c r="I13" i="39" s="1"/>
  <c r="H7" i="39"/>
  <c r="G7" i="39"/>
  <c r="H13" i="40"/>
  <c r="I7" i="40"/>
  <c r="I13" i="40" s="1"/>
  <c r="H7" i="40"/>
  <c r="G7" i="40"/>
  <c r="G13" i="40" s="1"/>
  <c r="H13" i="41"/>
  <c r="G13" i="41"/>
  <c r="I7" i="41"/>
  <c r="I13" i="41" s="1"/>
  <c r="H7" i="41"/>
  <c r="G7" i="41"/>
  <c r="H13" i="42"/>
  <c r="I7" i="42"/>
  <c r="I13" i="42" s="1"/>
  <c r="H7" i="42"/>
  <c r="G7" i="42"/>
  <c r="G13" i="42" s="1"/>
  <c r="H13" i="43"/>
  <c r="I7" i="43"/>
  <c r="I13" i="43" s="1"/>
  <c r="H7" i="43"/>
  <c r="G7" i="43"/>
  <c r="G13" i="43" s="1"/>
  <c r="H13" i="44"/>
  <c r="I7" i="44"/>
  <c r="I13" i="44" s="1"/>
  <c r="H7" i="44"/>
  <c r="G7" i="44"/>
  <c r="G13" i="44" s="1"/>
  <c r="H13" i="45"/>
  <c r="I7" i="45"/>
  <c r="I13" i="45" s="1"/>
  <c r="H7" i="45"/>
  <c r="G7" i="45"/>
  <c r="G13" i="45" s="1"/>
  <c r="H13" i="46"/>
  <c r="I7" i="46"/>
  <c r="I13" i="46" s="1"/>
  <c r="H7" i="46"/>
  <c r="G7" i="46"/>
  <c r="G13" i="46" s="1"/>
  <c r="H13" i="47"/>
  <c r="I7" i="47"/>
  <c r="I13" i="47" s="1"/>
  <c r="H7" i="47"/>
  <c r="G7" i="47"/>
  <c r="G13" i="47" s="1"/>
  <c r="H13" i="48"/>
  <c r="I7" i="48"/>
  <c r="I13" i="48" s="1"/>
  <c r="H7" i="48"/>
  <c r="G7" i="48"/>
  <c r="G13" i="48" s="1"/>
  <c r="B1" i="48"/>
  <c r="C1" i="48"/>
  <c r="D1" i="48"/>
  <c r="A2" i="48"/>
  <c r="B40" i="48"/>
  <c r="C40" i="48"/>
  <c r="D40" i="48"/>
  <c r="A3" i="48"/>
  <c r="B33" i="48"/>
  <c r="C33" i="48"/>
  <c r="D33" i="48"/>
  <c r="A4" i="48"/>
  <c r="B31" i="48"/>
  <c r="C31" i="48"/>
  <c r="D31" i="48"/>
  <c r="A5" i="48"/>
  <c r="B3" i="48"/>
  <c r="C3" i="48"/>
  <c r="D3" i="48"/>
  <c r="A6" i="48"/>
  <c r="B35" i="48"/>
  <c r="C35" i="48"/>
  <c r="D35" i="48"/>
  <c r="A7" i="48"/>
  <c r="B44" i="48"/>
  <c r="C44" i="48"/>
  <c r="D44" i="48"/>
  <c r="A8" i="48"/>
  <c r="B27" i="48"/>
  <c r="C27" i="48"/>
  <c r="D27" i="48"/>
  <c r="A9" i="48"/>
  <c r="B48" i="48"/>
  <c r="C48" i="48"/>
  <c r="D48" i="48"/>
  <c r="A10" i="48"/>
  <c r="B6" i="48"/>
  <c r="C6" i="48"/>
  <c r="D6" i="48"/>
  <c r="A11" i="48"/>
  <c r="B11" i="48"/>
  <c r="C11" i="48"/>
  <c r="D11" i="48"/>
  <c r="A12" i="48"/>
  <c r="B28" i="48"/>
  <c r="C28" i="48"/>
  <c r="D28" i="48"/>
  <c r="A13" i="48"/>
  <c r="B21" i="48"/>
  <c r="C21" i="48"/>
  <c r="D21" i="48"/>
  <c r="A14" i="48"/>
  <c r="B46" i="48"/>
  <c r="C46" i="48"/>
  <c r="D46" i="48"/>
  <c r="A15" i="48"/>
  <c r="B8" i="48"/>
  <c r="C8" i="48"/>
  <c r="D8" i="48"/>
  <c r="H13" i="49"/>
  <c r="I7" i="49"/>
  <c r="I13" i="49" s="1"/>
  <c r="H7" i="49"/>
  <c r="G7" i="49"/>
  <c r="G13" i="49" s="1"/>
  <c r="H13" i="50"/>
  <c r="I7" i="50"/>
  <c r="I13" i="50" s="1"/>
  <c r="H7" i="50"/>
  <c r="G7" i="50"/>
  <c r="G13" i="50" s="1"/>
  <c r="I13" i="51"/>
  <c r="H13" i="51"/>
  <c r="I7" i="51"/>
  <c r="H7" i="51"/>
  <c r="G7" i="51"/>
  <c r="G13" i="51" s="1"/>
  <c r="B1" i="51"/>
  <c r="C1" i="51"/>
  <c r="D1" i="51"/>
  <c r="A2" i="51"/>
  <c r="B7" i="51"/>
  <c r="C7" i="51"/>
  <c r="D7" i="51"/>
  <c r="A3" i="51"/>
  <c r="B36" i="51"/>
  <c r="C36" i="51"/>
  <c r="D36" i="51"/>
  <c r="A4" i="51"/>
  <c r="B19" i="51"/>
  <c r="C19" i="51"/>
  <c r="D19" i="51"/>
  <c r="A5" i="51"/>
  <c r="B5" i="51"/>
  <c r="C5" i="51"/>
  <c r="D5" i="51"/>
  <c r="A6" i="51"/>
  <c r="B25" i="51"/>
  <c r="C25" i="51"/>
  <c r="D25" i="51"/>
  <c r="A7" i="51"/>
  <c r="B30" i="51"/>
  <c r="C30" i="51"/>
  <c r="D30" i="51"/>
  <c r="A8" i="51"/>
  <c r="B8" i="51"/>
  <c r="C8" i="51"/>
  <c r="D8" i="51"/>
  <c r="A9" i="51"/>
  <c r="B21" i="51"/>
  <c r="C21" i="51"/>
  <c r="D21" i="51"/>
  <c r="A10" i="51"/>
  <c r="B15" i="51"/>
  <c r="C15" i="51"/>
  <c r="D15" i="51"/>
  <c r="A11" i="51"/>
  <c r="B10" i="51"/>
  <c r="C10" i="51"/>
  <c r="D10" i="51"/>
  <c r="A12" i="51"/>
  <c r="B34" i="51"/>
  <c r="C34" i="51"/>
  <c r="D34" i="51"/>
  <c r="A13" i="51"/>
  <c r="B37" i="51"/>
  <c r="C37" i="51"/>
  <c r="D37" i="51"/>
  <c r="A14" i="51"/>
  <c r="B38" i="51"/>
  <c r="C38" i="51"/>
  <c r="D38" i="51"/>
  <c r="A15" i="51"/>
  <c r="B39" i="51"/>
  <c r="C39" i="51"/>
  <c r="D39" i="51"/>
  <c r="A16" i="51"/>
  <c r="B40" i="51"/>
  <c r="C40" i="51"/>
  <c r="D40" i="51"/>
  <c r="A17" i="51"/>
  <c r="B41" i="51"/>
  <c r="C41" i="51"/>
  <c r="D41" i="51"/>
  <c r="A18" i="51"/>
  <c r="B14" i="51"/>
  <c r="C14" i="51"/>
  <c r="D14" i="51"/>
  <c r="A19" i="51"/>
  <c r="B35" i="51"/>
  <c r="C35" i="51"/>
  <c r="D35" i="51"/>
  <c r="A20" i="51"/>
  <c r="B4" i="51"/>
  <c r="C4" i="51"/>
  <c r="D4" i="51"/>
  <c r="A21" i="51"/>
  <c r="B20" i="51"/>
  <c r="C20" i="51"/>
  <c r="D20" i="51"/>
  <c r="A22" i="51"/>
  <c r="B9" i="51"/>
  <c r="C9" i="51"/>
  <c r="D9" i="51"/>
  <c r="A23" i="51"/>
  <c r="B27" i="51"/>
  <c r="C27" i="51"/>
  <c r="D27" i="51"/>
  <c r="A24" i="51"/>
  <c r="B13" i="51"/>
  <c r="C13" i="51"/>
  <c r="D13" i="51"/>
  <c r="A25" i="51"/>
  <c r="B31" i="51"/>
  <c r="C31" i="51"/>
  <c r="D31" i="51"/>
  <c r="A26" i="51"/>
  <c r="B22" i="51"/>
  <c r="C22" i="51"/>
  <c r="D22" i="51"/>
  <c r="A27" i="51"/>
  <c r="B42" i="51"/>
  <c r="C42" i="51"/>
  <c r="D42" i="51"/>
  <c r="A28" i="51"/>
  <c r="B43" i="51"/>
  <c r="C43" i="51"/>
  <c r="D43" i="51"/>
  <c r="A29" i="51"/>
  <c r="B26" i="51"/>
  <c r="C26" i="51"/>
  <c r="D26" i="51"/>
  <c r="A30" i="51"/>
  <c r="B29" i="51"/>
  <c r="C29" i="51"/>
  <c r="D29" i="51"/>
  <c r="A31" i="51"/>
  <c r="B24" i="51"/>
  <c r="C24" i="51"/>
  <c r="D24" i="51"/>
  <c r="A32" i="51"/>
  <c r="B33" i="51"/>
  <c r="C33" i="51"/>
  <c r="D33" i="51"/>
  <c r="A33" i="51"/>
  <c r="B28" i="51"/>
  <c r="C28" i="51"/>
  <c r="D28" i="51"/>
  <c r="A34" i="51"/>
  <c r="B16" i="51"/>
  <c r="C16" i="51"/>
  <c r="D16" i="51"/>
  <c r="A35" i="51"/>
  <c r="B2" i="51"/>
  <c r="C2" i="51"/>
  <c r="D2" i="51"/>
  <c r="A36" i="51"/>
  <c r="B44" i="51"/>
  <c r="C44" i="51"/>
  <c r="D44" i="51"/>
  <c r="A37" i="51"/>
  <c r="B45" i="51"/>
  <c r="C45" i="51"/>
  <c r="D45" i="51"/>
  <c r="A38" i="51"/>
  <c r="B17" i="51"/>
  <c r="C17" i="51"/>
  <c r="D17" i="51"/>
  <c r="A39" i="51"/>
  <c r="B46" i="51"/>
  <c r="C46" i="51"/>
  <c r="D46" i="51"/>
  <c r="A40" i="51"/>
  <c r="B11" i="51"/>
  <c r="C11" i="51"/>
  <c r="D11" i="51"/>
  <c r="A41" i="51"/>
  <c r="B47" i="51"/>
  <c r="C47" i="51"/>
  <c r="D47" i="51"/>
  <c r="A42" i="51"/>
  <c r="B6" i="51"/>
  <c r="C6" i="51"/>
  <c r="D6" i="51"/>
  <c r="A43" i="51"/>
  <c r="B48" i="51"/>
  <c r="C48" i="51"/>
  <c r="D48" i="51"/>
  <c r="A44" i="51"/>
  <c r="B49" i="51"/>
  <c r="C49" i="51"/>
  <c r="D49" i="51"/>
  <c r="A45" i="51"/>
  <c r="B32" i="51"/>
  <c r="C32" i="51"/>
  <c r="D32" i="51"/>
  <c r="A46" i="51"/>
  <c r="B12" i="51"/>
  <c r="C12" i="51"/>
  <c r="D12" i="51"/>
  <c r="A47" i="51"/>
  <c r="B18" i="51"/>
  <c r="C18" i="51"/>
  <c r="D18" i="51"/>
  <c r="A48" i="51"/>
  <c r="B23" i="51"/>
  <c r="C23" i="51"/>
  <c r="D23" i="51"/>
  <c r="A49" i="51"/>
  <c r="B3" i="51"/>
  <c r="C3" i="51"/>
  <c r="D3" i="51"/>
  <c r="B1" i="50"/>
  <c r="C1" i="50"/>
  <c r="D1" i="50"/>
  <c r="A2" i="50"/>
  <c r="B23" i="50"/>
  <c r="C23" i="50"/>
  <c r="D23" i="50"/>
  <c r="A3" i="50"/>
  <c r="B15" i="50"/>
  <c r="C15" i="50"/>
  <c r="D15" i="50"/>
  <c r="A4" i="50"/>
  <c r="B24" i="50"/>
  <c r="C24" i="50"/>
  <c r="D24" i="50"/>
  <c r="A5" i="50"/>
  <c r="B18" i="50"/>
  <c r="C18" i="50"/>
  <c r="D18" i="50"/>
  <c r="A6" i="50"/>
  <c r="B19" i="50"/>
  <c r="C19" i="50"/>
  <c r="D19" i="50"/>
  <c r="A7" i="50"/>
  <c r="B25" i="50"/>
  <c r="C25" i="50"/>
  <c r="D25" i="50"/>
  <c r="A8" i="50"/>
  <c r="B26" i="50"/>
  <c r="C26" i="50"/>
  <c r="D26" i="50"/>
  <c r="A9" i="50"/>
  <c r="B11" i="50"/>
  <c r="C11" i="50"/>
  <c r="D11" i="50"/>
  <c r="A10" i="50"/>
  <c r="B27" i="50"/>
  <c r="C27" i="50"/>
  <c r="D27" i="50"/>
  <c r="A11" i="50"/>
  <c r="B21" i="50"/>
  <c r="C21" i="50"/>
  <c r="D21" i="50"/>
  <c r="A12" i="50"/>
  <c r="B7" i="50"/>
  <c r="C7" i="50"/>
  <c r="D7" i="50"/>
  <c r="A13" i="50"/>
  <c r="B28" i="50"/>
  <c r="C28" i="50"/>
  <c r="D28" i="50"/>
  <c r="A14" i="50"/>
  <c r="B29" i="50"/>
  <c r="C29" i="50"/>
  <c r="D29" i="50"/>
  <c r="A15" i="50"/>
  <c r="B30" i="50"/>
  <c r="C30" i="50"/>
  <c r="D30" i="50"/>
  <c r="A16" i="50"/>
  <c r="B31" i="50"/>
  <c r="C31" i="50"/>
  <c r="D31" i="50"/>
  <c r="A17" i="50"/>
  <c r="B4" i="50"/>
  <c r="C4" i="50"/>
  <c r="D4" i="50"/>
  <c r="A18" i="50"/>
  <c r="B32" i="50"/>
  <c r="C32" i="50"/>
  <c r="D32" i="50"/>
  <c r="A19" i="50"/>
  <c r="B14" i="50"/>
  <c r="C14" i="50"/>
  <c r="D14" i="50"/>
  <c r="A20" i="50"/>
  <c r="B6" i="50"/>
  <c r="C6" i="50"/>
  <c r="D6" i="50"/>
  <c r="A21" i="50"/>
  <c r="B2" i="50"/>
  <c r="C2" i="50"/>
  <c r="D2" i="50"/>
  <c r="A22" i="50"/>
  <c r="B33" i="50"/>
  <c r="C33" i="50"/>
  <c r="D33" i="50"/>
  <c r="A23" i="50"/>
  <c r="B12" i="50"/>
  <c r="C12" i="50"/>
  <c r="D12" i="50"/>
  <c r="A24" i="50"/>
  <c r="B34" i="50"/>
  <c r="C34" i="50"/>
  <c r="D34" i="50"/>
  <c r="A25" i="50"/>
  <c r="B17" i="50"/>
  <c r="C17" i="50"/>
  <c r="D17" i="50"/>
  <c r="A26" i="50"/>
  <c r="B35" i="50"/>
  <c r="C35" i="50"/>
  <c r="D35" i="50"/>
  <c r="A27" i="50"/>
  <c r="B36" i="50"/>
  <c r="C36" i="50"/>
  <c r="D36" i="50"/>
  <c r="A28" i="50"/>
  <c r="B37" i="50"/>
  <c r="C37" i="50"/>
  <c r="D37" i="50"/>
  <c r="A29" i="50"/>
  <c r="B10" i="50"/>
  <c r="C10" i="50"/>
  <c r="D10" i="50"/>
  <c r="A30" i="50"/>
  <c r="B38" i="50"/>
  <c r="C38" i="50"/>
  <c r="D38" i="50"/>
  <c r="A31" i="50"/>
  <c r="B8" i="50"/>
  <c r="C8" i="50"/>
  <c r="D8" i="50"/>
  <c r="A32" i="50"/>
  <c r="B39" i="50"/>
  <c r="C39" i="50"/>
  <c r="D39" i="50"/>
  <c r="A33" i="50"/>
  <c r="B5" i="50"/>
  <c r="C5" i="50"/>
  <c r="D5" i="50"/>
  <c r="A34" i="50"/>
  <c r="B20" i="50"/>
  <c r="C20" i="50"/>
  <c r="D20" i="50"/>
  <c r="A35" i="50"/>
  <c r="B40" i="50"/>
  <c r="C40" i="50"/>
  <c r="D40" i="50"/>
  <c r="A36" i="50"/>
  <c r="B41" i="50"/>
  <c r="C41" i="50"/>
  <c r="D41" i="50"/>
  <c r="A37" i="50"/>
  <c r="B42" i="50"/>
  <c r="C42" i="50"/>
  <c r="D42" i="50"/>
  <c r="A38" i="50"/>
  <c r="B13" i="50"/>
  <c r="C13" i="50"/>
  <c r="D13" i="50"/>
  <c r="A39" i="50"/>
  <c r="B43" i="50"/>
  <c r="C43" i="50"/>
  <c r="D43" i="50"/>
  <c r="A40" i="50"/>
  <c r="B44" i="50"/>
  <c r="C44" i="50"/>
  <c r="D44" i="50"/>
  <c r="A41" i="50"/>
  <c r="B45" i="50"/>
  <c r="C45" i="50"/>
  <c r="D45" i="50"/>
  <c r="A42" i="50"/>
  <c r="B22" i="50"/>
  <c r="C22" i="50"/>
  <c r="D22" i="50"/>
  <c r="A43" i="50"/>
  <c r="B46" i="50"/>
  <c r="C46" i="50"/>
  <c r="D46" i="50"/>
  <c r="A44" i="50"/>
  <c r="B47" i="50"/>
  <c r="C47" i="50"/>
  <c r="D47" i="50"/>
  <c r="A45" i="50"/>
  <c r="B9" i="50"/>
  <c r="C9" i="50"/>
  <c r="D9" i="50"/>
  <c r="A46" i="50"/>
  <c r="B48" i="50"/>
  <c r="C48" i="50"/>
  <c r="D48" i="50"/>
  <c r="A47" i="50"/>
  <c r="B49" i="50"/>
  <c r="C49" i="50"/>
  <c r="D49" i="50"/>
  <c r="A48" i="50"/>
  <c r="B16" i="50"/>
  <c r="C16" i="50"/>
  <c r="D16" i="50"/>
  <c r="A49" i="50"/>
  <c r="B3" i="50"/>
  <c r="C3" i="50"/>
  <c r="D3" i="50"/>
  <c r="B1" i="49"/>
  <c r="C1" i="49"/>
  <c r="D1" i="49"/>
  <c r="A2" i="49"/>
  <c r="B28" i="49"/>
  <c r="C28" i="49"/>
  <c r="D28" i="49"/>
  <c r="A3" i="49"/>
  <c r="B36" i="49"/>
  <c r="C36" i="49"/>
  <c r="D36" i="49"/>
  <c r="A4" i="49"/>
  <c r="B23" i="49"/>
  <c r="C23" i="49"/>
  <c r="D23" i="49"/>
  <c r="A5" i="49"/>
  <c r="B4" i="49"/>
  <c r="C4" i="49"/>
  <c r="D4" i="49"/>
  <c r="A6" i="49"/>
  <c r="B14" i="49"/>
  <c r="C14" i="49"/>
  <c r="D14" i="49"/>
  <c r="A7" i="49"/>
  <c r="B27" i="49"/>
  <c r="C27" i="49"/>
  <c r="D27" i="49"/>
  <c r="A8" i="49"/>
  <c r="B9" i="49"/>
  <c r="C9" i="49"/>
  <c r="D9" i="49"/>
  <c r="A9" i="49"/>
  <c r="B26" i="49"/>
  <c r="C26" i="49"/>
  <c r="D26" i="49"/>
  <c r="A10" i="49"/>
  <c r="B24" i="49"/>
  <c r="C24" i="49"/>
  <c r="D24" i="49"/>
  <c r="A11" i="49"/>
  <c r="B32" i="49"/>
  <c r="C32" i="49"/>
  <c r="D32" i="49"/>
  <c r="A12" i="49"/>
  <c r="B5" i="49"/>
  <c r="C5" i="49"/>
  <c r="D5" i="49"/>
  <c r="A13" i="49"/>
  <c r="B39" i="49"/>
  <c r="C39" i="49"/>
  <c r="D39" i="49"/>
  <c r="A14" i="49"/>
  <c r="B37" i="49"/>
  <c r="C37" i="49"/>
  <c r="D37" i="49"/>
  <c r="A15" i="49"/>
  <c r="B42" i="49"/>
  <c r="C42" i="49"/>
  <c r="D42" i="49"/>
  <c r="A16" i="49"/>
  <c r="B35" i="49"/>
  <c r="C35" i="49"/>
  <c r="D35" i="49"/>
  <c r="A17" i="49"/>
  <c r="B38" i="49"/>
  <c r="C38" i="49"/>
  <c r="D38" i="49"/>
  <c r="A18" i="49"/>
  <c r="B8" i="49"/>
  <c r="C8" i="49"/>
  <c r="D8" i="49"/>
  <c r="A19" i="49"/>
  <c r="B30" i="49"/>
  <c r="C30" i="49"/>
  <c r="D30" i="49"/>
  <c r="A20" i="49"/>
  <c r="B33" i="49"/>
  <c r="C33" i="49"/>
  <c r="D33" i="49"/>
  <c r="A21" i="49"/>
  <c r="B47" i="49"/>
  <c r="C47" i="49"/>
  <c r="D47" i="49"/>
  <c r="A22" i="49"/>
  <c r="B43" i="49"/>
  <c r="C43" i="49"/>
  <c r="D43" i="49"/>
  <c r="A23" i="49"/>
  <c r="B31" i="49"/>
  <c r="C31" i="49"/>
  <c r="D31" i="49"/>
  <c r="A24" i="49"/>
  <c r="B19" i="49"/>
  <c r="C19" i="49"/>
  <c r="D19" i="49"/>
  <c r="A25" i="49"/>
  <c r="B34" i="49"/>
  <c r="C34" i="49"/>
  <c r="D34" i="49"/>
  <c r="A26" i="49"/>
  <c r="B45" i="49"/>
  <c r="C45" i="49"/>
  <c r="D45" i="49"/>
  <c r="A27" i="49"/>
  <c r="B44" i="49"/>
  <c r="C44" i="49"/>
  <c r="D44" i="49"/>
  <c r="A28" i="49"/>
  <c r="B29" i="49"/>
  <c r="C29" i="49"/>
  <c r="D29" i="49"/>
  <c r="A29" i="49"/>
  <c r="B18" i="49"/>
  <c r="C18" i="49"/>
  <c r="D18" i="49"/>
  <c r="A30" i="49"/>
  <c r="B15" i="49"/>
  <c r="C15" i="49"/>
  <c r="D15" i="49"/>
  <c r="A31" i="49"/>
  <c r="B20" i="49"/>
  <c r="C20" i="49"/>
  <c r="D20" i="49"/>
  <c r="A32" i="49"/>
  <c r="B3" i="49"/>
  <c r="C3" i="49"/>
  <c r="D3" i="49"/>
  <c r="A33" i="49"/>
  <c r="B6" i="49"/>
  <c r="C6" i="49"/>
  <c r="D6" i="49"/>
  <c r="A34" i="49"/>
  <c r="B7" i="49"/>
  <c r="C7" i="49"/>
  <c r="D7" i="49"/>
  <c r="A35" i="49"/>
  <c r="B12" i="49"/>
  <c r="C12" i="49"/>
  <c r="D12" i="49"/>
  <c r="A36" i="49"/>
  <c r="B21" i="49"/>
  <c r="C21" i="49"/>
  <c r="D21" i="49"/>
  <c r="A37" i="49"/>
  <c r="B2" i="49"/>
  <c r="C2" i="49"/>
  <c r="D2" i="49"/>
  <c r="A38" i="49"/>
  <c r="B11" i="49"/>
  <c r="C11" i="49"/>
  <c r="D11" i="49"/>
  <c r="A39" i="49"/>
  <c r="B10" i="49"/>
  <c r="C10" i="49"/>
  <c r="D10" i="49"/>
  <c r="A40" i="49"/>
  <c r="B41" i="49"/>
  <c r="C41" i="49"/>
  <c r="D41" i="49"/>
  <c r="A41" i="49"/>
  <c r="B25" i="49"/>
  <c r="C25" i="49"/>
  <c r="D25" i="49"/>
  <c r="A42" i="49"/>
  <c r="B16" i="49"/>
  <c r="C16" i="49"/>
  <c r="D16" i="49"/>
  <c r="A43" i="49"/>
  <c r="B40" i="49"/>
  <c r="C40" i="49"/>
  <c r="D40" i="49"/>
  <c r="A44" i="49"/>
  <c r="B48" i="49"/>
  <c r="C48" i="49"/>
  <c r="D48" i="49"/>
  <c r="A45" i="49"/>
  <c r="B17" i="49"/>
  <c r="C17" i="49"/>
  <c r="D17" i="49"/>
  <c r="A46" i="49"/>
  <c r="B49" i="49"/>
  <c r="C49" i="49"/>
  <c r="D49" i="49"/>
  <c r="A47" i="49"/>
  <c r="B46" i="49"/>
  <c r="C46" i="49"/>
  <c r="D46" i="49"/>
  <c r="A48" i="49"/>
  <c r="B22" i="49"/>
  <c r="C22" i="49"/>
  <c r="D22" i="49"/>
  <c r="A49" i="49"/>
  <c r="B13" i="49"/>
  <c r="C13" i="49"/>
  <c r="D13" i="49"/>
  <c r="A16" i="48"/>
  <c r="B23" i="48"/>
  <c r="C23" i="48"/>
  <c r="D23" i="48"/>
  <c r="A17" i="48"/>
  <c r="B32" i="48"/>
  <c r="C32" i="48"/>
  <c r="D32" i="48"/>
  <c r="A18" i="48"/>
  <c r="B20" i="48"/>
  <c r="C20" i="48"/>
  <c r="D20" i="48"/>
  <c r="A19" i="48"/>
  <c r="B14" i="48"/>
  <c r="C14" i="48"/>
  <c r="D14" i="48"/>
  <c r="A20" i="48"/>
  <c r="B39" i="48"/>
  <c r="C39" i="48"/>
  <c r="D39" i="48"/>
  <c r="A21" i="48"/>
  <c r="B5" i="48"/>
  <c r="C5" i="48"/>
  <c r="D5" i="48"/>
  <c r="A22" i="48"/>
  <c r="B4" i="48"/>
  <c r="C4" i="48"/>
  <c r="D4" i="48"/>
  <c r="A23" i="48"/>
  <c r="B43" i="48"/>
  <c r="C43" i="48"/>
  <c r="D43" i="48"/>
  <c r="A24" i="48"/>
  <c r="B37" i="48"/>
  <c r="C37" i="48"/>
  <c r="D37" i="48"/>
  <c r="A25" i="48"/>
  <c r="B36" i="48"/>
  <c r="C36" i="48"/>
  <c r="D36" i="48"/>
  <c r="A26" i="48"/>
  <c r="B17" i="48"/>
  <c r="C17" i="48"/>
  <c r="D17" i="48"/>
  <c r="A27" i="48"/>
  <c r="B41" i="48"/>
  <c r="C41" i="48"/>
  <c r="D41" i="48"/>
  <c r="A28" i="48"/>
  <c r="B9" i="48"/>
  <c r="C9" i="48"/>
  <c r="D9" i="48"/>
  <c r="A29" i="48"/>
  <c r="B15" i="48"/>
  <c r="C15" i="48"/>
  <c r="D15" i="48"/>
  <c r="A30" i="48"/>
  <c r="B16" i="48"/>
  <c r="C16" i="48"/>
  <c r="D16" i="48"/>
  <c r="A31" i="48"/>
  <c r="B18" i="48"/>
  <c r="C18" i="48"/>
  <c r="D18" i="48"/>
  <c r="A32" i="48"/>
  <c r="B12" i="48"/>
  <c r="C12" i="48"/>
  <c r="D12" i="48"/>
  <c r="A33" i="48"/>
  <c r="B34" i="48"/>
  <c r="C34" i="48"/>
  <c r="D34" i="48"/>
  <c r="A34" i="48"/>
  <c r="B22" i="48"/>
  <c r="C22" i="48"/>
  <c r="D22" i="48"/>
  <c r="A35" i="48"/>
  <c r="B2" i="48"/>
  <c r="C2" i="48"/>
  <c r="D2" i="48"/>
  <c r="A36" i="48"/>
  <c r="B45" i="48"/>
  <c r="C45" i="48"/>
  <c r="D45" i="48"/>
  <c r="A37" i="48"/>
  <c r="B42" i="48"/>
  <c r="C42" i="48"/>
  <c r="D42" i="48"/>
  <c r="A38" i="48"/>
  <c r="B25" i="48"/>
  <c r="C25" i="48"/>
  <c r="D25" i="48"/>
  <c r="A39" i="48"/>
  <c r="B38" i="48"/>
  <c r="C38" i="48"/>
  <c r="D38" i="48"/>
  <c r="A40" i="48"/>
  <c r="B47" i="48"/>
  <c r="C47" i="48"/>
  <c r="D47" i="48"/>
  <c r="A41" i="48"/>
  <c r="B19" i="48"/>
  <c r="C19" i="48"/>
  <c r="D19" i="48"/>
  <c r="A42" i="48"/>
  <c r="B7" i="48"/>
  <c r="C7" i="48"/>
  <c r="D7" i="48"/>
  <c r="A43" i="48"/>
  <c r="B13" i="48"/>
  <c r="C13" i="48"/>
  <c r="D13" i="48"/>
  <c r="A44" i="48"/>
  <c r="B49" i="48"/>
  <c r="C49" i="48"/>
  <c r="D49" i="48"/>
  <c r="A45" i="48"/>
  <c r="B30" i="48"/>
  <c r="C30" i="48"/>
  <c r="D30" i="48"/>
  <c r="A46" i="48"/>
  <c r="B24" i="48"/>
  <c r="C24" i="48"/>
  <c r="D24" i="48"/>
  <c r="A47" i="48"/>
  <c r="B26" i="48"/>
  <c r="C26" i="48"/>
  <c r="D26" i="48"/>
  <c r="A48" i="48"/>
  <c r="B10" i="48"/>
  <c r="C10" i="48"/>
  <c r="D10" i="48"/>
  <c r="A49" i="48"/>
  <c r="B29" i="48"/>
  <c r="C29" i="48"/>
  <c r="D29" i="48"/>
  <c r="B1" i="47"/>
  <c r="C1" i="47"/>
  <c r="D1" i="47"/>
  <c r="A2" i="47"/>
  <c r="B30" i="47"/>
  <c r="C30" i="47"/>
  <c r="D30" i="47"/>
  <c r="A3" i="47"/>
  <c r="B10" i="47"/>
  <c r="C10" i="47"/>
  <c r="D10" i="47"/>
  <c r="A4" i="47"/>
  <c r="B17" i="47"/>
  <c r="C17" i="47"/>
  <c r="D17" i="47"/>
  <c r="A5" i="47"/>
  <c r="B38" i="47"/>
  <c r="C38" i="47"/>
  <c r="D38" i="47"/>
  <c r="A6" i="47"/>
  <c r="B3" i="47"/>
  <c r="C3" i="47"/>
  <c r="D3" i="47"/>
  <c r="A7" i="47"/>
  <c r="B13" i="47"/>
  <c r="C13" i="47"/>
  <c r="D13" i="47"/>
  <c r="A8" i="47"/>
  <c r="B32" i="47"/>
  <c r="C32" i="47"/>
  <c r="D32" i="47"/>
  <c r="A9" i="47"/>
  <c r="B20" i="47"/>
  <c r="C20" i="47"/>
  <c r="D20" i="47"/>
  <c r="A10" i="47"/>
  <c r="B40" i="47"/>
  <c r="C40" i="47"/>
  <c r="D40" i="47"/>
  <c r="A11" i="47"/>
  <c r="B34" i="47"/>
  <c r="C34" i="47"/>
  <c r="D34" i="47"/>
  <c r="A12" i="47"/>
  <c r="B8" i="47"/>
  <c r="C8" i="47"/>
  <c r="D8" i="47"/>
  <c r="A13" i="47"/>
  <c r="B4" i="47"/>
  <c r="C4" i="47"/>
  <c r="D4" i="47"/>
  <c r="A14" i="47"/>
  <c r="B21" i="47"/>
  <c r="C21" i="47"/>
  <c r="D21" i="47"/>
  <c r="A15" i="47"/>
  <c r="B26" i="47"/>
  <c r="C26" i="47"/>
  <c r="D26" i="47"/>
  <c r="A16" i="47"/>
  <c r="B42" i="47"/>
  <c r="C42" i="47"/>
  <c r="D42" i="47"/>
  <c r="A17" i="47"/>
  <c r="B48" i="47"/>
  <c r="C48" i="47"/>
  <c r="D48" i="47"/>
  <c r="A18" i="47"/>
  <c r="B37" i="47"/>
  <c r="C37" i="47"/>
  <c r="D37" i="47"/>
  <c r="A19" i="47"/>
  <c r="B25" i="47"/>
  <c r="C25" i="47"/>
  <c r="D25" i="47"/>
  <c r="A20" i="47"/>
  <c r="B16" i="47"/>
  <c r="C16" i="47"/>
  <c r="D16" i="47"/>
  <c r="A21" i="47"/>
  <c r="B27" i="47"/>
  <c r="C27" i="47"/>
  <c r="D27" i="47"/>
  <c r="A22" i="47"/>
  <c r="B18" i="47"/>
  <c r="C18" i="47"/>
  <c r="D18" i="47"/>
  <c r="A23" i="47"/>
  <c r="B14" i="47"/>
  <c r="C14" i="47"/>
  <c r="D14" i="47"/>
  <c r="A24" i="47"/>
  <c r="B12" i="47"/>
  <c r="C12" i="47"/>
  <c r="D12" i="47"/>
  <c r="A25" i="47"/>
  <c r="B28" i="47"/>
  <c r="C28" i="47"/>
  <c r="D28" i="47"/>
  <c r="A26" i="47"/>
  <c r="B2" i="47"/>
  <c r="C2" i="47"/>
  <c r="D2" i="47"/>
  <c r="A27" i="47"/>
  <c r="B6" i="47"/>
  <c r="C6" i="47"/>
  <c r="D6" i="47"/>
  <c r="A28" i="47"/>
  <c r="B23" i="47"/>
  <c r="C23" i="47"/>
  <c r="D23" i="47"/>
  <c r="A29" i="47"/>
  <c r="B15" i="47"/>
  <c r="C15" i="47"/>
  <c r="D15" i="47"/>
  <c r="A30" i="47"/>
  <c r="B33" i="47"/>
  <c r="C33" i="47"/>
  <c r="D33" i="47"/>
  <c r="A31" i="47"/>
  <c r="B44" i="47"/>
  <c r="C44" i="47"/>
  <c r="D44" i="47"/>
  <c r="A32" i="47"/>
  <c r="B22" i="47"/>
  <c r="C22" i="47"/>
  <c r="D22" i="47"/>
  <c r="A33" i="47"/>
  <c r="B29" i="47"/>
  <c r="C29" i="47"/>
  <c r="D29" i="47"/>
  <c r="A34" i="47"/>
  <c r="B19" i="47"/>
  <c r="C19" i="47"/>
  <c r="D19" i="47"/>
  <c r="A35" i="47"/>
  <c r="B24" i="47"/>
  <c r="C24" i="47"/>
  <c r="D24" i="47"/>
  <c r="A36" i="47"/>
  <c r="B5" i="47"/>
  <c r="C5" i="47"/>
  <c r="D5" i="47"/>
  <c r="A37" i="47"/>
  <c r="B39" i="47"/>
  <c r="C39" i="47"/>
  <c r="D39" i="47"/>
  <c r="A38" i="47"/>
  <c r="B43" i="47"/>
  <c r="C43" i="47"/>
  <c r="D43" i="47"/>
  <c r="A39" i="47"/>
  <c r="B11" i="47"/>
  <c r="C11" i="47"/>
  <c r="D11" i="47"/>
  <c r="A40" i="47"/>
  <c r="B46" i="47"/>
  <c r="C46" i="47"/>
  <c r="D46" i="47"/>
  <c r="A41" i="47"/>
  <c r="B36" i="47"/>
  <c r="C36" i="47"/>
  <c r="D36" i="47"/>
  <c r="A42" i="47"/>
  <c r="B45" i="47"/>
  <c r="C45" i="47"/>
  <c r="D45" i="47"/>
  <c r="A43" i="47"/>
  <c r="B7" i="47"/>
  <c r="C7" i="47"/>
  <c r="D7" i="47"/>
  <c r="A44" i="47"/>
  <c r="B49" i="47"/>
  <c r="C49" i="47"/>
  <c r="D49" i="47"/>
  <c r="A45" i="47"/>
  <c r="B35" i="47"/>
  <c r="C35" i="47"/>
  <c r="D35" i="47"/>
  <c r="A46" i="47"/>
  <c r="B9" i="47"/>
  <c r="C9" i="47"/>
  <c r="D9" i="47"/>
  <c r="A47" i="47"/>
  <c r="B47" i="47"/>
  <c r="C47" i="47"/>
  <c r="D47" i="47"/>
  <c r="A48" i="47"/>
  <c r="B31" i="47"/>
  <c r="C31" i="47"/>
  <c r="D31" i="47"/>
  <c r="A49" i="47"/>
  <c r="B41" i="47"/>
  <c r="C41" i="47"/>
  <c r="D41" i="47"/>
  <c r="B1" i="46"/>
  <c r="C1" i="46"/>
  <c r="D1" i="46"/>
  <c r="A2" i="46"/>
  <c r="B17" i="46"/>
  <c r="C17" i="46"/>
  <c r="D17" i="46"/>
  <c r="A3" i="46"/>
  <c r="B4" i="46"/>
  <c r="C4" i="46"/>
  <c r="D4" i="46"/>
  <c r="A4" i="46"/>
  <c r="B44" i="46"/>
  <c r="C44" i="46"/>
  <c r="D44" i="46"/>
  <c r="A5" i="46"/>
  <c r="B38" i="46"/>
  <c r="C38" i="46"/>
  <c r="D38" i="46"/>
  <c r="A6" i="46"/>
  <c r="B14" i="46"/>
  <c r="C14" i="46"/>
  <c r="D14" i="46"/>
  <c r="A7" i="46"/>
  <c r="B34" i="46"/>
  <c r="C34" i="46"/>
  <c r="D34" i="46"/>
  <c r="A8" i="46"/>
  <c r="B18" i="46"/>
  <c r="C18" i="46"/>
  <c r="D18" i="46"/>
  <c r="A9" i="46"/>
  <c r="B10" i="46"/>
  <c r="C10" i="46"/>
  <c r="D10" i="46"/>
  <c r="A10" i="46"/>
  <c r="B43" i="46"/>
  <c r="C43" i="46"/>
  <c r="D43" i="46"/>
  <c r="A11" i="46"/>
  <c r="B19" i="46"/>
  <c r="C19" i="46"/>
  <c r="D19" i="46"/>
  <c r="A12" i="46"/>
  <c r="B13" i="46"/>
  <c r="C13" i="46"/>
  <c r="D13" i="46"/>
  <c r="A13" i="46"/>
  <c r="B26" i="46"/>
  <c r="C26" i="46"/>
  <c r="D26" i="46"/>
  <c r="A14" i="46"/>
  <c r="B16" i="46"/>
  <c r="C16" i="46"/>
  <c r="D16" i="46"/>
  <c r="A15" i="46"/>
  <c r="B24" i="46"/>
  <c r="C24" i="46"/>
  <c r="D24" i="46"/>
  <c r="A16" i="46"/>
  <c r="B15" i="46"/>
  <c r="C15" i="46"/>
  <c r="D15" i="46"/>
  <c r="A17" i="46"/>
  <c r="B31" i="46"/>
  <c r="C31" i="46"/>
  <c r="D31" i="46"/>
  <c r="A18" i="46"/>
  <c r="B29" i="46"/>
  <c r="C29" i="46"/>
  <c r="D29" i="46"/>
  <c r="A19" i="46"/>
  <c r="B35" i="46"/>
  <c r="C35" i="46"/>
  <c r="D35" i="46"/>
  <c r="A20" i="46"/>
  <c r="B32" i="46"/>
  <c r="C32" i="46"/>
  <c r="D32" i="46"/>
  <c r="A21" i="46"/>
  <c r="B2" i="46"/>
  <c r="C2" i="46"/>
  <c r="D2" i="46"/>
  <c r="A22" i="46"/>
  <c r="B39" i="46"/>
  <c r="C39" i="46"/>
  <c r="D39" i="46"/>
  <c r="A23" i="46"/>
  <c r="B45" i="46"/>
  <c r="C45" i="46"/>
  <c r="D45" i="46"/>
  <c r="A24" i="46"/>
  <c r="B46" i="46"/>
  <c r="C46" i="46"/>
  <c r="D46" i="46"/>
  <c r="A25" i="46"/>
  <c r="B22" i="46"/>
  <c r="C22" i="46"/>
  <c r="D22" i="46"/>
  <c r="A26" i="46"/>
  <c r="B40" i="46"/>
  <c r="C40" i="46"/>
  <c r="D40" i="46"/>
  <c r="A27" i="46"/>
  <c r="B47" i="46"/>
  <c r="C47" i="46"/>
  <c r="D47" i="46"/>
  <c r="A28" i="46"/>
  <c r="B7" i="46"/>
  <c r="C7" i="46"/>
  <c r="D7" i="46"/>
  <c r="A29" i="46"/>
  <c r="B36" i="46"/>
  <c r="C36" i="46"/>
  <c r="D36" i="46"/>
  <c r="A30" i="46"/>
  <c r="B8" i="46"/>
  <c r="C8" i="46"/>
  <c r="D8" i="46"/>
  <c r="A31" i="46"/>
  <c r="B5" i="46"/>
  <c r="C5" i="46"/>
  <c r="D5" i="46"/>
  <c r="A32" i="46"/>
  <c r="B23" i="46"/>
  <c r="C23" i="46"/>
  <c r="D23" i="46"/>
  <c r="A33" i="46"/>
  <c r="B12" i="46"/>
  <c r="C12" i="46"/>
  <c r="D12" i="46"/>
  <c r="A34" i="46"/>
  <c r="B27" i="46"/>
  <c r="C27" i="46"/>
  <c r="D27" i="46"/>
  <c r="A35" i="46"/>
  <c r="B6" i="46"/>
  <c r="C6" i="46"/>
  <c r="D6" i="46"/>
  <c r="A36" i="46"/>
  <c r="B9" i="46"/>
  <c r="C9" i="46"/>
  <c r="D9" i="46"/>
  <c r="A37" i="46"/>
  <c r="B20" i="46"/>
  <c r="C20" i="46"/>
  <c r="D20" i="46"/>
  <c r="A38" i="46"/>
  <c r="B25" i="46"/>
  <c r="C25" i="46"/>
  <c r="D25" i="46"/>
  <c r="A39" i="46"/>
  <c r="B37" i="46"/>
  <c r="C37" i="46"/>
  <c r="D37" i="46"/>
  <c r="A40" i="46"/>
  <c r="B21" i="46"/>
  <c r="C21" i="46"/>
  <c r="D21" i="46"/>
  <c r="A41" i="46"/>
  <c r="B3" i="46"/>
  <c r="C3" i="46"/>
  <c r="D3" i="46"/>
  <c r="A42" i="46"/>
  <c r="B28" i="46"/>
  <c r="C28" i="46"/>
  <c r="D28" i="46"/>
  <c r="A43" i="46"/>
  <c r="B48" i="46"/>
  <c r="C48" i="46"/>
  <c r="D48" i="46"/>
  <c r="A44" i="46"/>
  <c r="B49" i="46"/>
  <c r="C49" i="46"/>
  <c r="D49" i="46"/>
  <c r="A45" i="46"/>
  <c r="B11" i="46"/>
  <c r="C11" i="46"/>
  <c r="D11" i="46"/>
  <c r="A46" i="46"/>
  <c r="B41" i="46"/>
  <c r="C41" i="46"/>
  <c r="D41" i="46"/>
  <c r="A47" i="46"/>
  <c r="B42" i="46"/>
  <c r="C42" i="46"/>
  <c r="D42" i="46"/>
  <c r="A48" i="46"/>
  <c r="B30" i="46"/>
  <c r="C30" i="46"/>
  <c r="D30" i="46"/>
  <c r="A49" i="46"/>
  <c r="B33" i="46"/>
  <c r="C33" i="46"/>
  <c r="D33" i="46"/>
  <c r="B1" i="45"/>
  <c r="C1" i="45"/>
  <c r="D1" i="45"/>
  <c r="A2" i="45"/>
  <c r="B39" i="45"/>
  <c r="C39" i="45"/>
  <c r="D39" i="45"/>
  <c r="A3" i="45"/>
  <c r="B16" i="45"/>
  <c r="C16" i="45"/>
  <c r="D16" i="45"/>
  <c r="A4" i="45"/>
  <c r="B14" i="45"/>
  <c r="C14" i="45"/>
  <c r="D14" i="45"/>
  <c r="A5" i="45"/>
  <c r="B40" i="45"/>
  <c r="C40" i="45"/>
  <c r="D40" i="45"/>
  <c r="A6" i="45"/>
  <c r="B26" i="45"/>
  <c r="C26" i="45"/>
  <c r="D26" i="45"/>
  <c r="A7" i="45"/>
  <c r="B43" i="45"/>
  <c r="C43" i="45"/>
  <c r="D43" i="45"/>
  <c r="A8" i="45"/>
  <c r="B6" i="45"/>
  <c r="C6" i="45"/>
  <c r="D6" i="45"/>
  <c r="A9" i="45"/>
  <c r="B23" i="45"/>
  <c r="C23" i="45"/>
  <c r="D23" i="45"/>
  <c r="A10" i="45"/>
  <c r="B29" i="45"/>
  <c r="C29" i="45"/>
  <c r="D29" i="45"/>
  <c r="A11" i="45"/>
  <c r="B5" i="45"/>
  <c r="C5" i="45"/>
  <c r="D5" i="45"/>
  <c r="A12" i="45"/>
  <c r="B17" i="45"/>
  <c r="C17" i="45"/>
  <c r="D17" i="45"/>
  <c r="A13" i="45"/>
  <c r="B4" i="45"/>
  <c r="C4" i="45"/>
  <c r="D4" i="45"/>
  <c r="A14" i="45"/>
  <c r="B27" i="45"/>
  <c r="C27" i="45"/>
  <c r="D27" i="45"/>
  <c r="A15" i="45"/>
  <c r="B21" i="45"/>
  <c r="C21" i="45"/>
  <c r="D21" i="45"/>
  <c r="A16" i="45"/>
  <c r="B22" i="45"/>
  <c r="C22" i="45"/>
  <c r="D22" i="45"/>
  <c r="A17" i="45"/>
  <c r="B38" i="45"/>
  <c r="C38" i="45"/>
  <c r="D38" i="45"/>
  <c r="A18" i="45"/>
  <c r="B28" i="45"/>
  <c r="C28" i="45"/>
  <c r="D28" i="45"/>
  <c r="A19" i="45"/>
  <c r="B24" i="45"/>
  <c r="C24" i="45"/>
  <c r="D24" i="45"/>
  <c r="A20" i="45"/>
  <c r="B35" i="45"/>
  <c r="C35" i="45"/>
  <c r="D35" i="45"/>
  <c r="A21" i="45"/>
  <c r="B30" i="45"/>
  <c r="C30" i="45"/>
  <c r="D30" i="45"/>
  <c r="A22" i="45"/>
  <c r="B44" i="45"/>
  <c r="C44" i="45"/>
  <c r="D44" i="45"/>
  <c r="A23" i="45"/>
  <c r="B20" i="45"/>
  <c r="C20" i="45"/>
  <c r="D20" i="45"/>
  <c r="A24" i="45"/>
  <c r="B45" i="45"/>
  <c r="C45" i="45"/>
  <c r="D45" i="45"/>
  <c r="A25" i="45"/>
  <c r="B36" i="45"/>
  <c r="C36" i="45"/>
  <c r="D36" i="45"/>
  <c r="A26" i="45"/>
  <c r="B33" i="45"/>
  <c r="C33" i="45"/>
  <c r="D33" i="45"/>
  <c r="A27" i="45"/>
  <c r="B42" i="45"/>
  <c r="C42" i="45"/>
  <c r="D42" i="45"/>
  <c r="A28" i="45"/>
  <c r="B32" i="45"/>
  <c r="C32" i="45"/>
  <c r="D32" i="45"/>
  <c r="A29" i="45"/>
  <c r="B46" i="45"/>
  <c r="C46" i="45"/>
  <c r="D46" i="45"/>
  <c r="A30" i="45"/>
  <c r="B9" i="45"/>
  <c r="C9" i="45"/>
  <c r="D9" i="45"/>
  <c r="A31" i="45"/>
  <c r="B19" i="45"/>
  <c r="C19" i="45"/>
  <c r="D19" i="45"/>
  <c r="A32" i="45"/>
  <c r="B41" i="45"/>
  <c r="C41" i="45"/>
  <c r="D41" i="45"/>
  <c r="A33" i="45"/>
  <c r="B34" i="45"/>
  <c r="C34" i="45"/>
  <c r="D34" i="45"/>
  <c r="A34" i="45"/>
  <c r="B37" i="45"/>
  <c r="C37" i="45"/>
  <c r="D37" i="45"/>
  <c r="A35" i="45"/>
  <c r="B48" i="45"/>
  <c r="C48" i="45"/>
  <c r="D48" i="45"/>
  <c r="A36" i="45"/>
  <c r="B11" i="45"/>
  <c r="C11" i="45"/>
  <c r="D11" i="45"/>
  <c r="A37" i="45"/>
  <c r="B25" i="45"/>
  <c r="C25" i="45"/>
  <c r="D25" i="45"/>
  <c r="A38" i="45"/>
  <c r="B2" i="45"/>
  <c r="C2" i="45"/>
  <c r="D2" i="45"/>
  <c r="A39" i="45"/>
  <c r="B10" i="45"/>
  <c r="C10" i="45"/>
  <c r="D10" i="45"/>
  <c r="A40" i="45"/>
  <c r="B8" i="45"/>
  <c r="C8" i="45"/>
  <c r="D8" i="45"/>
  <c r="A41" i="45"/>
  <c r="B47" i="45"/>
  <c r="C47" i="45"/>
  <c r="D47" i="45"/>
  <c r="A42" i="45"/>
  <c r="B18" i="45"/>
  <c r="C18" i="45"/>
  <c r="D18" i="45"/>
  <c r="A43" i="45"/>
  <c r="B12" i="45"/>
  <c r="C12" i="45"/>
  <c r="D12" i="45"/>
  <c r="A44" i="45"/>
  <c r="B49" i="45"/>
  <c r="C49" i="45"/>
  <c r="D49" i="45"/>
  <c r="A45" i="45"/>
  <c r="B3" i="45"/>
  <c r="C3" i="45"/>
  <c r="D3" i="45"/>
  <c r="A46" i="45"/>
  <c r="B13" i="45"/>
  <c r="C13" i="45"/>
  <c r="D13" i="45"/>
  <c r="A47" i="45"/>
  <c r="B7" i="45"/>
  <c r="C7" i="45"/>
  <c r="D7" i="45"/>
  <c r="A48" i="45"/>
  <c r="B15" i="45"/>
  <c r="C15" i="45"/>
  <c r="D15" i="45"/>
  <c r="A49" i="45"/>
  <c r="B31" i="45"/>
  <c r="C31" i="45"/>
  <c r="D31" i="45"/>
  <c r="B1" i="44"/>
  <c r="C1" i="44"/>
  <c r="D1" i="44"/>
  <c r="A2" i="44"/>
  <c r="B23" i="44"/>
  <c r="C23" i="44"/>
  <c r="D23" i="44"/>
  <c r="A3" i="44"/>
  <c r="B16" i="44"/>
  <c r="C16" i="44"/>
  <c r="D16" i="44"/>
  <c r="A4" i="44"/>
  <c r="B24" i="44"/>
  <c r="C24" i="44"/>
  <c r="D24" i="44"/>
  <c r="A5" i="44"/>
  <c r="B5" i="44"/>
  <c r="C5" i="44"/>
  <c r="D5" i="44"/>
  <c r="A6" i="44"/>
  <c r="B29" i="44"/>
  <c r="C29" i="44"/>
  <c r="D29" i="44"/>
  <c r="A7" i="44"/>
  <c r="B18" i="44"/>
  <c r="C18" i="44"/>
  <c r="D18" i="44"/>
  <c r="A8" i="44"/>
  <c r="B39" i="44"/>
  <c r="C39" i="44"/>
  <c r="D39" i="44"/>
  <c r="A9" i="44"/>
  <c r="B13" i="44"/>
  <c r="C13" i="44"/>
  <c r="D13" i="44"/>
  <c r="A10" i="44"/>
  <c r="B6" i="44"/>
  <c r="C6" i="44"/>
  <c r="D6" i="44"/>
  <c r="A11" i="44"/>
  <c r="B26" i="44"/>
  <c r="C26" i="44"/>
  <c r="D26" i="44"/>
  <c r="A12" i="44"/>
  <c r="B4" i="44"/>
  <c r="C4" i="44"/>
  <c r="D4" i="44"/>
  <c r="A13" i="44"/>
  <c r="B35" i="44"/>
  <c r="C35" i="44"/>
  <c r="D35" i="44"/>
  <c r="A14" i="44"/>
  <c r="B45" i="44"/>
  <c r="C45" i="44"/>
  <c r="D45" i="44"/>
  <c r="A15" i="44"/>
  <c r="B17" i="44"/>
  <c r="C17" i="44"/>
  <c r="D17" i="44"/>
  <c r="A16" i="44"/>
  <c r="B46" i="44"/>
  <c r="C46" i="44"/>
  <c r="D46" i="44"/>
  <c r="A17" i="44"/>
  <c r="B7" i="44"/>
  <c r="C7" i="44"/>
  <c r="D7" i="44"/>
  <c r="A18" i="44"/>
  <c r="B30" i="44"/>
  <c r="C30" i="44"/>
  <c r="D30" i="44"/>
  <c r="A19" i="44"/>
  <c r="B10" i="44"/>
  <c r="C10" i="44"/>
  <c r="D10" i="44"/>
  <c r="A20" i="44"/>
  <c r="B8" i="44"/>
  <c r="C8" i="44"/>
  <c r="D8" i="44"/>
  <c r="A21" i="44"/>
  <c r="B32" i="44"/>
  <c r="C32" i="44"/>
  <c r="D32" i="44"/>
  <c r="A22" i="44"/>
  <c r="B11" i="44"/>
  <c r="C11" i="44"/>
  <c r="D11" i="44"/>
  <c r="A23" i="44"/>
  <c r="B42" i="44"/>
  <c r="C42" i="44"/>
  <c r="D42" i="44"/>
  <c r="A24" i="44"/>
  <c r="B37" i="44"/>
  <c r="C37" i="44"/>
  <c r="D37" i="44"/>
  <c r="A25" i="44"/>
  <c r="B28" i="44"/>
  <c r="C28" i="44"/>
  <c r="D28" i="44"/>
  <c r="A26" i="44"/>
  <c r="B44" i="44"/>
  <c r="C44" i="44"/>
  <c r="D44" i="44"/>
  <c r="A27" i="44"/>
  <c r="B21" i="44"/>
  <c r="C21" i="44"/>
  <c r="D21" i="44"/>
  <c r="A28" i="44"/>
  <c r="B20" i="44"/>
  <c r="C20" i="44"/>
  <c r="D20" i="44"/>
  <c r="A29" i="44"/>
  <c r="B3" i="44"/>
  <c r="C3" i="44"/>
  <c r="D3" i="44"/>
  <c r="A30" i="44"/>
  <c r="B36" i="44"/>
  <c r="C36" i="44"/>
  <c r="D36" i="44"/>
  <c r="A31" i="44"/>
  <c r="B47" i="44"/>
  <c r="C47" i="44"/>
  <c r="D47" i="44"/>
  <c r="A32" i="44"/>
  <c r="B31" i="44"/>
  <c r="C31" i="44"/>
  <c r="D31" i="44"/>
  <c r="A33" i="44"/>
  <c r="B9" i="44"/>
  <c r="C9" i="44"/>
  <c r="D9" i="44"/>
  <c r="A34" i="44"/>
  <c r="B34" i="44"/>
  <c r="C34" i="44"/>
  <c r="D34" i="44"/>
  <c r="A35" i="44"/>
  <c r="B15" i="44"/>
  <c r="C15" i="44"/>
  <c r="D15" i="44"/>
  <c r="A36" i="44"/>
  <c r="B12" i="44"/>
  <c r="C12" i="44"/>
  <c r="D12" i="44"/>
  <c r="A37" i="44"/>
  <c r="B38" i="44"/>
  <c r="C38" i="44"/>
  <c r="D38" i="44"/>
  <c r="A38" i="44"/>
  <c r="B41" i="44"/>
  <c r="C41" i="44"/>
  <c r="D41" i="44"/>
  <c r="A39" i="44"/>
  <c r="B19" i="44"/>
  <c r="C19" i="44"/>
  <c r="D19" i="44"/>
  <c r="A40" i="44"/>
  <c r="B48" i="44"/>
  <c r="C48" i="44"/>
  <c r="D48" i="44"/>
  <c r="A41" i="44"/>
  <c r="B2" i="44"/>
  <c r="C2" i="44"/>
  <c r="D2" i="44"/>
  <c r="A42" i="44"/>
  <c r="B27" i="44"/>
  <c r="C27" i="44"/>
  <c r="D27" i="44"/>
  <c r="A43" i="44"/>
  <c r="B25" i="44"/>
  <c r="C25" i="44"/>
  <c r="D25" i="44"/>
  <c r="A44" i="44"/>
  <c r="B49" i="44"/>
  <c r="C49" i="44"/>
  <c r="D49" i="44"/>
  <c r="A45" i="44"/>
  <c r="B14" i="44"/>
  <c r="C14" i="44"/>
  <c r="D14" i="44"/>
  <c r="A46" i="44"/>
  <c r="B22" i="44"/>
  <c r="C22" i="44"/>
  <c r="D22" i="44"/>
  <c r="A47" i="44"/>
  <c r="B33" i="44"/>
  <c r="C33" i="44"/>
  <c r="D33" i="44"/>
  <c r="A48" i="44"/>
  <c r="B40" i="44"/>
  <c r="C40" i="44"/>
  <c r="D40" i="44"/>
  <c r="A49" i="44"/>
  <c r="B43" i="44"/>
  <c r="C43" i="44"/>
  <c r="D43" i="44"/>
  <c r="B1" i="43"/>
  <c r="C1" i="43"/>
  <c r="D1" i="43"/>
  <c r="A2" i="43"/>
  <c r="B44" i="43"/>
  <c r="C44" i="43"/>
  <c r="D44" i="43"/>
  <c r="A3" i="43"/>
  <c r="B42" i="43"/>
  <c r="C42" i="43"/>
  <c r="D42" i="43"/>
  <c r="A4" i="43"/>
  <c r="B45" i="43"/>
  <c r="C45" i="43"/>
  <c r="D45" i="43"/>
  <c r="A5" i="43"/>
  <c r="B40" i="43"/>
  <c r="C40" i="43"/>
  <c r="D40" i="43"/>
  <c r="A6" i="43"/>
  <c r="B31" i="43"/>
  <c r="C31" i="43"/>
  <c r="D31" i="43"/>
  <c r="A7" i="43"/>
  <c r="B25" i="43"/>
  <c r="C25" i="43"/>
  <c r="D25" i="43"/>
  <c r="A8" i="43"/>
  <c r="B36" i="43"/>
  <c r="C36" i="43"/>
  <c r="D36" i="43"/>
  <c r="A9" i="43"/>
  <c r="B32" i="43"/>
  <c r="C32" i="43"/>
  <c r="D32" i="43"/>
  <c r="A10" i="43"/>
  <c r="B23" i="43"/>
  <c r="C23" i="43"/>
  <c r="D23" i="43"/>
  <c r="A11" i="43"/>
  <c r="B19" i="43"/>
  <c r="C19" i="43"/>
  <c r="D19" i="43"/>
  <c r="A12" i="43"/>
  <c r="B29" i="43"/>
  <c r="C29" i="43"/>
  <c r="D29" i="43"/>
  <c r="A13" i="43"/>
  <c r="B20" i="43"/>
  <c r="C20" i="43"/>
  <c r="D20" i="43"/>
  <c r="A14" i="43"/>
  <c r="B10" i="43"/>
  <c r="C10" i="43"/>
  <c r="D10" i="43"/>
  <c r="A15" i="43"/>
  <c r="B41" i="43"/>
  <c r="C41" i="43"/>
  <c r="D41" i="43"/>
  <c r="A16" i="43"/>
  <c r="B14" i="43"/>
  <c r="C14" i="43"/>
  <c r="D14" i="43"/>
  <c r="A17" i="43"/>
  <c r="B34" i="43"/>
  <c r="C34" i="43"/>
  <c r="D34" i="43"/>
  <c r="A18" i="43"/>
  <c r="B46" i="43"/>
  <c r="C46" i="43"/>
  <c r="D46" i="43"/>
  <c r="A19" i="43"/>
  <c r="B26" i="43"/>
  <c r="C26" i="43"/>
  <c r="D26" i="43"/>
  <c r="A20" i="43"/>
  <c r="B39" i="43"/>
  <c r="C39" i="43"/>
  <c r="D39" i="43"/>
  <c r="A21" i="43"/>
  <c r="B24" i="43"/>
  <c r="C24" i="43"/>
  <c r="D24" i="43"/>
  <c r="A22" i="43"/>
  <c r="B2" i="43"/>
  <c r="C2" i="43"/>
  <c r="D2" i="43"/>
  <c r="A23" i="43"/>
  <c r="B8" i="43"/>
  <c r="C8" i="43"/>
  <c r="D8" i="43"/>
  <c r="A24" i="43"/>
  <c r="B9" i="43"/>
  <c r="C9" i="43"/>
  <c r="D9" i="43"/>
  <c r="A25" i="43"/>
  <c r="B21" i="43"/>
  <c r="C21" i="43"/>
  <c r="D21" i="43"/>
  <c r="A26" i="43"/>
  <c r="B27" i="43"/>
  <c r="C27" i="43"/>
  <c r="D27" i="43"/>
  <c r="A27" i="43"/>
  <c r="B18" i="43"/>
  <c r="C18" i="43"/>
  <c r="D18" i="43"/>
  <c r="A28" i="43"/>
  <c r="B4" i="43"/>
  <c r="C4" i="43"/>
  <c r="D4" i="43"/>
  <c r="A29" i="43"/>
  <c r="B35" i="43"/>
  <c r="C35" i="43"/>
  <c r="D35" i="43"/>
  <c r="A30" i="43"/>
  <c r="B22" i="43"/>
  <c r="C22" i="43"/>
  <c r="D22" i="43"/>
  <c r="A31" i="43"/>
  <c r="B47" i="43"/>
  <c r="C47" i="43"/>
  <c r="D47" i="43"/>
  <c r="A32" i="43"/>
  <c r="B30" i="43"/>
  <c r="C30" i="43"/>
  <c r="D30" i="43"/>
  <c r="A33" i="43"/>
  <c r="B5" i="43"/>
  <c r="C5" i="43"/>
  <c r="D5" i="43"/>
  <c r="A34" i="43"/>
  <c r="B13" i="43"/>
  <c r="C13" i="43"/>
  <c r="D13" i="43"/>
  <c r="A35" i="43"/>
  <c r="B33" i="43"/>
  <c r="C33" i="43"/>
  <c r="D33" i="43"/>
  <c r="A36" i="43"/>
  <c r="B28" i="43"/>
  <c r="C28" i="43"/>
  <c r="D28" i="43"/>
  <c r="A37" i="43"/>
  <c r="B11" i="43"/>
  <c r="C11" i="43"/>
  <c r="D11" i="43"/>
  <c r="A38" i="43"/>
  <c r="B6" i="43"/>
  <c r="C6" i="43"/>
  <c r="D6" i="43"/>
  <c r="A39" i="43"/>
  <c r="B15" i="43"/>
  <c r="C15" i="43"/>
  <c r="D15" i="43"/>
  <c r="A40" i="43"/>
  <c r="B3" i="43"/>
  <c r="C3" i="43"/>
  <c r="D3" i="43"/>
  <c r="A41" i="43"/>
  <c r="B17" i="43"/>
  <c r="C17" i="43"/>
  <c r="D17" i="43"/>
  <c r="A42" i="43"/>
  <c r="B16" i="43"/>
  <c r="C16" i="43"/>
  <c r="D16" i="43"/>
  <c r="A43" i="43"/>
  <c r="B38" i="43"/>
  <c r="C38" i="43"/>
  <c r="D38" i="43"/>
  <c r="A44" i="43"/>
  <c r="B48" i="43"/>
  <c r="C48" i="43"/>
  <c r="D48" i="43"/>
  <c r="A45" i="43"/>
  <c r="B49" i="43"/>
  <c r="C49" i="43"/>
  <c r="D49" i="43"/>
  <c r="A46" i="43"/>
  <c r="B43" i="43"/>
  <c r="C43" i="43"/>
  <c r="D43" i="43"/>
  <c r="A47" i="43"/>
  <c r="B37" i="43"/>
  <c r="C37" i="43"/>
  <c r="D37" i="43"/>
  <c r="A48" i="43"/>
  <c r="B12" i="43"/>
  <c r="C12" i="43"/>
  <c r="D12" i="43"/>
  <c r="A49" i="43"/>
  <c r="B7" i="43"/>
  <c r="C7" i="43"/>
  <c r="D7" i="43"/>
  <c r="B1" i="42"/>
  <c r="C1" i="42"/>
  <c r="D1" i="42"/>
  <c r="A2" i="42"/>
  <c r="B36" i="42"/>
  <c r="C36" i="42"/>
  <c r="D36" i="42"/>
  <c r="A3" i="42"/>
  <c r="B25" i="42"/>
  <c r="C25" i="42"/>
  <c r="D25" i="42"/>
  <c r="A4" i="42"/>
  <c r="B20" i="42"/>
  <c r="C20" i="42"/>
  <c r="D20" i="42"/>
  <c r="A5" i="42"/>
  <c r="B38" i="42"/>
  <c r="C38" i="42"/>
  <c r="D38" i="42"/>
  <c r="A6" i="42"/>
  <c r="B21" i="42"/>
  <c r="C21" i="42"/>
  <c r="D21" i="42"/>
  <c r="A7" i="42"/>
  <c r="B41" i="42"/>
  <c r="C41" i="42"/>
  <c r="D41" i="42"/>
  <c r="A8" i="42"/>
  <c r="B44" i="42"/>
  <c r="C44" i="42"/>
  <c r="D44" i="42"/>
  <c r="A9" i="42"/>
  <c r="B9" i="42"/>
  <c r="C9" i="42"/>
  <c r="D9" i="42"/>
  <c r="A10" i="42"/>
  <c r="B4" i="42"/>
  <c r="C4" i="42"/>
  <c r="D4" i="42"/>
  <c r="A11" i="42"/>
  <c r="B8" i="42"/>
  <c r="C8" i="42"/>
  <c r="D8" i="42"/>
  <c r="A12" i="42"/>
  <c r="B5" i="42"/>
  <c r="C5" i="42"/>
  <c r="D5" i="42"/>
  <c r="A13" i="42"/>
  <c r="B10" i="42"/>
  <c r="C10" i="42"/>
  <c r="D10" i="42"/>
  <c r="A14" i="42"/>
  <c r="B19" i="42"/>
  <c r="C19" i="42"/>
  <c r="D19" i="42"/>
  <c r="A15" i="42"/>
  <c r="B45" i="42"/>
  <c r="C45" i="42"/>
  <c r="D45" i="42"/>
  <c r="A16" i="42"/>
  <c r="B46" i="42"/>
  <c r="C46" i="42"/>
  <c r="D46" i="42"/>
  <c r="A17" i="42"/>
  <c r="B18" i="42"/>
  <c r="C18" i="42"/>
  <c r="D18" i="42"/>
  <c r="A18" i="42"/>
  <c r="B28" i="42"/>
  <c r="C28" i="42"/>
  <c r="D28" i="42"/>
  <c r="A19" i="42"/>
  <c r="B24" i="42"/>
  <c r="C24" i="42"/>
  <c r="D24" i="42"/>
  <c r="A20" i="42"/>
  <c r="B12" i="42"/>
  <c r="C12" i="42"/>
  <c r="D12" i="42"/>
  <c r="A21" i="42"/>
  <c r="B6" i="42"/>
  <c r="C6" i="42"/>
  <c r="D6" i="42"/>
  <c r="A22" i="42"/>
  <c r="B2" i="42"/>
  <c r="C2" i="42"/>
  <c r="D2" i="42"/>
  <c r="A23" i="42"/>
  <c r="B47" i="42"/>
  <c r="C47" i="42"/>
  <c r="D47" i="42"/>
  <c r="A24" i="42"/>
  <c r="B22" i="42"/>
  <c r="C22" i="42"/>
  <c r="D22" i="42"/>
  <c r="A25" i="42"/>
  <c r="B34" i="42"/>
  <c r="C34" i="42"/>
  <c r="D34" i="42"/>
  <c r="A26" i="42"/>
  <c r="B3" i="42"/>
  <c r="C3" i="42"/>
  <c r="D3" i="42"/>
  <c r="A27" i="42"/>
  <c r="B29" i="42"/>
  <c r="C29" i="42"/>
  <c r="D29" i="42"/>
  <c r="A28" i="42"/>
  <c r="B40" i="42"/>
  <c r="C40" i="42"/>
  <c r="D40" i="42"/>
  <c r="A29" i="42"/>
  <c r="B26" i="42"/>
  <c r="C26" i="42"/>
  <c r="D26" i="42"/>
  <c r="A30" i="42"/>
  <c r="B30" i="42"/>
  <c r="C30" i="42"/>
  <c r="D30" i="42"/>
  <c r="A31" i="42"/>
  <c r="B43" i="42"/>
  <c r="C43" i="42"/>
  <c r="D43" i="42"/>
  <c r="A32" i="42"/>
  <c r="B27" i="42"/>
  <c r="C27" i="42"/>
  <c r="D27" i="42"/>
  <c r="A33" i="42"/>
  <c r="B33" i="42"/>
  <c r="C33" i="42"/>
  <c r="D33" i="42"/>
  <c r="A34" i="42"/>
  <c r="B37" i="42"/>
  <c r="C37" i="42"/>
  <c r="D37" i="42"/>
  <c r="A35" i="42"/>
  <c r="B15" i="42"/>
  <c r="C15" i="42"/>
  <c r="D15" i="42"/>
  <c r="A36" i="42"/>
  <c r="B42" i="42"/>
  <c r="C42" i="42"/>
  <c r="D42" i="42"/>
  <c r="A37" i="42"/>
  <c r="B13" i="42"/>
  <c r="C13" i="42"/>
  <c r="D13" i="42"/>
  <c r="A38" i="42"/>
  <c r="B16" i="42"/>
  <c r="C16" i="42"/>
  <c r="D16" i="42"/>
  <c r="A39" i="42"/>
  <c r="B17" i="42"/>
  <c r="C17" i="42"/>
  <c r="D17" i="42"/>
  <c r="A40" i="42"/>
  <c r="B31" i="42"/>
  <c r="C31" i="42"/>
  <c r="D31" i="42"/>
  <c r="A41" i="42"/>
  <c r="B39" i="42"/>
  <c r="C39" i="42"/>
  <c r="D39" i="42"/>
  <c r="A42" i="42"/>
  <c r="B48" i="42"/>
  <c r="C48" i="42"/>
  <c r="D48" i="42"/>
  <c r="A43" i="42"/>
  <c r="B35" i="42"/>
  <c r="C35" i="42"/>
  <c r="D35" i="42"/>
  <c r="A44" i="42"/>
  <c r="B49" i="42"/>
  <c r="C49" i="42"/>
  <c r="D49" i="42"/>
  <c r="A45" i="42"/>
  <c r="B14" i="42"/>
  <c r="C14" i="42"/>
  <c r="D14" i="42"/>
  <c r="A46" i="42"/>
  <c r="B11" i="42"/>
  <c r="C11" i="42"/>
  <c r="D11" i="42"/>
  <c r="A47" i="42"/>
  <c r="B7" i="42"/>
  <c r="C7" i="42"/>
  <c r="D7" i="42"/>
  <c r="A48" i="42"/>
  <c r="B32" i="42"/>
  <c r="C32" i="42"/>
  <c r="D32" i="42"/>
  <c r="A49" i="42"/>
  <c r="B23" i="42"/>
  <c r="C23" i="42"/>
  <c r="D23" i="42"/>
  <c r="B1" i="41"/>
  <c r="C1" i="41"/>
  <c r="D1" i="41"/>
  <c r="A2" i="41"/>
  <c r="B13" i="41"/>
  <c r="C13" i="41"/>
  <c r="D13" i="41"/>
  <c r="A3" i="41"/>
  <c r="B19" i="41"/>
  <c r="C19" i="41"/>
  <c r="D19" i="41"/>
  <c r="A4" i="41"/>
  <c r="B12" i="41"/>
  <c r="C12" i="41"/>
  <c r="D12" i="41"/>
  <c r="A5" i="41"/>
  <c r="B17" i="41"/>
  <c r="C17" i="41"/>
  <c r="D17" i="41"/>
  <c r="A6" i="41"/>
  <c r="B45" i="41"/>
  <c r="C45" i="41"/>
  <c r="D45" i="41"/>
  <c r="A7" i="41"/>
  <c r="B5" i="41"/>
  <c r="C5" i="41"/>
  <c r="D5" i="41"/>
  <c r="A8" i="41"/>
  <c r="B40" i="41"/>
  <c r="C40" i="41"/>
  <c r="D40" i="41"/>
  <c r="A9" i="41"/>
  <c r="B27" i="41"/>
  <c r="C27" i="41"/>
  <c r="D27" i="41"/>
  <c r="A10" i="41"/>
  <c r="B42" i="41"/>
  <c r="C42" i="41"/>
  <c r="D42" i="41"/>
  <c r="A11" i="41"/>
  <c r="B15" i="41"/>
  <c r="C15" i="41"/>
  <c r="D15" i="41"/>
  <c r="A12" i="41"/>
  <c r="B29" i="41"/>
  <c r="C29" i="41"/>
  <c r="D29" i="41"/>
  <c r="A13" i="41"/>
  <c r="B8" i="41"/>
  <c r="C8" i="41"/>
  <c r="D8" i="41"/>
  <c r="A14" i="41"/>
  <c r="B43" i="41"/>
  <c r="C43" i="41"/>
  <c r="D43" i="41"/>
  <c r="A15" i="41"/>
  <c r="B44" i="41"/>
  <c r="C44" i="41"/>
  <c r="D44" i="41"/>
  <c r="A16" i="41"/>
  <c r="B21" i="41"/>
  <c r="C21" i="41"/>
  <c r="D21" i="41"/>
  <c r="A17" i="41"/>
  <c r="B6" i="41"/>
  <c r="C6" i="41"/>
  <c r="D6" i="41"/>
  <c r="A18" i="41"/>
  <c r="B31" i="41"/>
  <c r="C31" i="41"/>
  <c r="D31" i="41"/>
  <c r="A19" i="41"/>
  <c r="B16" i="41"/>
  <c r="C16" i="41"/>
  <c r="D16" i="41"/>
  <c r="A20" i="41"/>
  <c r="B35" i="41"/>
  <c r="C35" i="41"/>
  <c r="D35" i="41"/>
  <c r="A21" i="41"/>
  <c r="B7" i="41"/>
  <c r="C7" i="41"/>
  <c r="D7" i="41"/>
  <c r="A22" i="41"/>
  <c r="B22" i="41"/>
  <c r="C22" i="41"/>
  <c r="D22" i="41"/>
  <c r="A23" i="41"/>
  <c r="B9" i="41"/>
  <c r="C9" i="41"/>
  <c r="D9" i="41"/>
  <c r="A24" i="41"/>
  <c r="B39" i="41"/>
  <c r="C39" i="41"/>
  <c r="D39" i="41"/>
  <c r="A25" i="41"/>
  <c r="B23" i="41"/>
  <c r="C23" i="41"/>
  <c r="D23" i="41"/>
  <c r="A26" i="41"/>
  <c r="B41" i="41"/>
  <c r="C41" i="41"/>
  <c r="D41" i="41"/>
  <c r="A27" i="41"/>
  <c r="B36" i="41"/>
  <c r="C36" i="41"/>
  <c r="D36" i="41"/>
  <c r="A28" i="41"/>
  <c r="B47" i="41"/>
  <c r="C47" i="41"/>
  <c r="D47" i="41"/>
  <c r="A29" i="41"/>
  <c r="B33" i="41"/>
  <c r="C33" i="41"/>
  <c r="D33" i="41"/>
  <c r="A30" i="41"/>
  <c r="B18" i="41"/>
  <c r="C18" i="41"/>
  <c r="D18" i="41"/>
  <c r="A31" i="41"/>
  <c r="B20" i="41"/>
  <c r="C20" i="41"/>
  <c r="D20" i="41"/>
  <c r="A32" i="41"/>
  <c r="B2" i="41"/>
  <c r="C2" i="41"/>
  <c r="D2" i="41"/>
  <c r="A33" i="41"/>
  <c r="B4" i="41"/>
  <c r="C4" i="41"/>
  <c r="D4" i="41"/>
  <c r="A34" i="41"/>
  <c r="B24" i="41"/>
  <c r="C24" i="41"/>
  <c r="D24" i="41"/>
  <c r="A35" i="41"/>
  <c r="B48" i="41"/>
  <c r="C48" i="41"/>
  <c r="D48" i="41"/>
  <c r="A36" i="41"/>
  <c r="B11" i="41"/>
  <c r="C11" i="41"/>
  <c r="D11" i="41"/>
  <c r="A37" i="41"/>
  <c r="B37" i="41"/>
  <c r="C37" i="41"/>
  <c r="D37" i="41"/>
  <c r="A38" i="41"/>
  <c r="B26" i="41"/>
  <c r="C26" i="41"/>
  <c r="D26" i="41"/>
  <c r="A39" i="41"/>
  <c r="B3" i="41"/>
  <c r="C3" i="41"/>
  <c r="D3" i="41"/>
  <c r="A40" i="41"/>
  <c r="B38" i="41"/>
  <c r="C38" i="41"/>
  <c r="D38" i="41"/>
  <c r="A41" i="41"/>
  <c r="B10" i="41"/>
  <c r="C10" i="41"/>
  <c r="D10" i="41"/>
  <c r="A42" i="41"/>
  <c r="B34" i="41"/>
  <c r="C34" i="41"/>
  <c r="D34" i="41"/>
  <c r="A43" i="41"/>
  <c r="B14" i="41"/>
  <c r="C14" i="41"/>
  <c r="D14" i="41"/>
  <c r="A44" i="41"/>
  <c r="B49" i="41"/>
  <c r="C49" i="41"/>
  <c r="D49" i="41"/>
  <c r="A45" i="41"/>
  <c r="B28" i="41"/>
  <c r="C28" i="41"/>
  <c r="D28" i="41"/>
  <c r="A46" i="41"/>
  <c r="B46" i="41"/>
  <c r="C46" i="41"/>
  <c r="D46" i="41"/>
  <c r="A47" i="41"/>
  <c r="B32" i="41"/>
  <c r="C32" i="41"/>
  <c r="D32" i="41"/>
  <c r="A48" i="41"/>
  <c r="B25" i="41"/>
  <c r="C25" i="41"/>
  <c r="D25" i="41"/>
  <c r="A49" i="41"/>
  <c r="B30" i="41"/>
  <c r="C30" i="41"/>
  <c r="D30" i="41"/>
  <c r="B1" i="40"/>
  <c r="C1" i="40"/>
  <c r="D1" i="40"/>
  <c r="A2" i="40"/>
  <c r="B38" i="40"/>
  <c r="C38" i="40"/>
  <c r="D38" i="40"/>
  <c r="A3" i="40"/>
  <c r="B33" i="40"/>
  <c r="C33" i="40"/>
  <c r="D33" i="40"/>
  <c r="A4" i="40"/>
  <c r="B18" i="40"/>
  <c r="C18" i="40"/>
  <c r="D18" i="40"/>
  <c r="A5" i="40"/>
  <c r="B44" i="40"/>
  <c r="C44" i="40"/>
  <c r="D44" i="40"/>
  <c r="A6" i="40"/>
  <c r="B36" i="40"/>
  <c r="C36" i="40"/>
  <c r="D36" i="40"/>
  <c r="A7" i="40"/>
  <c r="B10" i="40"/>
  <c r="C10" i="40"/>
  <c r="D10" i="40"/>
  <c r="A8" i="40"/>
  <c r="B39" i="40"/>
  <c r="C39" i="40"/>
  <c r="D39" i="40"/>
  <c r="A9" i="40"/>
  <c r="B19" i="40"/>
  <c r="C19" i="40"/>
  <c r="D19" i="40"/>
  <c r="A10" i="40"/>
  <c r="B4" i="40"/>
  <c r="C4" i="40"/>
  <c r="D4" i="40"/>
  <c r="A11" i="40"/>
  <c r="B8" i="40"/>
  <c r="C8" i="40"/>
  <c r="D8" i="40"/>
  <c r="A12" i="40"/>
  <c r="B12" i="40"/>
  <c r="C12" i="40"/>
  <c r="D12" i="40"/>
  <c r="A13" i="40"/>
  <c r="B34" i="40"/>
  <c r="C34" i="40"/>
  <c r="D34" i="40"/>
  <c r="A14" i="40"/>
  <c r="B35" i="40"/>
  <c r="C35" i="40"/>
  <c r="D35" i="40"/>
  <c r="A15" i="40"/>
  <c r="B13" i="40"/>
  <c r="C13" i="40"/>
  <c r="D13" i="40"/>
  <c r="A16" i="40"/>
  <c r="B16" i="40"/>
  <c r="C16" i="40"/>
  <c r="D16" i="40"/>
  <c r="A17" i="40"/>
  <c r="B5" i="40"/>
  <c r="C5" i="40"/>
  <c r="D5" i="40"/>
  <c r="A18" i="40"/>
  <c r="B23" i="40"/>
  <c r="C23" i="40"/>
  <c r="D23" i="40"/>
  <c r="A19" i="40"/>
  <c r="B2" i="40"/>
  <c r="C2" i="40"/>
  <c r="D2" i="40"/>
  <c r="A20" i="40"/>
  <c r="B17" i="40"/>
  <c r="C17" i="40"/>
  <c r="D17" i="40"/>
  <c r="A21" i="40"/>
  <c r="B40" i="40"/>
  <c r="C40" i="40"/>
  <c r="D40" i="40"/>
  <c r="A22" i="40"/>
  <c r="B41" i="40"/>
  <c r="C41" i="40"/>
  <c r="D41" i="40"/>
  <c r="A23" i="40"/>
  <c r="B9" i="40"/>
  <c r="C9" i="40"/>
  <c r="D9" i="40"/>
  <c r="A24" i="40"/>
  <c r="B26" i="40"/>
  <c r="C26" i="40"/>
  <c r="D26" i="40"/>
  <c r="A25" i="40"/>
  <c r="B30" i="40"/>
  <c r="C30" i="40"/>
  <c r="D30" i="40"/>
  <c r="A26" i="40"/>
  <c r="B6" i="40"/>
  <c r="C6" i="40"/>
  <c r="D6" i="40"/>
  <c r="A27" i="40"/>
  <c r="B48" i="40"/>
  <c r="C48" i="40"/>
  <c r="D48" i="40"/>
  <c r="A28" i="40"/>
  <c r="B42" i="40"/>
  <c r="C42" i="40"/>
  <c r="D42" i="40"/>
  <c r="A29" i="40"/>
  <c r="B32" i="40"/>
  <c r="C32" i="40"/>
  <c r="D32" i="40"/>
  <c r="A30" i="40"/>
  <c r="B7" i="40"/>
  <c r="C7" i="40"/>
  <c r="D7" i="40"/>
  <c r="A31" i="40"/>
  <c r="B24" i="40"/>
  <c r="C24" i="40"/>
  <c r="D24" i="40"/>
  <c r="A32" i="40"/>
  <c r="B22" i="40"/>
  <c r="C22" i="40"/>
  <c r="D22" i="40"/>
  <c r="A33" i="40"/>
  <c r="B37" i="40"/>
  <c r="C37" i="40"/>
  <c r="D37" i="40"/>
  <c r="A34" i="40"/>
  <c r="B43" i="40"/>
  <c r="C43" i="40"/>
  <c r="D43" i="40"/>
  <c r="A35" i="40"/>
  <c r="B21" i="40"/>
  <c r="C21" i="40"/>
  <c r="D21" i="40"/>
  <c r="A36" i="40"/>
  <c r="B20" i="40"/>
  <c r="C20" i="40"/>
  <c r="D20" i="40"/>
  <c r="A37" i="40"/>
  <c r="B28" i="40"/>
  <c r="C28" i="40"/>
  <c r="D28" i="40"/>
  <c r="A38" i="40"/>
  <c r="B15" i="40"/>
  <c r="C15" i="40"/>
  <c r="D15" i="40"/>
  <c r="A39" i="40"/>
  <c r="B29" i="40"/>
  <c r="C29" i="40"/>
  <c r="D29" i="40"/>
  <c r="A40" i="40"/>
  <c r="B3" i="40"/>
  <c r="C3" i="40"/>
  <c r="D3" i="40"/>
  <c r="A41" i="40"/>
  <c r="B47" i="40"/>
  <c r="C47" i="40"/>
  <c r="D47" i="40"/>
  <c r="A42" i="40"/>
  <c r="B46" i="40"/>
  <c r="C46" i="40"/>
  <c r="D46" i="40"/>
  <c r="A43" i="40"/>
  <c r="B31" i="40"/>
  <c r="C31" i="40"/>
  <c r="D31" i="40"/>
  <c r="A44" i="40"/>
  <c r="B49" i="40"/>
  <c r="C49" i="40"/>
  <c r="D49" i="40"/>
  <c r="A45" i="40"/>
  <c r="B27" i="40"/>
  <c r="C27" i="40"/>
  <c r="D27" i="40"/>
  <c r="A46" i="40"/>
  <c r="B45" i="40"/>
  <c r="C45" i="40"/>
  <c r="D45" i="40"/>
  <c r="A47" i="40"/>
  <c r="B11" i="40"/>
  <c r="C11" i="40"/>
  <c r="D11" i="40"/>
  <c r="A48" i="40"/>
  <c r="B25" i="40"/>
  <c r="C25" i="40"/>
  <c r="D25" i="40"/>
  <c r="A49" i="40"/>
  <c r="B14" i="40"/>
  <c r="C14" i="40"/>
  <c r="D14" i="40"/>
  <c r="B1" i="39"/>
  <c r="C1" i="39"/>
  <c r="D1" i="39"/>
  <c r="A2" i="39"/>
  <c r="B41" i="39"/>
  <c r="C41" i="39"/>
  <c r="D41" i="39"/>
  <c r="A3" i="39"/>
  <c r="B31" i="39"/>
  <c r="C31" i="39"/>
  <c r="D31" i="39"/>
  <c r="A4" i="39"/>
  <c r="B29" i="39"/>
  <c r="C29" i="39"/>
  <c r="D29" i="39"/>
  <c r="A5" i="39"/>
  <c r="B37" i="39"/>
  <c r="C37" i="39"/>
  <c r="D37" i="39"/>
  <c r="A6" i="39"/>
  <c r="B11" i="39"/>
  <c r="C11" i="39"/>
  <c r="D11" i="39"/>
  <c r="A7" i="39"/>
  <c r="B15" i="39"/>
  <c r="C15" i="39"/>
  <c r="D15" i="39"/>
  <c r="A8" i="39"/>
  <c r="B16" i="39"/>
  <c r="C16" i="39"/>
  <c r="D16" i="39"/>
  <c r="A9" i="39"/>
  <c r="B21" i="39"/>
  <c r="C21" i="39"/>
  <c r="D21" i="39"/>
  <c r="A10" i="39"/>
  <c r="B19" i="39"/>
  <c r="C19" i="39"/>
  <c r="D19" i="39"/>
  <c r="A11" i="39"/>
  <c r="B9" i="39"/>
  <c r="C9" i="39"/>
  <c r="D9" i="39"/>
  <c r="A12" i="39"/>
  <c r="B44" i="39"/>
  <c r="C44" i="39"/>
  <c r="D44" i="39"/>
  <c r="A13" i="39"/>
  <c r="B18" i="39"/>
  <c r="C18" i="39"/>
  <c r="D18" i="39"/>
  <c r="A14" i="39"/>
  <c r="B32" i="39"/>
  <c r="C32" i="39"/>
  <c r="D32" i="39"/>
  <c r="A15" i="39"/>
  <c r="B35" i="39"/>
  <c r="C35" i="39"/>
  <c r="D35" i="39"/>
  <c r="A16" i="39"/>
  <c r="B39" i="39"/>
  <c r="C39" i="39"/>
  <c r="D39" i="39"/>
  <c r="A17" i="39"/>
  <c r="B24" i="39"/>
  <c r="C24" i="39"/>
  <c r="D24" i="39"/>
  <c r="A18" i="39"/>
  <c r="B47" i="39"/>
  <c r="C47" i="39"/>
  <c r="D47" i="39"/>
  <c r="A19" i="39"/>
  <c r="B10" i="39"/>
  <c r="C10" i="39"/>
  <c r="D10" i="39"/>
  <c r="A20" i="39"/>
  <c r="B23" i="39"/>
  <c r="C23" i="39"/>
  <c r="D23" i="39"/>
  <c r="A21" i="39"/>
  <c r="B7" i="39"/>
  <c r="C7" i="39"/>
  <c r="D7" i="39"/>
  <c r="A22" i="39"/>
  <c r="B30" i="39"/>
  <c r="C30" i="39"/>
  <c r="D30" i="39"/>
  <c r="A23" i="39"/>
  <c r="B22" i="39"/>
  <c r="C22" i="39"/>
  <c r="D22" i="39"/>
  <c r="A24" i="39"/>
  <c r="B38" i="39"/>
  <c r="C38" i="39"/>
  <c r="D38" i="39"/>
  <c r="A25" i="39"/>
  <c r="B3" i="39"/>
  <c r="C3" i="39"/>
  <c r="D3" i="39"/>
  <c r="A26" i="39"/>
  <c r="B48" i="39"/>
  <c r="C48" i="39"/>
  <c r="D48" i="39"/>
  <c r="A27" i="39"/>
  <c r="B8" i="39"/>
  <c r="C8" i="39"/>
  <c r="D8" i="39"/>
  <c r="A28" i="39"/>
  <c r="B42" i="39"/>
  <c r="C42" i="39"/>
  <c r="D42" i="39"/>
  <c r="A29" i="39"/>
  <c r="B20" i="39"/>
  <c r="C20" i="39"/>
  <c r="D20" i="39"/>
  <c r="A30" i="39"/>
  <c r="B40" i="39"/>
  <c r="C40" i="39"/>
  <c r="D40" i="39"/>
  <c r="A31" i="39"/>
  <c r="B36" i="39"/>
  <c r="C36" i="39"/>
  <c r="D36" i="39"/>
  <c r="A32" i="39"/>
  <c r="B14" i="39"/>
  <c r="C14" i="39"/>
  <c r="D14" i="39"/>
  <c r="A33" i="39"/>
  <c r="B34" i="39"/>
  <c r="C34" i="39"/>
  <c r="D34" i="39"/>
  <c r="A34" i="39"/>
  <c r="B12" i="39"/>
  <c r="C12" i="39"/>
  <c r="D12" i="39"/>
  <c r="A35" i="39"/>
  <c r="B2" i="39"/>
  <c r="C2" i="39"/>
  <c r="D2" i="39"/>
  <c r="A36" i="39"/>
  <c r="B28" i="39"/>
  <c r="C28" i="39"/>
  <c r="D28" i="39"/>
  <c r="A37" i="39"/>
  <c r="B33" i="39"/>
  <c r="C33" i="39"/>
  <c r="D33" i="39"/>
  <c r="A38" i="39"/>
  <c r="B6" i="39"/>
  <c r="C6" i="39"/>
  <c r="D6" i="39"/>
  <c r="A39" i="39"/>
  <c r="B13" i="39"/>
  <c r="C13" i="39"/>
  <c r="D13" i="39"/>
  <c r="A40" i="39"/>
  <c r="B4" i="39"/>
  <c r="C4" i="39"/>
  <c r="D4" i="39"/>
  <c r="A41" i="39"/>
  <c r="B17" i="39"/>
  <c r="C17" i="39"/>
  <c r="D17" i="39"/>
  <c r="A42" i="39"/>
  <c r="B27" i="39"/>
  <c r="C27" i="39"/>
  <c r="D27" i="39"/>
  <c r="A43" i="39"/>
  <c r="B26" i="39"/>
  <c r="C26" i="39"/>
  <c r="D26" i="39"/>
  <c r="A44" i="39"/>
  <c r="B49" i="39"/>
  <c r="C49" i="39"/>
  <c r="D49" i="39"/>
  <c r="A45" i="39"/>
  <c r="B43" i="39"/>
  <c r="C43" i="39"/>
  <c r="D43" i="39"/>
  <c r="A46" i="39"/>
  <c r="B45" i="39"/>
  <c r="C45" i="39"/>
  <c r="D45" i="39"/>
  <c r="A47" i="39"/>
  <c r="B46" i="39"/>
  <c r="C46" i="39"/>
  <c r="D46" i="39"/>
  <c r="A48" i="39"/>
  <c r="B5" i="39"/>
  <c r="C5" i="39"/>
  <c r="D5" i="39"/>
  <c r="A49" i="39"/>
  <c r="B25" i="39"/>
  <c r="C25" i="39"/>
  <c r="D25" i="39"/>
  <c r="B1" i="38"/>
  <c r="C1" i="38"/>
  <c r="D1" i="38"/>
  <c r="A2" i="38"/>
  <c r="B11" i="38"/>
  <c r="C11" i="38"/>
  <c r="D11" i="38"/>
  <c r="A3" i="38"/>
  <c r="B46" i="38"/>
  <c r="C46" i="38"/>
  <c r="D46" i="38"/>
  <c r="A4" i="38"/>
  <c r="B5" i="38"/>
  <c r="C5" i="38"/>
  <c r="D5" i="38"/>
  <c r="A5" i="38"/>
  <c r="B27" i="38"/>
  <c r="C27" i="38"/>
  <c r="D27" i="38"/>
  <c r="A6" i="38"/>
  <c r="B36" i="38"/>
  <c r="C36" i="38"/>
  <c r="D36" i="38"/>
  <c r="A7" i="38"/>
  <c r="B3" i="38"/>
  <c r="C3" i="38"/>
  <c r="D3" i="38"/>
  <c r="A8" i="38"/>
  <c r="B6" i="38"/>
  <c r="C6" i="38"/>
  <c r="D6" i="38"/>
  <c r="A9" i="38"/>
  <c r="B24" i="38"/>
  <c r="C24" i="38"/>
  <c r="D24" i="38"/>
  <c r="A10" i="38"/>
  <c r="B48" i="38"/>
  <c r="C48" i="38"/>
  <c r="D48" i="38"/>
  <c r="A11" i="38"/>
  <c r="B4" i="38"/>
  <c r="C4" i="38"/>
  <c r="D4" i="38"/>
  <c r="A12" i="38"/>
  <c r="B18" i="38"/>
  <c r="C18" i="38"/>
  <c r="D18" i="38"/>
  <c r="A13" i="38"/>
  <c r="B9" i="38"/>
  <c r="C9" i="38"/>
  <c r="D9" i="38"/>
  <c r="A14" i="38"/>
  <c r="B20" i="38"/>
  <c r="C20" i="38"/>
  <c r="D20" i="38"/>
  <c r="A15" i="38"/>
  <c r="B31" i="38"/>
  <c r="C31" i="38"/>
  <c r="D31" i="38"/>
  <c r="A16" i="38"/>
  <c r="B8" i="38"/>
  <c r="C8" i="38"/>
  <c r="D8" i="38"/>
  <c r="A17" i="38"/>
  <c r="B28" i="38"/>
  <c r="C28" i="38"/>
  <c r="D28" i="38"/>
  <c r="A18" i="38"/>
  <c r="B47" i="38"/>
  <c r="C47" i="38"/>
  <c r="D47" i="38"/>
  <c r="A19" i="38"/>
  <c r="B21" i="38"/>
  <c r="C21" i="38"/>
  <c r="D21" i="38"/>
  <c r="A20" i="38"/>
  <c r="B43" i="38"/>
  <c r="C43" i="38"/>
  <c r="D43" i="38"/>
  <c r="A21" i="38"/>
  <c r="B23" i="38"/>
  <c r="C23" i="38"/>
  <c r="D23" i="38"/>
  <c r="A22" i="38"/>
  <c r="B25" i="38"/>
  <c r="C25" i="38"/>
  <c r="D25" i="38"/>
  <c r="A23" i="38"/>
  <c r="B14" i="38"/>
  <c r="C14" i="38"/>
  <c r="D14" i="38"/>
  <c r="A24" i="38"/>
  <c r="B40" i="38"/>
  <c r="C40" i="38"/>
  <c r="D40" i="38"/>
  <c r="A25" i="38"/>
  <c r="B19" i="38"/>
  <c r="C19" i="38"/>
  <c r="D19" i="38"/>
  <c r="A26" i="38"/>
  <c r="B26" i="38"/>
  <c r="C26" i="38"/>
  <c r="D26" i="38"/>
  <c r="A27" i="38"/>
  <c r="B38" i="38"/>
  <c r="C38" i="38"/>
  <c r="D38" i="38"/>
  <c r="A28" i="38"/>
  <c r="B32" i="38"/>
  <c r="C32" i="38"/>
  <c r="D32" i="38"/>
  <c r="A29" i="38"/>
  <c r="B35" i="38"/>
  <c r="C35" i="38"/>
  <c r="D35" i="38"/>
  <c r="A30" i="38"/>
  <c r="B34" i="38"/>
  <c r="C34" i="38"/>
  <c r="D34" i="38"/>
  <c r="A31" i="38"/>
  <c r="B42" i="38"/>
  <c r="C42" i="38"/>
  <c r="D42" i="38"/>
  <c r="A32" i="38"/>
  <c r="B41" i="38"/>
  <c r="C41" i="38"/>
  <c r="D41" i="38"/>
  <c r="A33" i="38"/>
  <c r="B30" i="38"/>
  <c r="C30" i="38"/>
  <c r="D30" i="38"/>
  <c r="A34" i="38"/>
  <c r="B12" i="38"/>
  <c r="C12" i="38"/>
  <c r="D12" i="38"/>
  <c r="A35" i="38"/>
  <c r="B37" i="38"/>
  <c r="C37" i="38"/>
  <c r="D37" i="38"/>
  <c r="A36" i="38"/>
  <c r="B29" i="38"/>
  <c r="C29" i="38"/>
  <c r="D29" i="38"/>
  <c r="A37" i="38"/>
  <c r="B16" i="38"/>
  <c r="C16" i="38"/>
  <c r="D16" i="38"/>
  <c r="A38" i="38"/>
  <c r="B33" i="38"/>
  <c r="C33" i="38"/>
  <c r="D33" i="38"/>
  <c r="A39" i="38"/>
  <c r="B7" i="38"/>
  <c r="C7" i="38"/>
  <c r="D7" i="38"/>
  <c r="A40" i="38"/>
  <c r="B2" i="38"/>
  <c r="C2" i="38"/>
  <c r="D2" i="38"/>
  <c r="A41" i="38"/>
  <c r="B13" i="38"/>
  <c r="C13" i="38"/>
  <c r="D13" i="38"/>
  <c r="A42" i="38"/>
  <c r="B10" i="38"/>
  <c r="C10" i="38"/>
  <c r="D10" i="38"/>
  <c r="A43" i="38"/>
  <c r="B45" i="38"/>
  <c r="C45" i="38"/>
  <c r="D45" i="38"/>
  <c r="A44" i="38"/>
  <c r="B49" i="38"/>
  <c r="C49" i="38"/>
  <c r="D49" i="38"/>
  <c r="A45" i="38"/>
  <c r="B44" i="38"/>
  <c r="C44" i="38"/>
  <c r="D44" i="38"/>
  <c r="A46" i="38"/>
  <c r="B17" i="38"/>
  <c r="C17" i="38"/>
  <c r="D17" i="38"/>
  <c r="A47" i="38"/>
  <c r="B22" i="38"/>
  <c r="C22" i="38"/>
  <c r="D22" i="38"/>
  <c r="A48" i="38"/>
  <c r="B39" i="38"/>
  <c r="C39" i="38"/>
  <c r="D39" i="38"/>
  <c r="A49" i="38"/>
  <c r="B15" i="38"/>
  <c r="C15" i="38"/>
  <c r="D15" i="38"/>
  <c r="B1" i="37"/>
  <c r="C1" i="37"/>
  <c r="D1" i="37"/>
  <c r="A2" i="37"/>
  <c r="B14" i="37"/>
  <c r="C14" i="37"/>
  <c r="D14" i="37"/>
  <c r="A3" i="37"/>
  <c r="B30" i="37"/>
  <c r="C30" i="37"/>
  <c r="D30" i="37"/>
  <c r="A4" i="37"/>
  <c r="B31" i="37"/>
  <c r="C31" i="37"/>
  <c r="D31" i="37"/>
  <c r="A5" i="37"/>
  <c r="B18" i="37"/>
  <c r="C18" i="37"/>
  <c r="D18" i="37"/>
  <c r="A6" i="37"/>
  <c r="B32" i="37"/>
  <c r="C32" i="37"/>
  <c r="D32" i="37"/>
  <c r="A7" i="37"/>
  <c r="B26" i="37"/>
  <c r="C26" i="37"/>
  <c r="D26" i="37"/>
  <c r="A8" i="37"/>
  <c r="B19" i="37"/>
  <c r="C19" i="37"/>
  <c r="D19" i="37"/>
  <c r="A9" i="37"/>
  <c r="B33" i="37"/>
  <c r="C33" i="37"/>
  <c r="D33" i="37"/>
  <c r="A10" i="37"/>
  <c r="B23" i="37"/>
  <c r="C23" i="37"/>
  <c r="D23" i="37"/>
  <c r="A11" i="37"/>
  <c r="B34" i="37"/>
  <c r="C34" i="37"/>
  <c r="D34" i="37"/>
  <c r="A12" i="37"/>
  <c r="B35" i="37"/>
  <c r="C35" i="37"/>
  <c r="D35" i="37"/>
  <c r="A13" i="37"/>
  <c r="B36" i="37"/>
  <c r="C36" i="37"/>
  <c r="D36" i="37"/>
  <c r="A14" i="37"/>
  <c r="B37" i="37"/>
  <c r="C37" i="37"/>
  <c r="D37" i="37"/>
  <c r="A15" i="37"/>
  <c r="B4" i="37"/>
  <c r="C4" i="37"/>
  <c r="D4" i="37"/>
  <c r="A16" i="37"/>
  <c r="B28" i="37"/>
  <c r="C28" i="37"/>
  <c r="D28" i="37"/>
  <c r="A17" i="37"/>
  <c r="B29" i="37"/>
  <c r="C29" i="37"/>
  <c r="D29" i="37"/>
  <c r="A18" i="37"/>
  <c r="B38" i="37"/>
  <c r="C38" i="37"/>
  <c r="D38" i="37"/>
  <c r="A19" i="37"/>
  <c r="B22" i="37"/>
  <c r="C22" i="37"/>
  <c r="D22" i="37"/>
  <c r="A20" i="37"/>
  <c r="B39" i="37"/>
  <c r="C39" i="37"/>
  <c r="D39" i="37"/>
  <c r="A21" i="37"/>
  <c r="B40" i="37"/>
  <c r="C40" i="37"/>
  <c r="D40" i="37"/>
  <c r="A22" i="37"/>
  <c r="B25" i="37"/>
  <c r="C25" i="37"/>
  <c r="D25" i="37"/>
  <c r="A23" i="37"/>
  <c r="B17" i="37"/>
  <c r="C17" i="37"/>
  <c r="D17" i="37"/>
  <c r="A24" i="37"/>
  <c r="B20" i="37"/>
  <c r="C20" i="37"/>
  <c r="D20" i="37"/>
  <c r="A25" i="37"/>
  <c r="B41" i="37"/>
  <c r="C41" i="37"/>
  <c r="D41" i="37"/>
  <c r="A26" i="37"/>
  <c r="B11" i="37"/>
  <c r="C11" i="37"/>
  <c r="D11" i="37"/>
  <c r="A27" i="37"/>
  <c r="B42" i="37"/>
  <c r="C42" i="37"/>
  <c r="D42" i="37"/>
  <c r="A28" i="37"/>
  <c r="B13" i="37"/>
  <c r="C13" i="37"/>
  <c r="D13" i="37"/>
  <c r="A29" i="37"/>
  <c r="B43" i="37"/>
  <c r="C43" i="37"/>
  <c r="D43" i="37"/>
  <c r="A30" i="37"/>
  <c r="B10" i="37"/>
  <c r="C10" i="37"/>
  <c r="D10" i="37"/>
  <c r="A31" i="37"/>
  <c r="B44" i="37"/>
  <c r="C44" i="37"/>
  <c r="D44" i="37"/>
  <c r="A32" i="37"/>
  <c r="B6" i="37"/>
  <c r="C6" i="37"/>
  <c r="D6" i="37"/>
  <c r="A33" i="37"/>
  <c r="B5" i="37"/>
  <c r="C5" i="37"/>
  <c r="D5" i="37"/>
  <c r="A34" i="37"/>
  <c r="B45" i="37"/>
  <c r="C45" i="37"/>
  <c r="D45" i="37"/>
  <c r="A35" i="37"/>
  <c r="B46" i="37"/>
  <c r="C46" i="37"/>
  <c r="D46" i="37"/>
  <c r="A36" i="37"/>
  <c r="B8" i="37"/>
  <c r="C8" i="37"/>
  <c r="D8" i="37"/>
  <c r="A37" i="37"/>
  <c r="B12" i="37"/>
  <c r="C12" i="37"/>
  <c r="D12" i="37"/>
  <c r="A38" i="37"/>
  <c r="B16" i="37"/>
  <c r="C16" i="37"/>
  <c r="D16" i="37"/>
  <c r="A39" i="37"/>
  <c r="B15" i="37"/>
  <c r="C15" i="37"/>
  <c r="D15" i="37"/>
  <c r="A40" i="37"/>
  <c r="B7" i="37"/>
  <c r="C7" i="37"/>
  <c r="D7" i="37"/>
  <c r="A41" i="37"/>
  <c r="B24" i="37"/>
  <c r="C24" i="37"/>
  <c r="D24" i="37"/>
  <c r="A42" i="37"/>
  <c r="B9" i="37"/>
  <c r="C9" i="37"/>
  <c r="D9" i="37"/>
  <c r="A43" i="37"/>
  <c r="B3" i="37"/>
  <c r="C3" i="37"/>
  <c r="D3" i="37"/>
  <c r="A44" i="37"/>
  <c r="B47" i="37"/>
  <c r="C47" i="37"/>
  <c r="D47" i="37"/>
  <c r="A45" i="37"/>
  <c r="B27" i="37"/>
  <c r="C27" i="37"/>
  <c r="D27" i="37"/>
  <c r="A46" i="37"/>
  <c r="B48" i="37"/>
  <c r="C48" i="37"/>
  <c r="D48" i="37"/>
  <c r="A47" i="37"/>
  <c r="B2" i="37"/>
  <c r="C2" i="37"/>
  <c r="D2" i="37"/>
  <c r="A48" i="37"/>
  <c r="B21" i="37"/>
  <c r="C21" i="37"/>
  <c r="D21" i="37"/>
  <c r="A49" i="37"/>
  <c r="B49" i="37"/>
  <c r="C49" i="37"/>
  <c r="D49" i="37"/>
  <c r="B1" i="36"/>
  <c r="C1" i="36"/>
  <c r="D1" i="36"/>
  <c r="A2" i="36"/>
  <c r="B39" i="36"/>
  <c r="C39" i="36"/>
  <c r="D39" i="36"/>
  <c r="A3" i="36"/>
  <c r="B16" i="36"/>
  <c r="C16" i="36"/>
  <c r="D16" i="36"/>
  <c r="A4" i="36"/>
  <c r="B18" i="36"/>
  <c r="C18" i="36"/>
  <c r="D18" i="36"/>
  <c r="A5" i="36"/>
  <c r="B40" i="36"/>
  <c r="C40" i="36"/>
  <c r="D40" i="36"/>
  <c r="A6" i="36"/>
  <c r="B32" i="36"/>
  <c r="C32" i="36"/>
  <c r="D32" i="36"/>
  <c r="A7" i="36"/>
  <c r="B24" i="36"/>
  <c r="C24" i="36"/>
  <c r="D24" i="36"/>
  <c r="A8" i="36"/>
  <c r="B45" i="36"/>
  <c r="C45" i="36"/>
  <c r="D45" i="36"/>
  <c r="A9" i="36"/>
  <c r="B2" i="36"/>
  <c r="C2" i="36"/>
  <c r="D2" i="36"/>
  <c r="A10" i="36"/>
  <c r="B36" i="36"/>
  <c r="C36" i="36"/>
  <c r="D36" i="36"/>
  <c r="A11" i="36"/>
  <c r="B19" i="36"/>
  <c r="C19" i="36"/>
  <c r="D19" i="36"/>
  <c r="A12" i="36"/>
  <c r="B26" i="36"/>
  <c r="C26" i="36"/>
  <c r="D26" i="36"/>
  <c r="A13" i="36"/>
  <c r="B44" i="36"/>
  <c r="C44" i="36"/>
  <c r="D44" i="36"/>
  <c r="A14" i="36"/>
  <c r="B17" i="36"/>
  <c r="C17" i="36"/>
  <c r="D17" i="36"/>
  <c r="A15" i="36"/>
  <c r="B3" i="36"/>
  <c r="C3" i="36"/>
  <c r="D3" i="36"/>
  <c r="A16" i="36"/>
  <c r="B15" i="36"/>
  <c r="C15" i="36"/>
  <c r="D15" i="36"/>
  <c r="A17" i="36"/>
  <c r="B10" i="36"/>
  <c r="C10" i="36"/>
  <c r="D10" i="36"/>
  <c r="A18" i="36"/>
  <c r="B20" i="36"/>
  <c r="C20" i="36"/>
  <c r="D20" i="36"/>
  <c r="A19" i="36"/>
  <c r="B29" i="36"/>
  <c r="C29" i="36"/>
  <c r="D29" i="36"/>
  <c r="A20" i="36"/>
  <c r="B21" i="36"/>
  <c r="C21" i="36"/>
  <c r="D21" i="36"/>
  <c r="A21" i="36"/>
  <c r="B33" i="36"/>
  <c r="C33" i="36"/>
  <c r="D33" i="36"/>
  <c r="A22" i="36"/>
  <c r="B4" i="36"/>
  <c r="C4" i="36"/>
  <c r="D4" i="36"/>
  <c r="A23" i="36"/>
  <c r="B23" i="36"/>
  <c r="C23" i="36"/>
  <c r="D23" i="36"/>
  <c r="A24" i="36"/>
  <c r="B46" i="36"/>
  <c r="C46" i="36"/>
  <c r="D46" i="36"/>
  <c r="A25" i="36"/>
  <c r="B9" i="36"/>
  <c r="C9" i="36"/>
  <c r="D9" i="36"/>
  <c r="A26" i="36"/>
  <c r="B25" i="36"/>
  <c r="C25" i="36"/>
  <c r="D25" i="36"/>
  <c r="A27" i="36"/>
  <c r="B22" i="36"/>
  <c r="C22" i="36"/>
  <c r="D22" i="36"/>
  <c r="A28" i="36"/>
  <c r="B42" i="36"/>
  <c r="C42" i="36"/>
  <c r="D42" i="36"/>
  <c r="A29" i="36"/>
  <c r="B14" i="36"/>
  <c r="C14" i="36"/>
  <c r="D14" i="36"/>
  <c r="A30" i="36"/>
  <c r="B47" i="36"/>
  <c r="C47" i="36"/>
  <c r="D47" i="36"/>
  <c r="A31" i="36"/>
  <c r="B38" i="36"/>
  <c r="C38" i="36"/>
  <c r="D38" i="36"/>
  <c r="A32" i="36"/>
  <c r="B11" i="36"/>
  <c r="C11" i="36"/>
  <c r="D11" i="36"/>
  <c r="A33" i="36"/>
  <c r="B30" i="36"/>
  <c r="C30" i="36"/>
  <c r="D30" i="36"/>
  <c r="A34" i="36"/>
  <c r="B6" i="36"/>
  <c r="C6" i="36"/>
  <c r="D6" i="36"/>
  <c r="A35" i="36"/>
  <c r="B13" i="36"/>
  <c r="C13" i="36"/>
  <c r="D13" i="36"/>
  <c r="A36" i="36"/>
  <c r="B5" i="36"/>
  <c r="C5" i="36"/>
  <c r="D5" i="36"/>
  <c r="A37" i="36"/>
  <c r="B7" i="36"/>
  <c r="C7" i="36"/>
  <c r="D7" i="36"/>
  <c r="A38" i="36"/>
  <c r="B48" i="36"/>
  <c r="C48" i="36"/>
  <c r="D48" i="36"/>
  <c r="A39" i="36"/>
  <c r="B8" i="36"/>
  <c r="C8" i="36"/>
  <c r="D8" i="36"/>
  <c r="A40" i="36"/>
  <c r="B31" i="36"/>
  <c r="C31" i="36"/>
  <c r="D31" i="36"/>
  <c r="A41" i="36"/>
  <c r="B37" i="36"/>
  <c r="C37" i="36"/>
  <c r="D37" i="36"/>
  <c r="A42" i="36"/>
  <c r="B43" i="36"/>
  <c r="C43" i="36"/>
  <c r="D43" i="36"/>
  <c r="A43" i="36"/>
  <c r="B41" i="36"/>
  <c r="C41" i="36"/>
  <c r="D41" i="36"/>
  <c r="A44" i="36"/>
  <c r="B49" i="36"/>
  <c r="C49" i="36"/>
  <c r="D49" i="36"/>
  <c r="A45" i="36"/>
  <c r="B27" i="36"/>
  <c r="C27" i="36"/>
  <c r="D27" i="36"/>
  <c r="A46" i="36"/>
  <c r="B12" i="36"/>
  <c r="C12" i="36"/>
  <c r="D12" i="36"/>
  <c r="A47" i="36"/>
  <c r="B28" i="36"/>
  <c r="C28" i="36"/>
  <c r="D28" i="36"/>
  <c r="A48" i="36"/>
  <c r="B35" i="36"/>
  <c r="C35" i="36"/>
  <c r="D35" i="36"/>
  <c r="A49" i="36"/>
  <c r="B34" i="36"/>
  <c r="C34" i="36"/>
  <c r="D34" i="36"/>
  <c r="I13" i="25"/>
  <c r="H13" i="25"/>
  <c r="I7" i="25"/>
  <c r="H7" i="25"/>
  <c r="G7" i="25"/>
  <c r="G13" i="25" s="1"/>
  <c r="I13" i="20"/>
  <c r="H13" i="20"/>
  <c r="I7" i="20"/>
  <c r="H7" i="20"/>
  <c r="G7" i="20"/>
  <c r="G13" i="20" s="1"/>
  <c r="H13" i="21"/>
  <c r="I7" i="21"/>
  <c r="I13" i="21" s="1"/>
  <c r="H7" i="21"/>
  <c r="G7" i="21"/>
  <c r="G13" i="21" s="1"/>
  <c r="I13" i="22"/>
  <c r="H13" i="22"/>
  <c r="I7" i="22"/>
  <c r="H7" i="22"/>
  <c r="G7" i="22"/>
  <c r="G13" i="22" s="1"/>
  <c r="I13" i="23"/>
  <c r="I7" i="23"/>
  <c r="H7" i="23"/>
  <c r="H13" i="23" s="1"/>
  <c r="G7" i="23"/>
  <c r="G13" i="23" s="1"/>
  <c r="I13" i="24"/>
  <c r="H13" i="24"/>
  <c r="I7" i="24"/>
  <c r="H7" i="24"/>
  <c r="G7" i="24"/>
  <c r="G13" i="24" s="1"/>
  <c r="I13" i="26"/>
  <c r="H13" i="26"/>
  <c r="I7" i="26"/>
  <c r="H7" i="26"/>
  <c r="G7" i="26"/>
  <c r="G13" i="26" s="1"/>
  <c r="I13" i="27"/>
  <c r="H13" i="27"/>
  <c r="I7" i="27"/>
  <c r="H7" i="27"/>
  <c r="G7" i="27"/>
  <c r="G13" i="27" s="1"/>
  <c r="H13" i="28"/>
  <c r="I7" i="28"/>
  <c r="I13" i="28" s="1"/>
  <c r="H7" i="28"/>
  <c r="G7" i="28"/>
  <c r="G13" i="28" s="1"/>
  <c r="I13" i="29"/>
  <c r="H13" i="29"/>
  <c r="I7" i="29"/>
  <c r="H7" i="29"/>
  <c r="G7" i="29"/>
  <c r="G13" i="29" s="1"/>
  <c r="I13" i="30"/>
  <c r="H13" i="30"/>
  <c r="I7" i="30"/>
  <c r="H7" i="30"/>
  <c r="G7" i="30"/>
  <c r="G13" i="30" s="1"/>
  <c r="H13" i="31"/>
  <c r="I7" i="31"/>
  <c r="I13" i="31" s="1"/>
  <c r="H7" i="31"/>
  <c r="G7" i="31"/>
  <c r="G13" i="31" s="1"/>
  <c r="I13" i="32"/>
  <c r="H13" i="32"/>
  <c r="I7" i="32"/>
  <c r="H7" i="32"/>
  <c r="G7" i="32"/>
  <c r="G13" i="32" s="1"/>
  <c r="I13" i="33"/>
  <c r="H13" i="33"/>
  <c r="I7" i="33"/>
  <c r="H7" i="33"/>
  <c r="G7" i="33"/>
  <c r="G13" i="33" s="1"/>
  <c r="I13" i="34"/>
  <c r="H13" i="34"/>
  <c r="I7" i="34"/>
  <c r="H7" i="34"/>
  <c r="G7" i="34"/>
  <c r="G13" i="34" s="1"/>
  <c r="H13" i="35"/>
  <c r="I7" i="35"/>
  <c r="I13" i="35" s="1"/>
  <c r="H7" i="35"/>
  <c r="G7" i="35"/>
  <c r="G13" i="35" s="1"/>
  <c r="B1" i="28"/>
  <c r="C1" i="28"/>
  <c r="D1" i="28"/>
  <c r="A2" i="28"/>
  <c r="B8" i="28"/>
  <c r="C8" i="28"/>
  <c r="D8" i="28"/>
  <c r="A3" i="28"/>
  <c r="B9" i="28"/>
  <c r="C9" i="28"/>
  <c r="D9" i="28"/>
  <c r="A4" i="28"/>
  <c r="B10" i="28"/>
  <c r="C10" i="28"/>
  <c r="D10" i="28"/>
  <c r="A5" i="28"/>
  <c r="B11" i="28"/>
  <c r="C11" i="28"/>
  <c r="D11" i="28"/>
  <c r="A6" i="28"/>
  <c r="B12" i="28"/>
  <c r="C12" i="28"/>
  <c r="D12" i="28"/>
  <c r="A7" i="28"/>
  <c r="B13" i="28"/>
  <c r="C13" i="28"/>
  <c r="D13" i="28"/>
  <c r="A8" i="28"/>
  <c r="B14" i="28"/>
  <c r="C14" i="28"/>
  <c r="D14" i="28"/>
  <c r="A9" i="28"/>
  <c r="B15" i="28"/>
  <c r="C15" i="28"/>
  <c r="D15" i="28"/>
  <c r="A10" i="28"/>
  <c r="B16" i="28"/>
  <c r="C16" i="28"/>
  <c r="D16" i="28"/>
  <c r="A11" i="28"/>
  <c r="B2" i="28"/>
  <c r="C2" i="28"/>
  <c r="D2" i="28"/>
  <c r="A12" i="28"/>
  <c r="B17" i="28"/>
  <c r="C17" i="28"/>
  <c r="D17" i="28"/>
  <c r="A13" i="28"/>
  <c r="B18" i="28"/>
  <c r="C18" i="28"/>
  <c r="D18" i="28"/>
  <c r="A14" i="28"/>
  <c r="B19" i="28"/>
  <c r="C19" i="28"/>
  <c r="D19" i="28"/>
  <c r="A15" i="28"/>
  <c r="B20" i="28"/>
  <c r="C20" i="28"/>
  <c r="D20" i="28"/>
  <c r="A16" i="28"/>
  <c r="B21" i="28"/>
  <c r="C21" i="28"/>
  <c r="D21" i="28"/>
  <c r="A17" i="28"/>
  <c r="B22" i="28"/>
  <c r="C22" i="28"/>
  <c r="D22" i="28"/>
  <c r="A18" i="28"/>
  <c r="B23" i="28"/>
  <c r="C23" i="28"/>
  <c r="D23" i="28"/>
  <c r="A19" i="28"/>
  <c r="B6" i="28"/>
  <c r="C6" i="28"/>
  <c r="D6" i="28"/>
  <c r="A20" i="28"/>
  <c r="B24" i="28"/>
  <c r="C24" i="28"/>
  <c r="D24" i="28"/>
  <c r="A21" i="28"/>
  <c r="B25" i="28"/>
  <c r="C25" i="28"/>
  <c r="D25" i="28"/>
  <c r="A22" i="28"/>
  <c r="B26" i="28"/>
  <c r="C26" i="28"/>
  <c r="D26" i="28"/>
  <c r="A23" i="28"/>
  <c r="B27" i="28"/>
  <c r="C27" i="28"/>
  <c r="D27" i="28"/>
  <c r="A24" i="28"/>
  <c r="B28" i="28"/>
  <c r="C28" i="28"/>
  <c r="D28" i="28"/>
  <c r="A25" i="28"/>
  <c r="B29" i="28"/>
  <c r="C29" i="28"/>
  <c r="D29" i="28"/>
  <c r="A26" i="28"/>
  <c r="B30" i="28"/>
  <c r="C30" i="28"/>
  <c r="D30" i="28"/>
  <c r="A27" i="28"/>
  <c r="B31" i="28"/>
  <c r="C31" i="28"/>
  <c r="D31" i="28"/>
  <c r="A28" i="28"/>
  <c r="B32" i="28"/>
  <c r="C32" i="28"/>
  <c r="D32" i="28"/>
  <c r="A29" i="28"/>
  <c r="B33" i="28"/>
  <c r="C33" i="28"/>
  <c r="D33" i="28"/>
  <c r="A30" i="28"/>
  <c r="B34" i="28"/>
  <c r="C34" i="28"/>
  <c r="D34" i="28"/>
  <c r="A31" i="28"/>
  <c r="B35" i="28"/>
  <c r="C35" i="28"/>
  <c r="D35" i="28"/>
  <c r="A32" i="28"/>
  <c r="B36" i="28"/>
  <c r="C36" i="28"/>
  <c r="D36" i="28"/>
  <c r="A33" i="28"/>
  <c r="B37" i="28"/>
  <c r="C37" i="28"/>
  <c r="D37" i="28"/>
  <c r="A34" i="28"/>
  <c r="B38" i="28"/>
  <c r="C38" i="28"/>
  <c r="D38" i="28"/>
  <c r="A35" i="28"/>
  <c r="B5" i="28"/>
  <c r="C5" i="28"/>
  <c r="D5" i="28"/>
  <c r="A36" i="28"/>
  <c r="B3" i="28"/>
  <c r="C3" i="28"/>
  <c r="D3" i="28"/>
  <c r="A37" i="28"/>
  <c r="B39" i="28"/>
  <c r="C39" i="28"/>
  <c r="D39" i="28"/>
  <c r="A38" i="28"/>
  <c r="B40" i="28"/>
  <c r="C40" i="28"/>
  <c r="D40" i="28"/>
  <c r="A39" i="28"/>
  <c r="B41" i="28"/>
  <c r="C41" i="28"/>
  <c r="D41" i="28"/>
  <c r="A40" i="28"/>
  <c r="B42" i="28"/>
  <c r="C42" i="28"/>
  <c r="D42" i="28"/>
  <c r="A41" i="28"/>
  <c r="B43" i="28"/>
  <c r="C43" i="28"/>
  <c r="D43" i="28"/>
  <c r="A42" i="28"/>
  <c r="B44" i="28"/>
  <c r="C44" i="28"/>
  <c r="D44" i="28"/>
  <c r="A43" i="28"/>
  <c r="B45" i="28"/>
  <c r="C45" i="28"/>
  <c r="D45" i="28"/>
  <c r="A44" i="28"/>
  <c r="B46" i="28"/>
  <c r="C46" i="28"/>
  <c r="D46" i="28"/>
  <c r="A45" i="28"/>
  <c r="B47" i="28"/>
  <c r="C47" i="28"/>
  <c r="D47" i="28"/>
  <c r="A46" i="28"/>
  <c r="B4" i="28"/>
  <c r="C4" i="28"/>
  <c r="D4" i="28"/>
  <c r="A47" i="28"/>
  <c r="B7" i="28"/>
  <c r="C7" i="28"/>
  <c r="D7" i="28"/>
  <c r="A48" i="28"/>
  <c r="B48" i="28"/>
  <c r="C48" i="28"/>
  <c r="D48" i="28"/>
  <c r="A49" i="28"/>
  <c r="B49" i="28"/>
  <c r="C49" i="28"/>
  <c r="D49" i="28"/>
  <c r="B1" i="27"/>
  <c r="C1" i="27"/>
  <c r="D1" i="27"/>
  <c r="A2" i="27"/>
  <c r="B18" i="27"/>
  <c r="C18" i="27"/>
  <c r="D18" i="27"/>
  <c r="A3" i="27"/>
  <c r="B3" i="27"/>
  <c r="C3" i="27"/>
  <c r="D3" i="27"/>
  <c r="A4" i="27"/>
  <c r="B19" i="27"/>
  <c r="C19" i="27"/>
  <c r="D19" i="27"/>
  <c r="A5" i="27"/>
  <c r="B11" i="27"/>
  <c r="C11" i="27"/>
  <c r="D11" i="27"/>
  <c r="A6" i="27"/>
  <c r="B2" i="27"/>
  <c r="C2" i="27"/>
  <c r="D2" i="27"/>
  <c r="A7" i="27"/>
  <c r="B20" i="27"/>
  <c r="C20" i="27"/>
  <c r="D20" i="27"/>
  <c r="A8" i="27"/>
  <c r="B21" i="27"/>
  <c r="C21" i="27"/>
  <c r="D21" i="27"/>
  <c r="A9" i="27"/>
  <c r="B22" i="27"/>
  <c r="C22" i="27"/>
  <c r="D22" i="27"/>
  <c r="A10" i="27"/>
  <c r="B23" i="27"/>
  <c r="C23" i="27"/>
  <c r="D23" i="27"/>
  <c r="A11" i="27"/>
  <c r="B24" i="27"/>
  <c r="C24" i="27"/>
  <c r="D24" i="27"/>
  <c r="A12" i="27"/>
  <c r="B25" i="27"/>
  <c r="C25" i="27"/>
  <c r="D25" i="27"/>
  <c r="A13" i="27"/>
  <c r="B26" i="27"/>
  <c r="C26" i="27"/>
  <c r="D26" i="27"/>
  <c r="A14" i="27"/>
  <c r="B27" i="27"/>
  <c r="C27" i="27"/>
  <c r="D27" i="27"/>
  <c r="A15" i="27"/>
  <c r="B28" i="27"/>
  <c r="C28" i="27"/>
  <c r="D28" i="27"/>
  <c r="A16" i="27"/>
  <c r="B13" i="27"/>
  <c r="C13" i="27"/>
  <c r="D13" i="27"/>
  <c r="A17" i="27"/>
  <c r="B17" i="27"/>
  <c r="C17" i="27"/>
  <c r="D17" i="27"/>
  <c r="A18" i="27"/>
  <c r="B29" i="27"/>
  <c r="C29" i="27"/>
  <c r="D29" i="27"/>
  <c r="A19" i="27"/>
  <c r="B30" i="27"/>
  <c r="C30" i="27"/>
  <c r="D30" i="27"/>
  <c r="A20" i="27"/>
  <c r="B31" i="27"/>
  <c r="C31" i="27"/>
  <c r="D31" i="27"/>
  <c r="A21" i="27"/>
  <c r="B14" i="27"/>
  <c r="C14" i="27"/>
  <c r="D14" i="27"/>
  <c r="A22" i="27"/>
  <c r="B15" i="27"/>
  <c r="C15" i="27"/>
  <c r="D15" i="27"/>
  <c r="A23" i="27"/>
  <c r="B9" i="27"/>
  <c r="C9" i="27"/>
  <c r="D9" i="27"/>
  <c r="A24" i="27"/>
  <c r="B7" i="27"/>
  <c r="C7" i="27"/>
  <c r="D7" i="27"/>
  <c r="A25" i="27"/>
  <c r="B8" i="27"/>
  <c r="C8" i="27"/>
  <c r="D8" i="27"/>
  <c r="A26" i="27"/>
  <c r="B32" i="27"/>
  <c r="C32" i="27"/>
  <c r="D32" i="27"/>
  <c r="A27" i="27"/>
  <c r="B33" i="27"/>
  <c r="C33" i="27"/>
  <c r="D33" i="27"/>
  <c r="A28" i="27"/>
  <c r="B6" i="27"/>
  <c r="C6" i="27"/>
  <c r="D6" i="27"/>
  <c r="A29" i="27"/>
  <c r="B16" i="27"/>
  <c r="C16" i="27"/>
  <c r="D16" i="27"/>
  <c r="A30" i="27"/>
  <c r="B34" i="27"/>
  <c r="C34" i="27"/>
  <c r="D34" i="27"/>
  <c r="A31" i="27"/>
  <c r="B35" i="27"/>
  <c r="C35" i="27"/>
  <c r="D35" i="27"/>
  <c r="A32" i="27"/>
  <c r="B36" i="27"/>
  <c r="C36" i="27"/>
  <c r="D36" i="27"/>
  <c r="A33" i="27"/>
  <c r="B37" i="27"/>
  <c r="C37" i="27"/>
  <c r="D37" i="27"/>
  <c r="A34" i="27"/>
  <c r="B12" i="27"/>
  <c r="C12" i="27"/>
  <c r="D12" i="27"/>
  <c r="A35" i="27"/>
  <c r="B38" i="27"/>
  <c r="C38" i="27"/>
  <c r="D38" i="27"/>
  <c r="A36" i="27"/>
  <c r="B39" i="27"/>
  <c r="C39" i="27"/>
  <c r="D39" i="27"/>
  <c r="A37" i="27"/>
  <c r="B40" i="27"/>
  <c r="C40" i="27"/>
  <c r="D40" i="27"/>
  <c r="A38" i="27"/>
  <c r="B4" i="27"/>
  <c r="C4" i="27"/>
  <c r="D4" i="27"/>
  <c r="A39" i="27"/>
  <c r="B41" i="27"/>
  <c r="C41" i="27"/>
  <c r="D41" i="27"/>
  <c r="A40" i="27"/>
  <c r="B42" i="27"/>
  <c r="C42" i="27"/>
  <c r="D42" i="27"/>
  <c r="A41" i="27"/>
  <c r="B5" i="27"/>
  <c r="C5" i="27"/>
  <c r="D5" i="27"/>
  <c r="A42" i="27"/>
  <c r="B10" i="27"/>
  <c r="C10" i="27"/>
  <c r="D10" i="27"/>
  <c r="A43" i="27"/>
  <c r="B43" i="27"/>
  <c r="C43" i="27"/>
  <c r="D43" i="27"/>
  <c r="A44" i="27"/>
  <c r="B44" i="27"/>
  <c r="C44" i="27"/>
  <c r="D44" i="27"/>
  <c r="A45" i="27"/>
  <c r="B45" i="27"/>
  <c r="C45" i="27"/>
  <c r="D45" i="27"/>
  <c r="A46" i="27"/>
  <c r="B46" i="27"/>
  <c r="C46" i="27"/>
  <c r="D46" i="27"/>
  <c r="A47" i="27"/>
  <c r="B47" i="27"/>
  <c r="C47" i="27"/>
  <c r="D47" i="27"/>
  <c r="A48" i="27"/>
  <c r="B48" i="27"/>
  <c r="C48" i="27"/>
  <c r="D48" i="27"/>
  <c r="A49" i="27"/>
  <c r="B49" i="27"/>
  <c r="C49" i="27"/>
  <c r="D49" i="27"/>
  <c r="B1" i="26"/>
  <c r="C1" i="26"/>
  <c r="D1" i="26"/>
  <c r="A2" i="26"/>
  <c r="B25" i="26"/>
  <c r="C25" i="26"/>
  <c r="D25" i="26"/>
  <c r="A3" i="26"/>
  <c r="B18" i="26"/>
  <c r="C18" i="26"/>
  <c r="D18" i="26"/>
  <c r="A4" i="26"/>
  <c r="B26" i="26"/>
  <c r="C26" i="26"/>
  <c r="D26" i="26"/>
  <c r="A5" i="26"/>
  <c r="B27" i="26"/>
  <c r="C27" i="26"/>
  <c r="D27" i="26"/>
  <c r="A6" i="26"/>
  <c r="B28" i="26"/>
  <c r="C28" i="26"/>
  <c r="D28" i="26"/>
  <c r="A7" i="26"/>
  <c r="B29" i="26"/>
  <c r="C29" i="26"/>
  <c r="D29" i="26"/>
  <c r="A8" i="26"/>
  <c r="B16" i="26"/>
  <c r="C16" i="26"/>
  <c r="D16" i="26"/>
  <c r="A9" i="26"/>
  <c r="B17" i="26"/>
  <c r="C17" i="26"/>
  <c r="D17" i="26"/>
  <c r="A10" i="26"/>
  <c r="B30" i="26"/>
  <c r="C30" i="26"/>
  <c r="D30" i="26"/>
  <c r="A11" i="26"/>
  <c r="B31" i="26"/>
  <c r="C31" i="26"/>
  <c r="D31" i="26"/>
  <c r="A12" i="26"/>
  <c r="B12" i="26"/>
  <c r="C12" i="26"/>
  <c r="D12" i="26"/>
  <c r="A13" i="26"/>
  <c r="B9" i="26"/>
  <c r="C9" i="26"/>
  <c r="D9" i="26"/>
  <c r="A14" i="26"/>
  <c r="B5" i="26"/>
  <c r="C5" i="26"/>
  <c r="D5" i="26"/>
  <c r="A15" i="26"/>
  <c r="B6" i="26"/>
  <c r="C6" i="26"/>
  <c r="D6" i="26"/>
  <c r="A16" i="26"/>
  <c r="B4" i="26"/>
  <c r="C4" i="26"/>
  <c r="D4" i="26"/>
  <c r="A17" i="26"/>
  <c r="B7" i="26"/>
  <c r="C7" i="26"/>
  <c r="D7" i="26"/>
  <c r="A18" i="26"/>
  <c r="B14" i="26"/>
  <c r="C14" i="26"/>
  <c r="D14" i="26"/>
  <c r="A19" i="26"/>
  <c r="B32" i="26"/>
  <c r="C32" i="26"/>
  <c r="D32" i="26"/>
  <c r="A20" i="26"/>
  <c r="B33" i="26"/>
  <c r="C33" i="26"/>
  <c r="D33" i="26"/>
  <c r="A21" i="26"/>
  <c r="B34" i="26"/>
  <c r="C34" i="26"/>
  <c r="D34" i="26"/>
  <c r="A22" i="26"/>
  <c r="B3" i="26"/>
  <c r="C3" i="26"/>
  <c r="D3" i="26"/>
  <c r="A23" i="26"/>
  <c r="B11" i="26"/>
  <c r="C11" i="26"/>
  <c r="D11" i="26"/>
  <c r="A24" i="26"/>
  <c r="B22" i="26"/>
  <c r="C22" i="26"/>
  <c r="D22" i="26"/>
  <c r="A25" i="26"/>
  <c r="B21" i="26"/>
  <c r="C21" i="26"/>
  <c r="D21" i="26"/>
  <c r="A26" i="26"/>
  <c r="B19" i="26"/>
  <c r="C19" i="26"/>
  <c r="D19" i="26"/>
  <c r="A27" i="26"/>
  <c r="B35" i="26"/>
  <c r="C35" i="26"/>
  <c r="D35" i="26"/>
  <c r="A28" i="26"/>
  <c r="B20" i="26"/>
  <c r="C20" i="26"/>
  <c r="D20" i="26"/>
  <c r="A29" i="26"/>
  <c r="B36" i="26"/>
  <c r="C36" i="26"/>
  <c r="D36" i="26"/>
  <c r="A30" i="26"/>
  <c r="B2" i="26"/>
  <c r="C2" i="26"/>
  <c r="D2" i="26"/>
  <c r="A31" i="26"/>
  <c r="B37" i="26"/>
  <c r="C37" i="26"/>
  <c r="D37" i="26"/>
  <c r="A32" i="26"/>
  <c r="B23" i="26"/>
  <c r="C23" i="26"/>
  <c r="D23" i="26"/>
  <c r="A33" i="26"/>
  <c r="B10" i="26"/>
  <c r="C10" i="26"/>
  <c r="D10" i="26"/>
  <c r="A34" i="26"/>
  <c r="B38" i="26"/>
  <c r="C38" i="26"/>
  <c r="D38" i="26"/>
  <c r="A35" i="26"/>
  <c r="B15" i="26"/>
  <c r="C15" i="26"/>
  <c r="D15" i="26"/>
  <c r="A36" i="26"/>
  <c r="B39" i="26"/>
  <c r="C39" i="26"/>
  <c r="D39" i="26"/>
  <c r="A37" i="26"/>
  <c r="B40" i="26"/>
  <c r="C40" i="26"/>
  <c r="D40" i="26"/>
  <c r="A38" i="26"/>
  <c r="B41" i="26"/>
  <c r="C41" i="26"/>
  <c r="D41" i="26"/>
  <c r="A39" i="26"/>
  <c r="B13" i="26"/>
  <c r="C13" i="26"/>
  <c r="D13" i="26"/>
  <c r="A40" i="26"/>
  <c r="B8" i="26"/>
  <c r="C8" i="26"/>
  <c r="D8" i="26"/>
  <c r="A41" i="26"/>
  <c r="B42" i="26"/>
  <c r="C42" i="26"/>
  <c r="D42" i="26"/>
  <c r="A42" i="26"/>
  <c r="B43" i="26"/>
  <c r="C43" i="26"/>
  <c r="D43" i="26"/>
  <c r="A43" i="26"/>
  <c r="B44" i="26"/>
  <c r="C44" i="26"/>
  <c r="D44" i="26"/>
  <c r="A44" i="26"/>
  <c r="B45" i="26"/>
  <c r="C45" i="26"/>
  <c r="D45" i="26"/>
  <c r="A45" i="26"/>
  <c r="B46" i="26"/>
  <c r="C46" i="26"/>
  <c r="D46" i="26"/>
  <c r="A46" i="26"/>
  <c r="B47" i="26"/>
  <c r="C47" i="26"/>
  <c r="D47" i="26"/>
  <c r="A47" i="26"/>
  <c r="B48" i="26"/>
  <c r="C48" i="26"/>
  <c r="D48" i="26"/>
  <c r="A48" i="26"/>
  <c r="B49" i="26"/>
  <c r="C49" i="26"/>
  <c r="D49" i="26"/>
  <c r="A49" i="26"/>
  <c r="B24" i="26"/>
  <c r="C24" i="26"/>
  <c r="D24" i="26"/>
  <c r="B1" i="25"/>
  <c r="C1" i="25"/>
  <c r="D1" i="25"/>
  <c r="A2" i="25"/>
  <c r="B29" i="25"/>
  <c r="C29" i="25"/>
  <c r="D29" i="25"/>
  <c r="A3" i="25"/>
  <c r="B30" i="25"/>
  <c r="C30" i="25"/>
  <c r="D30" i="25"/>
  <c r="A4" i="25"/>
  <c r="B4" i="25"/>
  <c r="C4" i="25"/>
  <c r="D4" i="25"/>
  <c r="A5" i="25"/>
  <c r="B31" i="25"/>
  <c r="C31" i="25"/>
  <c r="D31" i="25"/>
  <c r="A6" i="25"/>
  <c r="B32" i="25"/>
  <c r="C32" i="25"/>
  <c r="D32" i="25"/>
  <c r="A7" i="25"/>
  <c r="B5" i="25"/>
  <c r="C5" i="25"/>
  <c r="D5" i="25"/>
  <c r="A8" i="25"/>
  <c r="B22" i="25"/>
  <c r="C22" i="25"/>
  <c r="D22" i="25"/>
  <c r="A9" i="25"/>
  <c r="B2" i="25"/>
  <c r="C2" i="25"/>
  <c r="D2" i="25"/>
  <c r="A10" i="25"/>
  <c r="B33" i="25"/>
  <c r="C33" i="25"/>
  <c r="D33" i="25"/>
  <c r="A11" i="25"/>
  <c r="B28" i="25"/>
  <c r="C28" i="25"/>
  <c r="D28" i="25"/>
  <c r="A12" i="25"/>
  <c r="B34" i="25"/>
  <c r="C34" i="25"/>
  <c r="D34" i="25"/>
  <c r="A13" i="25"/>
  <c r="B20" i="25"/>
  <c r="C20" i="25"/>
  <c r="D20" i="25"/>
  <c r="A14" i="25"/>
  <c r="B6" i="25"/>
  <c r="C6" i="25"/>
  <c r="D6" i="25"/>
  <c r="A15" i="25"/>
  <c r="B17" i="25"/>
  <c r="C17" i="25"/>
  <c r="D17" i="25"/>
  <c r="A16" i="25"/>
  <c r="B35" i="25"/>
  <c r="C35" i="25"/>
  <c r="D35" i="25"/>
  <c r="A17" i="25"/>
  <c r="B26" i="25"/>
  <c r="C26" i="25"/>
  <c r="D26" i="25"/>
  <c r="A18" i="25"/>
  <c r="B11" i="25"/>
  <c r="C11" i="25"/>
  <c r="D11" i="25"/>
  <c r="A19" i="25"/>
  <c r="B36" i="25"/>
  <c r="C36" i="25"/>
  <c r="D36" i="25"/>
  <c r="A20" i="25"/>
  <c r="B37" i="25"/>
  <c r="C37" i="25"/>
  <c r="D37" i="25"/>
  <c r="A21" i="25"/>
  <c r="B21" i="25"/>
  <c r="C21" i="25"/>
  <c r="D21" i="25"/>
  <c r="A22" i="25"/>
  <c r="B38" i="25"/>
  <c r="C38" i="25"/>
  <c r="D38" i="25"/>
  <c r="A23" i="25"/>
  <c r="B23" i="25"/>
  <c r="C23" i="25"/>
  <c r="D23" i="25"/>
  <c r="A24" i="25"/>
  <c r="B39" i="25"/>
  <c r="C39" i="25"/>
  <c r="D39" i="25"/>
  <c r="A25" i="25"/>
  <c r="B19" i="25"/>
  <c r="C19" i="25"/>
  <c r="D19" i="25"/>
  <c r="A26" i="25"/>
  <c r="B13" i="25"/>
  <c r="C13" i="25"/>
  <c r="D13" i="25"/>
  <c r="A27" i="25"/>
  <c r="B40" i="25"/>
  <c r="C40" i="25"/>
  <c r="D40" i="25"/>
  <c r="A28" i="25"/>
  <c r="B25" i="25"/>
  <c r="C25" i="25"/>
  <c r="D25" i="25"/>
  <c r="A29" i="25"/>
  <c r="B15" i="25"/>
  <c r="C15" i="25"/>
  <c r="D15" i="25"/>
  <c r="A30" i="25"/>
  <c r="B7" i="25"/>
  <c r="C7" i="25"/>
  <c r="D7" i="25"/>
  <c r="A31" i="25"/>
  <c r="B18" i="25"/>
  <c r="C18" i="25"/>
  <c r="D18" i="25"/>
  <c r="A32" i="25"/>
  <c r="B41" i="25"/>
  <c r="C41" i="25"/>
  <c r="D41" i="25"/>
  <c r="A33" i="25"/>
  <c r="B14" i="25"/>
  <c r="C14" i="25"/>
  <c r="D14" i="25"/>
  <c r="A34" i="25"/>
  <c r="B27" i="25"/>
  <c r="C27" i="25"/>
  <c r="D27" i="25"/>
  <c r="A35" i="25"/>
  <c r="B24" i="25"/>
  <c r="C24" i="25"/>
  <c r="D24" i="25"/>
  <c r="A36" i="25"/>
  <c r="B9" i="25"/>
  <c r="C9" i="25"/>
  <c r="D9" i="25"/>
  <c r="A37" i="25"/>
  <c r="B42" i="25"/>
  <c r="C42" i="25"/>
  <c r="D42" i="25"/>
  <c r="A38" i="25"/>
  <c r="B10" i="25"/>
  <c r="C10" i="25"/>
  <c r="D10" i="25"/>
  <c r="A39" i="25"/>
  <c r="B43" i="25"/>
  <c r="C43" i="25"/>
  <c r="D43" i="25"/>
  <c r="A40" i="25"/>
  <c r="B44" i="25"/>
  <c r="C44" i="25"/>
  <c r="D44" i="25"/>
  <c r="A41" i="25"/>
  <c r="B45" i="25"/>
  <c r="C45" i="25"/>
  <c r="D45" i="25"/>
  <c r="A42" i="25"/>
  <c r="B16" i="25"/>
  <c r="C16" i="25"/>
  <c r="D16" i="25"/>
  <c r="A43" i="25"/>
  <c r="B46" i="25"/>
  <c r="C46" i="25"/>
  <c r="D46" i="25"/>
  <c r="A44" i="25"/>
  <c r="B47" i="25"/>
  <c r="C47" i="25"/>
  <c r="D47" i="25"/>
  <c r="A45" i="25"/>
  <c r="B3" i="25"/>
  <c r="C3" i="25"/>
  <c r="D3" i="25"/>
  <c r="A46" i="25"/>
  <c r="B8" i="25"/>
  <c r="C8" i="25"/>
  <c r="D8" i="25"/>
  <c r="A47" i="25"/>
  <c r="B12" i="25"/>
  <c r="C12" i="25"/>
  <c r="D12" i="25"/>
  <c r="A48" i="25"/>
  <c r="B48" i="25"/>
  <c r="C48" i="25"/>
  <c r="D48" i="25"/>
  <c r="A49" i="25"/>
  <c r="B49" i="25"/>
  <c r="C49" i="25"/>
  <c r="D49" i="25"/>
  <c r="B1" i="24"/>
  <c r="C1" i="24"/>
  <c r="D1" i="24"/>
  <c r="A2" i="24"/>
  <c r="B29" i="24"/>
  <c r="C29" i="24"/>
  <c r="D29" i="24"/>
  <c r="A3" i="24"/>
  <c r="B10" i="24"/>
  <c r="C10" i="24"/>
  <c r="D10" i="24"/>
  <c r="A4" i="24"/>
  <c r="B24" i="24"/>
  <c r="C24" i="24"/>
  <c r="D24" i="24"/>
  <c r="A5" i="24"/>
  <c r="B36" i="24"/>
  <c r="C36" i="24"/>
  <c r="D36" i="24"/>
  <c r="A6" i="24"/>
  <c r="B31" i="24"/>
  <c r="C31" i="24"/>
  <c r="D31" i="24"/>
  <c r="A7" i="24"/>
  <c r="B37" i="24"/>
  <c r="C37" i="24"/>
  <c r="D37" i="24"/>
  <c r="A8" i="24"/>
  <c r="B38" i="24"/>
  <c r="C38" i="24"/>
  <c r="D38" i="24"/>
  <c r="A9" i="24"/>
  <c r="B26" i="24"/>
  <c r="C26" i="24"/>
  <c r="D26" i="24"/>
  <c r="A10" i="24"/>
  <c r="B25" i="24"/>
  <c r="C25" i="24"/>
  <c r="D25" i="24"/>
  <c r="A11" i="24"/>
  <c r="B20" i="24"/>
  <c r="C20" i="24"/>
  <c r="D20" i="24"/>
  <c r="A12" i="24"/>
  <c r="B6" i="24"/>
  <c r="C6" i="24"/>
  <c r="D6" i="24"/>
  <c r="A13" i="24"/>
  <c r="B39" i="24"/>
  <c r="C39" i="24"/>
  <c r="D39" i="24"/>
  <c r="A14" i="24"/>
  <c r="B18" i="24"/>
  <c r="C18" i="24"/>
  <c r="D18" i="24"/>
  <c r="A15" i="24"/>
  <c r="B35" i="24"/>
  <c r="C35" i="24"/>
  <c r="D35" i="24"/>
  <c r="A16" i="24"/>
  <c r="B16" i="24"/>
  <c r="C16" i="24"/>
  <c r="D16" i="24"/>
  <c r="A17" i="24"/>
  <c r="B40" i="24"/>
  <c r="C40" i="24"/>
  <c r="D40" i="24"/>
  <c r="A18" i="24"/>
  <c r="B7" i="24"/>
  <c r="C7" i="24"/>
  <c r="D7" i="24"/>
  <c r="A19" i="24"/>
  <c r="B41" i="24"/>
  <c r="C41" i="24"/>
  <c r="D41" i="24"/>
  <c r="A20" i="24"/>
  <c r="B17" i="24"/>
  <c r="C17" i="24"/>
  <c r="D17" i="24"/>
  <c r="A21" i="24"/>
  <c r="B9" i="24"/>
  <c r="C9" i="24"/>
  <c r="D9" i="24"/>
  <c r="A22" i="24"/>
  <c r="B14" i="24"/>
  <c r="C14" i="24"/>
  <c r="D14" i="24"/>
  <c r="A23" i="24"/>
  <c r="B4" i="24"/>
  <c r="C4" i="24"/>
  <c r="D4" i="24"/>
  <c r="A24" i="24"/>
  <c r="B27" i="24"/>
  <c r="C27" i="24"/>
  <c r="D27" i="24"/>
  <c r="A25" i="24"/>
  <c r="B42" i="24"/>
  <c r="C42" i="24"/>
  <c r="D42" i="24"/>
  <c r="A26" i="24"/>
  <c r="B43" i="24"/>
  <c r="C43" i="24"/>
  <c r="D43" i="24"/>
  <c r="A27" i="24"/>
  <c r="B21" i="24"/>
  <c r="C21" i="24"/>
  <c r="D21" i="24"/>
  <c r="A28" i="24"/>
  <c r="B44" i="24"/>
  <c r="C44" i="24"/>
  <c r="D44" i="24"/>
  <c r="A29" i="24"/>
  <c r="B33" i="24"/>
  <c r="C33" i="24"/>
  <c r="D33" i="24"/>
  <c r="A30" i="24"/>
  <c r="B19" i="24"/>
  <c r="C19" i="24"/>
  <c r="D19" i="24"/>
  <c r="A31" i="24"/>
  <c r="B34" i="24"/>
  <c r="C34" i="24"/>
  <c r="D34" i="24"/>
  <c r="A32" i="24"/>
  <c r="B32" i="24"/>
  <c r="C32" i="24"/>
  <c r="D32" i="24"/>
  <c r="A33" i="24"/>
  <c r="B30" i="24"/>
  <c r="C30" i="24"/>
  <c r="D30" i="24"/>
  <c r="A34" i="24"/>
  <c r="B8" i="24"/>
  <c r="C8" i="24"/>
  <c r="D8" i="24"/>
  <c r="A35" i="24"/>
  <c r="B13" i="24"/>
  <c r="C13" i="24"/>
  <c r="D13" i="24"/>
  <c r="A36" i="24"/>
  <c r="B12" i="24"/>
  <c r="C12" i="24"/>
  <c r="D12" i="24"/>
  <c r="A37" i="24"/>
  <c r="B3" i="24"/>
  <c r="C3" i="24"/>
  <c r="D3" i="24"/>
  <c r="A38" i="24"/>
  <c r="B45" i="24"/>
  <c r="C45" i="24"/>
  <c r="D45" i="24"/>
  <c r="A39" i="24"/>
  <c r="B5" i="24"/>
  <c r="C5" i="24"/>
  <c r="D5" i="24"/>
  <c r="A40" i="24"/>
  <c r="B23" i="24"/>
  <c r="C23" i="24"/>
  <c r="D23" i="24"/>
  <c r="A41" i="24"/>
  <c r="B2" i="24"/>
  <c r="C2" i="24"/>
  <c r="D2" i="24"/>
  <c r="A42" i="24"/>
  <c r="B22" i="24"/>
  <c r="C22" i="24"/>
  <c r="D22" i="24"/>
  <c r="A43" i="24"/>
  <c r="B11" i="24"/>
  <c r="C11" i="24"/>
  <c r="D11" i="24"/>
  <c r="A44" i="24"/>
  <c r="B46" i="24"/>
  <c r="C46" i="24"/>
  <c r="D46" i="24"/>
  <c r="A45" i="24"/>
  <c r="B47" i="24"/>
  <c r="C47" i="24"/>
  <c r="D47" i="24"/>
  <c r="A46" i="24"/>
  <c r="B28" i="24"/>
  <c r="C28" i="24"/>
  <c r="D28" i="24"/>
  <c r="A47" i="24"/>
  <c r="B48" i="24"/>
  <c r="C48" i="24"/>
  <c r="D48" i="24"/>
  <c r="A48" i="24"/>
  <c r="B15" i="24"/>
  <c r="C15" i="24"/>
  <c r="D15" i="24"/>
  <c r="A49" i="24"/>
  <c r="B49" i="24"/>
  <c r="C49" i="24"/>
  <c r="D49" i="24"/>
  <c r="B1" i="23"/>
  <c r="C1" i="23"/>
  <c r="D1" i="23"/>
  <c r="A2" i="23"/>
  <c r="B21" i="23"/>
  <c r="C21" i="23"/>
  <c r="D21" i="23"/>
  <c r="A3" i="23"/>
  <c r="B16" i="23"/>
  <c r="C16" i="23"/>
  <c r="D16" i="23"/>
  <c r="A4" i="23"/>
  <c r="B22" i="23"/>
  <c r="C22" i="23"/>
  <c r="D22" i="23"/>
  <c r="A5" i="23"/>
  <c r="B23" i="23"/>
  <c r="C23" i="23"/>
  <c r="D23" i="23"/>
  <c r="A6" i="23"/>
  <c r="B13" i="23"/>
  <c r="C13" i="23"/>
  <c r="D13" i="23"/>
  <c r="A7" i="23"/>
  <c r="B24" i="23"/>
  <c r="C24" i="23"/>
  <c r="D24" i="23"/>
  <c r="A8" i="23"/>
  <c r="B25" i="23"/>
  <c r="C25" i="23"/>
  <c r="D25" i="23"/>
  <c r="A9" i="23"/>
  <c r="B2" i="23"/>
  <c r="C2" i="23"/>
  <c r="D2" i="23"/>
  <c r="A10" i="23"/>
  <c r="B5" i="23"/>
  <c r="C5" i="23"/>
  <c r="D5" i="23"/>
  <c r="A11" i="23"/>
  <c r="B7" i="23"/>
  <c r="C7" i="23"/>
  <c r="D7" i="23"/>
  <c r="A12" i="23"/>
  <c r="B26" i="23"/>
  <c r="C26" i="23"/>
  <c r="D26" i="23"/>
  <c r="A13" i="23"/>
  <c r="B27" i="23"/>
  <c r="C27" i="23"/>
  <c r="D27" i="23"/>
  <c r="A14" i="23"/>
  <c r="B28" i="23"/>
  <c r="C28" i="23"/>
  <c r="D28" i="23"/>
  <c r="A15" i="23"/>
  <c r="B29" i="23"/>
  <c r="C29" i="23"/>
  <c r="D29" i="23"/>
  <c r="A16" i="23"/>
  <c r="B9" i="23"/>
  <c r="C9" i="23"/>
  <c r="D9" i="23"/>
  <c r="A17" i="23"/>
  <c r="B20" i="23"/>
  <c r="C20" i="23"/>
  <c r="D20" i="23"/>
  <c r="A18" i="23"/>
  <c r="B30" i="23"/>
  <c r="C30" i="23"/>
  <c r="D30" i="23"/>
  <c r="A19" i="23"/>
  <c r="B31" i="23"/>
  <c r="C31" i="23"/>
  <c r="D31" i="23"/>
  <c r="A20" i="23"/>
  <c r="B18" i="23"/>
  <c r="C18" i="23"/>
  <c r="D18" i="23"/>
  <c r="A21" i="23"/>
  <c r="B32" i="23"/>
  <c r="C32" i="23"/>
  <c r="D32" i="23"/>
  <c r="A22" i="23"/>
  <c r="B3" i="23"/>
  <c r="C3" i="23"/>
  <c r="D3" i="23"/>
  <c r="A23" i="23"/>
  <c r="B33" i="23"/>
  <c r="C33" i="23"/>
  <c r="D33" i="23"/>
  <c r="A24" i="23"/>
  <c r="B34" i="23"/>
  <c r="C34" i="23"/>
  <c r="D34" i="23"/>
  <c r="A25" i="23"/>
  <c r="B4" i="23"/>
  <c r="C4" i="23"/>
  <c r="D4" i="23"/>
  <c r="A26" i="23"/>
  <c r="B10" i="23"/>
  <c r="C10" i="23"/>
  <c r="D10" i="23"/>
  <c r="A27" i="23"/>
  <c r="B12" i="23"/>
  <c r="C12" i="23"/>
  <c r="D12" i="23"/>
  <c r="A28" i="23"/>
  <c r="B8" i="23"/>
  <c r="C8" i="23"/>
  <c r="D8" i="23"/>
  <c r="A29" i="23"/>
  <c r="B35" i="23"/>
  <c r="C35" i="23"/>
  <c r="D35" i="23"/>
  <c r="A30" i="23"/>
  <c r="B15" i="23"/>
  <c r="C15" i="23"/>
  <c r="D15" i="23"/>
  <c r="A31" i="23"/>
  <c r="B36" i="23"/>
  <c r="C36" i="23"/>
  <c r="D36" i="23"/>
  <c r="A32" i="23"/>
  <c r="B17" i="23"/>
  <c r="C17" i="23"/>
  <c r="D17" i="23"/>
  <c r="A33" i="23"/>
  <c r="B37" i="23"/>
  <c r="C37" i="23"/>
  <c r="D37" i="23"/>
  <c r="A34" i="23"/>
  <c r="B38" i="23"/>
  <c r="C38" i="23"/>
  <c r="D38" i="23"/>
  <c r="A35" i="23"/>
  <c r="B14" i="23"/>
  <c r="C14" i="23"/>
  <c r="D14" i="23"/>
  <c r="A36" i="23"/>
  <c r="B39" i="23"/>
  <c r="C39" i="23"/>
  <c r="D39" i="23"/>
  <c r="A37" i="23"/>
  <c r="B40" i="23"/>
  <c r="C40" i="23"/>
  <c r="D40" i="23"/>
  <c r="A38" i="23"/>
  <c r="B41" i="23"/>
  <c r="C41" i="23"/>
  <c r="D41" i="23"/>
  <c r="A39" i="23"/>
  <c r="B42" i="23"/>
  <c r="C42" i="23"/>
  <c r="D42" i="23"/>
  <c r="A40" i="23"/>
  <c r="B43" i="23"/>
  <c r="C43" i="23"/>
  <c r="D43" i="23"/>
  <c r="A41" i="23"/>
  <c r="B44" i="23"/>
  <c r="C44" i="23"/>
  <c r="D44" i="23"/>
  <c r="A42" i="23"/>
  <c r="B11" i="23"/>
  <c r="C11" i="23"/>
  <c r="D11" i="23"/>
  <c r="A43" i="23"/>
  <c r="B45" i="23"/>
  <c r="C45" i="23"/>
  <c r="D45" i="23"/>
  <c r="A44" i="23"/>
  <c r="B46" i="23"/>
  <c r="C46" i="23"/>
  <c r="D46" i="23"/>
  <c r="A45" i="23"/>
  <c r="B47" i="23"/>
  <c r="C47" i="23"/>
  <c r="D47" i="23"/>
  <c r="A46" i="23"/>
  <c r="B6" i="23"/>
  <c r="C6" i="23"/>
  <c r="D6" i="23"/>
  <c r="A47" i="23"/>
  <c r="B48" i="23"/>
  <c r="C48" i="23"/>
  <c r="D48" i="23"/>
  <c r="A48" i="23"/>
  <c r="B49" i="23"/>
  <c r="C49" i="23"/>
  <c r="D49" i="23"/>
  <c r="A49" i="23"/>
  <c r="B19" i="23"/>
  <c r="C19" i="23"/>
  <c r="D19" i="23"/>
  <c r="B1" i="22"/>
  <c r="C1" i="22"/>
  <c r="D1" i="22"/>
  <c r="A2" i="22"/>
  <c r="B23" i="22"/>
  <c r="C23" i="22"/>
  <c r="D23" i="22"/>
  <c r="A3" i="22"/>
  <c r="B24" i="22"/>
  <c r="C24" i="22"/>
  <c r="D24" i="22"/>
  <c r="A4" i="22"/>
  <c r="B25" i="22"/>
  <c r="C25" i="22"/>
  <c r="D25" i="22"/>
  <c r="A5" i="22"/>
  <c r="B26" i="22"/>
  <c r="C26" i="22"/>
  <c r="D26" i="22"/>
  <c r="A6" i="22"/>
  <c r="B3" i="22"/>
  <c r="C3" i="22"/>
  <c r="D3" i="22"/>
  <c r="A7" i="22"/>
  <c r="B27" i="22"/>
  <c r="C27" i="22"/>
  <c r="D27" i="22"/>
  <c r="A8" i="22"/>
  <c r="B28" i="22"/>
  <c r="C28" i="22"/>
  <c r="D28" i="22"/>
  <c r="A9" i="22"/>
  <c r="B20" i="22"/>
  <c r="C20" i="22"/>
  <c r="D20" i="22"/>
  <c r="A10" i="22"/>
  <c r="B29" i="22"/>
  <c r="C29" i="22"/>
  <c r="D29" i="22"/>
  <c r="A11" i="22"/>
  <c r="B11" i="22"/>
  <c r="C11" i="22"/>
  <c r="D11" i="22"/>
  <c r="A12" i="22"/>
  <c r="B30" i="22"/>
  <c r="C30" i="22"/>
  <c r="D30" i="22"/>
  <c r="A13" i="22"/>
  <c r="B5" i="22"/>
  <c r="C5" i="22"/>
  <c r="D5" i="22"/>
  <c r="A14" i="22"/>
  <c r="B31" i="22"/>
  <c r="C31" i="22"/>
  <c r="D31" i="22"/>
  <c r="A15" i="22"/>
  <c r="B4" i="22"/>
  <c r="C4" i="22"/>
  <c r="D4" i="22"/>
  <c r="A16" i="22"/>
  <c r="B13" i="22"/>
  <c r="C13" i="22"/>
  <c r="D13" i="22"/>
  <c r="A17" i="22"/>
  <c r="B32" i="22"/>
  <c r="C32" i="22"/>
  <c r="D32" i="22"/>
  <c r="A18" i="22"/>
  <c r="B33" i="22"/>
  <c r="C33" i="22"/>
  <c r="D33" i="22"/>
  <c r="A19" i="22"/>
  <c r="B19" i="22"/>
  <c r="C19" i="22"/>
  <c r="D19" i="22"/>
  <c r="A20" i="22"/>
  <c r="B17" i="22"/>
  <c r="C17" i="22"/>
  <c r="D17" i="22"/>
  <c r="A21" i="22"/>
  <c r="B34" i="22"/>
  <c r="C34" i="22"/>
  <c r="D34" i="22"/>
  <c r="A22" i="22"/>
  <c r="B14" i="22"/>
  <c r="C14" i="22"/>
  <c r="D14" i="22"/>
  <c r="A23" i="22"/>
  <c r="B35" i="22"/>
  <c r="C35" i="22"/>
  <c r="D35" i="22"/>
  <c r="A24" i="22"/>
  <c r="B12" i="22"/>
  <c r="C12" i="22"/>
  <c r="D12" i="22"/>
  <c r="A25" i="22"/>
  <c r="B7" i="22"/>
  <c r="C7" i="22"/>
  <c r="D7" i="22"/>
  <c r="A26" i="22"/>
  <c r="B36" i="22"/>
  <c r="C36" i="22"/>
  <c r="D36" i="22"/>
  <c r="A27" i="22"/>
  <c r="B37" i="22"/>
  <c r="C37" i="22"/>
  <c r="D37" i="22"/>
  <c r="A28" i="22"/>
  <c r="B38" i="22"/>
  <c r="C38" i="22"/>
  <c r="D38" i="22"/>
  <c r="A29" i="22"/>
  <c r="B39" i="22"/>
  <c r="C39" i="22"/>
  <c r="D39" i="22"/>
  <c r="A30" i="22"/>
  <c r="B2" i="22"/>
  <c r="C2" i="22"/>
  <c r="D2" i="22"/>
  <c r="A31" i="22"/>
  <c r="B40" i="22"/>
  <c r="C40" i="22"/>
  <c r="D40" i="22"/>
  <c r="A32" i="22"/>
  <c r="B41" i="22"/>
  <c r="C41" i="22"/>
  <c r="D41" i="22"/>
  <c r="A33" i="22"/>
  <c r="B42" i="22"/>
  <c r="C42" i="22"/>
  <c r="D42" i="22"/>
  <c r="A34" i="22"/>
  <c r="B16" i="22"/>
  <c r="C16" i="22"/>
  <c r="D16" i="22"/>
  <c r="A35" i="22"/>
  <c r="B21" i="22"/>
  <c r="C21" i="22"/>
  <c r="D21" i="22"/>
  <c r="A36" i="22"/>
  <c r="B10" i="22"/>
  <c r="C10" i="22"/>
  <c r="D10" i="22"/>
  <c r="A37" i="22"/>
  <c r="B9" i="22"/>
  <c r="C9" i="22"/>
  <c r="D9" i="22"/>
  <c r="A38" i="22"/>
  <c r="B43" i="22"/>
  <c r="C43" i="22"/>
  <c r="D43" i="22"/>
  <c r="A39" i="22"/>
  <c r="B15" i="22"/>
  <c r="C15" i="22"/>
  <c r="D15" i="22"/>
  <c r="A40" i="22"/>
  <c r="B8" i="22"/>
  <c r="C8" i="22"/>
  <c r="D8" i="22"/>
  <c r="A41" i="22"/>
  <c r="B44" i="22"/>
  <c r="C44" i="22"/>
  <c r="D44" i="22"/>
  <c r="A42" i="22"/>
  <c r="B22" i="22"/>
  <c r="C22" i="22"/>
  <c r="D22" i="22"/>
  <c r="A43" i="22"/>
  <c r="B45" i="22"/>
  <c r="C45" i="22"/>
  <c r="D45" i="22"/>
  <c r="A44" i="22"/>
  <c r="B46" i="22"/>
  <c r="C46" i="22"/>
  <c r="D46" i="22"/>
  <c r="A45" i="22"/>
  <c r="B47" i="22"/>
  <c r="C47" i="22"/>
  <c r="D47" i="22"/>
  <c r="A46" i="22"/>
  <c r="B48" i="22"/>
  <c r="C48" i="22"/>
  <c r="D48" i="22"/>
  <c r="A47" i="22"/>
  <c r="B49" i="22"/>
  <c r="C49" i="22"/>
  <c r="D49" i="22"/>
  <c r="A48" i="22"/>
  <c r="B18" i="22"/>
  <c r="C18" i="22"/>
  <c r="D18" i="22"/>
  <c r="A49" i="22"/>
  <c r="B6" i="22"/>
  <c r="C6" i="22"/>
  <c r="D6" i="22"/>
  <c r="B1" i="21"/>
  <c r="C1" i="21"/>
  <c r="D1" i="21"/>
  <c r="A2" i="21"/>
  <c r="B8" i="21"/>
  <c r="C8" i="21"/>
  <c r="D8" i="21"/>
  <c r="A3" i="21"/>
  <c r="B6" i="21"/>
  <c r="C6" i="21"/>
  <c r="D6" i="21"/>
  <c r="A4" i="21"/>
  <c r="B9" i="21"/>
  <c r="C9" i="21"/>
  <c r="D9" i="21"/>
  <c r="A5" i="21"/>
  <c r="B5" i="21"/>
  <c r="C5" i="21"/>
  <c r="D5" i="21"/>
  <c r="A6" i="21"/>
  <c r="B10" i="21"/>
  <c r="C10" i="21"/>
  <c r="D10" i="21"/>
  <c r="A7" i="21"/>
  <c r="B11" i="21"/>
  <c r="C11" i="21"/>
  <c r="D11" i="21"/>
  <c r="A8" i="21"/>
  <c r="B12" i="21"/>
  <c r="C12" i="21"/>
  <c r="D12" i="21"/>
  <c r="A9" i="21"/>
  <c r="B13" i="21"/>
  <c r="C13" i="21"/>
  <c r="D13" i="21"/>
  <c r="A10" i="21"/>
  <c r="B14" i="21"/>
  <c r="C14" i="21"/>
  <c r="D14" i="21"/>
  <c r="A11" i="21"/>
  <c r="B15" i="21"/>
  <c r="C15" i="21"/>
  <c r="D15" i="21"/>
  <c r="A12" i="21"/>
  <c r="B16" i="21"/>
  <c r="C16" i="21"/>
  <c r="D16" i="21"/>
  <c r="A13" i="21"/>
  <c r="B17" i="21"/>
  <c r="C17" i="21"/>
  <c r="D17" i="21"/>
  <c r="A14" i="21"/>
  <c r="B18" i="21"/>
  <c r="C18" i="21"/>
  <c r="D18" i="21"/>
  <c r="A15" i="21"/>
  <c r="B19" i="21"/>
  <c r="C19" i="21"/>
  <c r="D19" i="21"/>
  <c r="A16" i="21"/>
  <c r="B20" i="21"/>
  <c r="C20" i="21"/>
  <c r="D20" i="21"/>
  <c r="A17" i="21"/>
  <c r="B21" i="21"/>
  <c r="C21" i="21"/>
  <c r="D21" i="21"/>
  <c r="A18" i="21"/>
  <c r="B22" i="21"/>
  <c r="C22" i="21"/>
  <c r="D22" i="21"/>
  <c r="A19" i="21"/>
  <c r="B23" i="21"/>
  <c r="C23" i="21"/>
  <c r="D23" i="21"/>
  <c r="A20" i="21"/>
  <c r="B24" i="21"/>
  <c r="C24" i="21"/>
  <c r="D24" i="21"/>
  <c r="A21" i="21"/>
  <c r="B4" i="21"/>
  <c r="C4" i="21"/>
  <c r="D4" i="21"/>
  <c r="A22" i="21"/>
  <c r="B2" i="21"/>
  <c r="C2" i="21"/>
  <c r="D2" i="21"/>
  <c r="A23" i="21"/>
  <c r="B7" i="21"/>
  <c r="C7" i="21"/>
  <c r="D7" i="21"/>
  <c r="A24" i="21"/>
  <c r="B25" i="21"/>
  <c r="C25" i="21"/>
  <c r="D25" i="21"/>
  <c r="A25" i="21"/>
  <c r="B26" i="21"/>
  <c r="C26" i="21"/>
  <c r="D26" i="21"/>
  <c r="A26" i="21"/>
  <c r="B27" i="21"/>
  <c r="C27" i="21"/>
  <c r="D27" i="21"/>
  <c r="A27" i="21"/>
  <c r="B28" i="21"/>
  <c r="C28" i="21"/>
  <c r="D28" i="21"/>
  <c r="A28" i="21"/>
  <c r="B29" i="21"/>
  <c r="C29" i="21"/>
  <c r="D29" i="21"/>
  <c r="A29" i="21"/>
  <c r="B30" i="21"/>
  <c r="C30" i="21"/>
  <c r="D30" i="21"/>
  <c r="A30" i="21"/>
  <c r="B31" i="21"/>
  <c r="C31" i="21"/>
  <c r="D31" i="21"/>
  <c r="A31" i="21"/>
  <c r="B32" i="21"/>
  <c r="C32" i="21"/>
  <c r="D32" i="21"/>
  <c r="A32" i="21"/>
  <c r="B33" i="21"/>
  <c r="C33" i="21"/>
  <c r="D33" i="21"/>
  <c r="A33" i="21"/>
  <c r="B34" i="21"/>
  <c r="C34" i="21"/>
  <c r="D34" i="21"/>
  <c r="A34" i="21"/>
  <c r="B35" i="21"/>
  <c r="C35" i="21"/>
  <c r="D35" i="21"/>
  <c r="A35" i="21"/>
  <c r="B36" i="21"/>
  <c r="C36" i="21"/>
  <c r="D36" i="21"/>
  <c r="A36" i="21"/>
  <c r="B37" i="21"/>
  <c r="C37" i="21"/>
  <c r="D37" i="21"/>
  <c r="A37" i="21"/>
  <c r="B38" i="21"/>
  <c r="C38" i="21"/>
  <c r="D38" i="21"/>
  <c r="A38" i="21"/>
  <c r="B39" i="21"/>
  <c r="C39" i="21"/>
  <c r="D39" i="21"/>
  <c r="A39" i="21"/>
  <c r="B40" i="21"/>
  <c r="C40" i="21"/>
  <c r="D40" i="21"/>
  <c r="A40" i="21"/>
  <c r="B41" i="21"/>
  <c r="C41" i="21"/>
  <c r="D41" i="21"/>
  <c r="A41" i="21"/>
  <c r="B42" i="21"/>
  <c r="C42" i="21"/>
  <c r="D42" i="21"/>
  <c r="A42" i="21"/>
  <c r="B43" i="21"/>
  <c r="C43" i="21"/>
  <c r="D43" i="21"/>
  <c r="A43" i="21"/>
  <c r="B44" i="21"/>
  <c r="C44" i="21"/>
  <c r="D44" i="21"/>
  <c r="A44" i="21"/>
  <c r="B45" i="21"/>
  <c r="C45" i="21"/>
  <c r="D45" i="21"/>
  <c r="A45" i="21"/>
  <c r="B46" i="21"/>
  <c r="C46" i="21"/>
  <c r="D46" i="21"/>
  <c r="A46" i="21"/>
  <c r="B47" i="21"/>
  <c r="C47" i="21"/>
  <c r="D47" i="21"/>
  <c r="A47" i="21"/>
  <c r="B48" i="21"/>
  <c r="C48" i="21"/>
  <c r="D48" i="21"/>
  <c r="A48" i="21"/>
  <c r="B3" i="21"/>
  <c r="C3" i="21"/>
  <c r="D3" i="21"/>
  <c r="A49" i="21"/>
  <c r="B49" i="21"/>
  <c r="C49" i="21"/>
  <c r="D49" i="21"/>
  <c r="B1" i="35"/>
  <c r="C1" i="35"/>
  <c r="D1" i="35"/>
  <c r="A2" i="35"/>
  <c r="B4" i="35"/>
  <c r="C4" i="35"/>
  <c r="D4" i="35"/>
  <c r="A3" i="35"/>
  <c r="B5" i="35"/>
  <c r="C5" i="35"/>
  <c r="D5" i="35"/>
  <c r="A4" i="35"/>
  <c r="B6" i="35"/>
  <c r="C6" i="35"/>
  <c r="D6" i="35"/>
  <c r="A5" i="35"/>
  <c r="B7" i="35"/>
  <c r="C7" i="35"/>
  <c r="D7" i="35"/>
  <c r="A6" i="35"/>
  <c r="B8" i="35"/>
  <c r="C8" i="35"/>
  <c r="D8" i="35"/>
  <c r="A7" i="35"/>
  <c r="B9" i="35"/>
  <c r="C9" i="35"/>
  <c r="D9" i="35"/>
  <c r="A8" i="35"/>
  <c r="B10" i="35"/>
  <c r="C10" i="35"/>
  <c r="D10" i="35"/>
  <c r="A9" i="35"/>
  <c r="B11" i="35"/>
  <c r="C11" i="35"/>
  <c r="D11" i="35"/>
  <c r="A10" i="35"/>
  <c r="B12" i="35"/>
  <c r="C12" i="35"/>
  <c r="D12" i="35"/>
  <c r="A11" i="35"/>
  <c r="B13" i="35"/>
  <c r="C13" i="35"/>
  <c r="D13" i="35"/>
  <c r="A12" i="35"/>
  <c r="B14" i="35"/>
  <c r="C14" i="35"/>
  <c r="D14" i="35"/>
  <c r="A13" i="35"/>
  <c r="B15" i="35"/>
  <c r="C15" i="35"/>
  <c r="D15" i="35"/>
  <c r="A14" i="35"/>
  <c r="B16" i="35"/>
  <c r="C16" i="35"/>
  <c r="D16" i="35"/>
  <c r="A15" i="35"/>
  <c r="B17" i="35"/>
  <c r="C17" i="35"/>
  <c r="D17" i="35"/>
  <c r="A16" i="35"/>
  <c r="B18" i="35"/>
  <c r="C18" i="35"/>
  <c r="D18" i="35"/>
  <c r="A17" i="35"/>
  <c r="B19" i="35"/>
  <c r="C19" i="35"/>
  <c r="D19" i="35"/>
  <c r="A18" i="35"/>
  <c r="B20" i="35"/>
  <c r="C20" i="35"/>
  <c r="D20" i="35"/>
  <c r="A19" i="35"/>
  <c r="B21" i="35"/>
  <c r="C21" i="35"/>
  <c r="D21" i="35"/>
  <c r="A20" i="35"/>
  <c r="B2" i="35"/>
  <c r="C2" i="35"/>
  <c r="D2" i="35"/>
  <c r="A21" i="35"/>
  <c r="B22" i="35"/>
  <c r="C22" i="35"/>
  <c r="D22" i="35"/>
  <c r="A22" i="35"/>
  <c r="B23" i="35"/>
  <c r="C23" i="35"/>
  <c r="D23" i="35"/>
  <c r="A23" i="35"/>
  <c r="B24" i="35"/>
  <c r="C24" i="35"/>
  <c r="D24" i="35"/>
  <c r="A24" i="35"/>
  <c r="B3" i="35"/>
  <c r="C3" i="35"/>
  <c r="D3" i="35"/>
  <c r="A25" i="35"/>
  <c r="B25" i="35"/>
  <c r="C25" i="35"/>
  <c r="D25" i="35"/>
  <c r="A26" i="35"/>
  <c r="B26" i="35"/>
  <c r="C26" i="35"/>
  <c r="D26" i="35"/>
  <c r="A27" i="35"/>
  <c r="B27" i="35"/>
  <c r="C27" i="35"/>
  <c r="D27" i="35"/>
  <c r="A28" i="35"/>
  <c r="B28" i="35"/>
  <c r="C28" i="35"/>
  <c r="D28" i="35"/>
  <c r="A29" i="35"/>
  <c r="B29" i="35"/>
  <c r="C29" i="35"/>
  <c r="D29" i="35"/>
  <c r="A30" i="35"/>
  <c r="B30" i="35"/>
  <c r="C30" i="35"/>
  <c r="D30" i="35"/>
  <c r="A31" i="35"/>
  <c r="B31" i="35"/>
  <c r="C31" i="35"/>
  <c r="D31" i="35"/>
  <c r="A32" i="35"/>
  <c r="B32" i="35"/>
  <c r="C32" i="35"/>
  <c r="D32" i="35"/>
  <c r="A33" i="35"/>
  <c r="B33" i="35"/>
  <c r="C33" i="35"/>
  <c r="D33" i="35"/>
  <c r="A34" i="35"/>
  <c r="B34" i="35"/>
  <c r="C34" i="35"/>
  <c r="D34" i="35"/>
  <c r="A35" i="35"/>
  <c r="B35" i="35"/>
  <c r="C35" i="35"/>
  <c r="D35" i="35"/>
  <c r="A36" i="35"/>
  <c r="B36" i="35"/>
  <c r="C36" i="35"/>
  <c r="D36" i="35"/>
  <c r="A37" i="35"/>
  <c r="B37" i="35"/>
  <c r="C37" i="35"/>
  <c r="D37" i="35"/>
  <c r="A38" i="35"/>
  <c r="B38" i="35"/>
  <c r="C38" i="35"/>
  <c r="D38" i="35"/>
  <c r="A39" i="35"/>
  <c r="B39" i="35"/>
  <c r="C39" i="35"/>
  <c r="D39" i="35"/>
  <c r="A40" i="35"/>
  <c r="B40" i="35"/>
  <c r="C40" i="35"/>
  <c r="D40" i="35"/>
  <c r="A41" i="35"/>
  <c r="B41" i="35"/>
  <c r="C41" i="35"/>
  <c r="D41" i="35"/>
  <c r="A42" i="35"/>
  <c r="B42" i="35"/>
  <c r="C42" i="35"/>
  <c r="D42" i="35"/>
  <c r="A43" i="35"/>
  <c r="B43" i="35"/>
  <c r="C43" i="35"/>
  <c r="D43" i="35"/>
  <c r="A44" i="35"/>
  <c r="B44" i="35"/>
  <c r="C44" i="35"/>
  <c r="D44" i="35"/>
  <c r="A45" i="35"/>
  <c r="B45" i="35"/>
  <c r="C45" i="35"/>
  <c r="D45" i="35"/>
  <c r="A46" i="35"/>
  <c r="B46" i="35"/>
  <c r="C46" i="35"/>
  <c r="D46" i="35"/>
  <c r="A47" i="35"/>
  <c r="B47" i="35"/>
  <c r="C47" i="35"/>
  <c r="D47" i="35"/>
  <c r="A48" i="35"/>
  <c r="B48" i="35"/>
  <c r="C48" i="35"/>
  <c r="D48" i="35"/>
  <c r="A49" i="35"/>
  <c r="B49" i="35"/>
  <c r="C49" i="35"/>
  <c r="D49" i="35"/>
  <c r="B1" i="34"/>
  <c r="C1" i="34"/>
  <c r="D1" i="34"/>
  <c r="A2" i="34"/>
  <c r="B3" i="34"/>
  <c r="C3" i="34"/>
  <c r="D3" i="34"/>
  <c r="A3" i="34"/>
  <c r="B4" i="34"/>
  <c r="C4" i="34"/>
  <c r="D4" i="34"/>
  <c r="A4" i="34"/>
  <c r="B5" i="34"/>
  <c r="C5" i="34"/>
  <c r="D5" i="34"/>
  <c r="A5" i="34"/>
  <c r="B6" i="34"/>
  <c r="C6" i="34"/>
  <c r="D6" i="34"/>
  <c r="A6" i="34"/>
  <c r="B7" i="34"/>
  <c r="C7" i="34"/>
  <c r="D7" i="34"/>
  <c r="A7" i="34"/>
  <c r="B8" i="34"/>
  <c r="C8" i="34"/>
  <c r="D8" i="34"/>
  <c r="A8" i="34"/>
  <c r="B9" i="34"/>
  <c r="C9" i="34"/>
  <c r="D9" i="34"/>
  <c r="A9" i="34"/>
  <c r="B10" i="34"/>
  <c r="C10" i="34"/>
  <c r="D10" i="34"/>
  <c r="A10" i="34"/>
  <c r="B11" i="34"/>
  <c r="C11" i="34"/>
  <c r="D11" i="34"/>
  <c r="A11" i="34"/>
  <c r="B12" i="34"/>
  <c r="C12" i="34"/>
  <c r="D12" i="34"/>
  <c r="A12" i="34"/>
  <c r="B13" i="34"/>
  <c r="C13" i="34"/>
  <c r="D13" i="34"/>
  <c r="A13" i="34"/>
  <c r="B14" i="34"/>
  <c r="C14" i="34"/>
  <c r="D14" i="34"/>
  <c r="A14" i="34"/>
  <c r="B15" i="34"/>
  <c r="C15" i="34"/>
  <c r="D15" i="34"/>
  <c r="A15" i="34"/>
  <c r="B16" i="34"/>
  <c r="C16" i="34"/>
  <c r="D16" i="34"/>
  <c r="A16" i="34"/>
  <c r="B17" i="34"/>
  <c r="C17" i="34"/>
  <c r="D17" i="34"/>
  <c r="A17" i="34"/>
  <c r="B18" i="34"/>
  <c r="C18" i="34"/>
  <c r="D18" i="34"/>
  <c r="A18" i="34"/>
  <c r="B19" i="34"/>
  <c r="C19" i="34"/>
  <c r="D19" i="34"/>
  <c r="A19" i="34"/>
  <c r="B20" i="34"/>
  <c r="C20" i="34"/>
  <c r="D20" i="34"/>
  <c r="A20" i="34"/>
  <c r="B21" i="34"/>
  <c r="C21" i="34"/>
  <c r="D21" i="34"/>
  <c r="A21" i="34"/>
  <c r="B22" i="34"/>
  <c r="C22" i="34"/>
  <c r="D22" i="34"/>
  <c r="A22" i="34"/>
  <c r="B23" i="34"/>
  <c r="C23" i="34"/>
  <c r="D23" i="34"/>
  <c r="A23" i="34"/>
  <c r="B24" i="34"/>
  <c r="C24" i="34"/>
  <c r="D24" i="34"/>
  <c r="A24" i="34"/>
  <c r="B25" i="34"/>
  <c r="C25" i="34"/>
  <c r="D25" i="34"/>
  <c r="A25" i="34"/>
  <c r="B26" i="34"/>
  <c r="C26" i="34"/>
  <c r="D26" i="34"/>
  <c r="A26" i="34"/>
  <c r="B27" i="34"/>
  <c r="C27" i="34"/>
  <c r="D27" i="34"/>
  <c r="A27" i="34"/>
  <c r="B28" i="34"/>
  <c r="C28" i="34"/>
  <c r="D28" i="34"/>
  <c r="A28" i="34"/>
  <c r="B29" i="34"/>
  <c r="C29" i="34"/>
  <c r="D29" i="34"/>
  <c r="A29" i="34"/>
  <c r="B30" i="34"/>
  <c r="C30" i="34"/>
  <c r="D30" i="34"/>
  <c r="A30" i="34"/>
  <c r="B31" i="34"/>
  <c r="C31" i="34"/>
  <c r="D31" i="34"/>
  <c r="A31" i="34"/>
  <c r="B32" i="34"/>
  <c r="C32" i="34"/>
  <c r="D32" i="34"/>
  <c r="A32" i="34"/>
  <c r="B33" i="34"/>
  <c r="C33" i="34"/>
  <c r="D33" i="34"/>
  <c r="A33" i="34"/>
  <c r="B34" i="34"/>
  <c r="C34" i="34"/>
  <c r="D34" i="34"/>
  <c r="A34" i="34"/>
  <c r="B35" i="34"/>
  <c r="C35" i="34"/>
  <c r="D35" i="34"/>
  <c r="A35" i="34"/>
  <c r="B36" i="34"/>
  <c r="C36" i="34"/>
  <c r="D36" i="34"/>
  <c r="A36" i="34"/>
  <c r="B37" i="34"/>
  <c r="C37" i="34"/>
  <c r="D37" i="34"/>
  <c r="A37" i="34"/>
  <c r="B38" i="34"/>
  <c r="C38" i="34"/>
  <c r="D38" i="34"/>
  <c r="A38" i="34"/>
  <c r="B39" i="34"/>
  <c r="C39" i="34"/>
  <c r="D39" i="34"/>
  <c r="A39" i="34"/>
  <c r="B40" i="34"/>
  <c r="C40" i="34"/>
  <c r="D40" i="34"/>
  <c r="A40" i="34"/>
  <c r="B41" i="34"/>
  <c r="C41" i="34"/>
  <c r="D41" i="34"/>
  <c r="A41" i="34"/>
  <c r="B42" i="34"/>
  <c r="C42" i="34"/>
  <c r="D42" i="34"/>
  <c r="A42" i="34"/>
  <c r="B43" i="34"/>
  <c r="C43" i="34"/>
  <c r="D43" i="34"/>
  <c r="A43" i="34"/>
  <c r="B44" i="34"/>
  <c r="C44" i="34"/>
  <c r="D44" i="34"/>
  <c r="A44" i="34"/>
  <c r="B45" i="34"/>
  <c r="C45" i="34"/>
  <c r="D45" i="34"/>
  <c r="A45" i="34"/>
  <c r="B46" i="34"/>
  <c r="C46" i="34"/>
  <c r="D46" i="34"/>
  <c r="A46" i="34"/>
  <c r="B47" i="34"/>
  <c r="C47" i="34"/>
  <c r="D47" i="34"/>
  <c r="A47" i="34"/>
  <c r="B48" i="34"/>
  <c r="C48" i="34"/>
  <c r="D48" i="34"/>
  <c r="A48" i="34"/>
  <c r="B49" i="34"/>
  <c r="C49" i="34"/>
  <c r="D49" i="34"/>
  <c r="A49" i="34"/>
  <c r="B2" i="34"/>
  <c r="C2" i="34"/>
  <c r="D2" i="34"/>
  <c r="B1" i="33"/>
  <c r="C1" i="33"/>
  <c r="D1" i="33"/>
  <c r="A2" i="33"/>
  <c r="B2" i="33"/>
  <c r="C2" i="33"/>
  <c r="D2" i="33"/>
  <c r="A3" i="33"/>
  <c r="B4" i="33"/>
  <c r="C4" i="33"/>
  <c r="D4" i="33"/>
  <c r="A4" i="33"/>
  <c r="B5" i="33"/>
  <c r="C5" i="33"/>
  <c r="D5" i="33"/>
  <c r="A5" i="33"/>
  <c r="B6" i="33"/>
  <c r="C6" i="33"/>
  <c r="D6" i="33"/>
  <c r="A6" i="33"/>
  <c r="B7" i="33"/>
  <c r="C7" i="33"/>
  <c r="D7" i="33"/>
  <c r="A7" i="33"/>
  <c r="B3" i="33"/>
  <c r="C3" i="33"/>
  <c r="D3" i="33"/>
  <c r="A8" i="33"/>
  <c r="B8" i="33"/>
  <c r="C8" i="33"/>
  <c r="D8" i="33"/>
  <c r="A9" i="33"/>
  <c r="B9" i="33"/>
  <c r="C9" i="33"/>
  <c r="D9" i="33"/>
  <c r="A10" i="33"/>
  <c r="B10" i="33"/>
  <c r="C10" i="33"/>
  <c r="D10" i="33"/>
  <c r="A11" i="33"/>
  <c r="B11" i="33"/>
  <c r="C11" i="33"/>
  <c r="D11" i="33"/>
  <c r="A12" i="33"/>
  <c r="B12" i="33"/>
  <c r="C12" i="33"/>
  <c r="D12" i="33"/>
  <c r="A13" i="33"/>
  <c r="B13" i="33"/>
  <c r="C13" i="33"/>
  <c r="D13" i="33"/>
  <c r="A14" i="33"/>
  <c r="B14" i="33"/>
  <c r="C14" i="33"/>
  <c r="D14" i="33"/>
  <c r="A15" i="33"/>
  <c r="B15" i="33"/>
  <c r="C15" i="33"/>
  <c r="D15" i="33"/>
  <c r="A16" i="33"/>
  <c r="B16" i="33"/>
  <c r="C16" i="33"/>
  <c r="D16" i="33"/>
  <c r="A17" i="33"/>
  <c r="B17" i="33"/>
  <c r="C17" i="33"/>
  <c r="D17" i="33"/>
  <c r="A18" i="33"/>
  <c r="B18" i="33"/>
  <c r="C18" i="33"/>
  <c r="D18" i="33"/>
  <c r="A19" i="33"/>
  <c r="B19" i="33"/>
  <c r="C19" i="33"/>
  <c r="D19" i="33"/>
  <c r="A20" i="33"/>
  <c r="B20" i="33"/>
  <c r="C20" i="33"/>
  <c r="D20" i="33"/>
  <c r="A21" i="33"/>
  <c r="B21" i="33"/>
  <c r="C21" i="33"/>
  <c r="D21" i="33"/>
  <c r="A22" i="33"/>
  <c r="B22" i="33"/>
  <c r="C22" i="33"/>
  <c r="D22" i="33"/>
  <c r="A23" i="33"/>
  <c r="B23" i="33"/>
  <c r="C23" i="33"/>
  <c r="D23" i="33"/>
  <c r="A24" i="33"/>
  <c r="B24" i="33"/>
  <c r="C24" i="33"/>
  <c r="D24" i="33"/>
  <c r="A25" i="33"/>
  <c r="B25" i="33"/>
  <c r="C25" i="33"/>
  <c r="D25" i="33"/>
  <c r="A26" i="33"/>
  <c r="B26" i="33"/>
  <c r="C26" i="33"/>
  <c r="D26" i="33"/>
  <c r="A27" i="33"/>
  <c r="B27" i="33"/>
  <c r="C27" i="33"/>
  <c r="D27" i="33"/>
  <c r="A28" i="33"/>
  <c r="B28" i="33"/>
  <c r="C28" i="33"/>
  <c r="D28" i="33"/>
  <c r="A29" i="33"/>
  <c r="B29" i="33"/>
  <c r="C29" i="33"/>
  <c r="D29" i="33"/>
  <c r="A30" i="33"/>
  <c r="B30" i="33"/>
  <c r="C30" i="33"/>
  <c r="D30" i="33"/>
  <c r="A31" i="33"/>
  <c r="B31" i="33"/>
  <c r="C31" i="33"/>
  <c r="D31" i="33"/>
  <c r="A32" i="33"/>
  <c r="B32" i="33"/>
  <c r="C32" i="33"/>
  <c r="D32" i="33"/>
  <c r="A33" i="33"/>
  <c r="B33" i="33"/>
  <c r="C33" i="33"/>
  <c r="D33" i="33"/>
  <c r="A34" i="33"/>
  <c r="B34" i="33"/>
  <c r="C34" i="33"/>
  <c r="D34" i="33"/>
  <c r="A35" i="33"/>
  <c r="B35" i="33"/>
  <c r="C35" i="33"/>
  <c r="D35" i="33"/>
  <c r="A36" i="33"/>
  <c r="B36" i="33"/>
  <c r="C36" i="33"/>
  <c r="D36" i="33"/>
  <c r="A37" i="33"/>
  <c r="B37" i="33"/>
  <c r="C37" i="33"/>
  <c r="D37" i="33"/>
  <c r="A38" i="33"/>
  <c r="B38" i="33"/>
  <c r="C38" i="33"/>
  <c r="D38" i="33"/>
  <c r="A39" i="33"/>
  <c r="B39" i="33"/>
  <c r="C39" i="33"/>
  <c r="D39" i="33"/>
  <c r="A40" i="33"/>
  <c r="B40" i="33"/>
  <c r="C40" i="33"/>
  <c r="D40" i="33"/>
  <c r="A41" i="33"/>
  <c r="B41" i="33"/>
  <c r="C41" i="33"/>
  <c r="D41" i="33"/>
  <c r="A42" i="33"/>
  <c r="B42" i="33"/>
  <c r="C42" i="33"/>
  <c r="D42" i="33"/>
  <c r="A43" i="33"/>
  <c r="B43" i="33"/>
  <c r="C43" i="33"/>
  <c r="D43" i="33"/>
  <c r="A44" i="33"/>
  <c r="B44" i="33"/>
  <c r="C44" i="33"/>
  <c r="D44" i="33"/>
  <c r="A45" i="33"/>
  <c r="B45" i="33"/>
  <c r="C45" i="33"/>
  <c r="D45" i="33"/>
  <c r="A46" i="33"/>
  <c r="B46" i="33"/>
  <c r="C46" i="33"/>
  <c r="D46" i="33"/>
  <c r="A47" i="33"/>
  <c r="B47" i="33"/>
  <c r="C47" i="33"/>
  <c r="D47" i="33"/>
  <c r="A48" i="33"/>
  <c r="B48" i="33"/>
  <c r="C48" i="33"/>
  <c r="D48" i="33"/>
  <c r="A49" i="33"/>
  <c r="B49" i="33"/>
  <c r="C49" i="33"/>
  <c r="D49" i="33"/>
  <c r="B1" i="32"/>
  <c r="C1" i="32"/>
  <c r="D1" i="32"/>
  <c r="A2" i="32"/>
  <c r="B9" i="32"/>
  <c r="C9" i="32"/>
  <c r="D9" i="32"/>
  <c r="A3" i="32"/>
  <c r="B25" i="32"/>
  <c r="C25" i="32"/>
  <c r="D25" i="32"/>
  <c r="A4" i="32"/>
  <c r="B11" i="32"/>
  <c r="C11" i="32"/>
  <c r="D11" i="32"/>
  <c r="A5" i="32"/>
  <c r="B26" i="32"/>
  <c r="C26" i="32"/>
  <c r="D26" i="32"/>
  <c r="A6" i="32"/>
  <c r="B7" i="32"/>
  <c r="C7" i="32"/>
  <c r="D7" i="32"/>
  <c r="A7" i="32"/>
  <c r="B2" i="32"/>
  <c r="C2" i="32"/>
  <c r="D2" i="32"/>
  <c r="A8" i="32"/>
  <c r="B6" i="32"/>
  <c r="C6" i="32"/>
  <c r="D6" i="32"/>
  <c r="A9" i="32"/>
  <c r="B27" i="32"/>
  <c r="C27" i="32"/>
  <c r="D27" i="32"/>
  <c r="A10" i="32"/>
  <c r="B4" i="32"/>
  <c r="C4" i="32"/>
  <c r="D4" i="32"/>
  <c r="A11" i="32"/>
  <c r="B19" i="32"/>
  <c r="C19" i="32"/>
  <c r="D19" i="32"/>
  <c r="A12" i="32"/>
  <c r="B28" i="32"/>
  <c r="C28" i="32"/>
  <c r="D28" i="32"/>
  <c r="A13" i="32"/>
  <c r="B29" i="32"/>
  <c r="C29" i="32"/>
  <c r="D29" i="32"/>
  <c r="A14" i="32"/>
  <c r="B30" i="32"/>
  <c r="C30" i="32"/>
  <c r="D30" i="32"/>
  <c r="A15" i="32"/>
  <c r="B31" i="32"/>
  <c r="C31" i="32"/>
  <c r="D31" i="32"/>
  <c r="A16" i="32"/>
  <c r="B8" i="32"/>
  <c r="C8" i="32"/>
  <c r="D8" i="32"/>
  <c r="A17" i="32"/>
  <c r="B32" i="32"/>
  <c r="C32" i="32"/>
  <c r="D32" i="32"/>
  <c r="A18" i="32"/>
  <c r="B33" i="32"/>
  <c r="C33" i="32"/>
  <c r="D33" i="32"/>
  <c r="A19" i="32"/>
  <c r="B34" i="32"/>
  <c r="C34" i="32"/>
  <c r="D34" i="32"/>
  <c r="A20" i="32"/>
  <c r="B35" i="32"/>
  <c r="C35" i="32"/>
  <c r="D35" i="32"/>
  <c r="A21" i="32"/>
  <c r="B36" i="32"/>
  <c r="C36" i="32"/>
  <c r="D36" i="32"/>
  <c r="A22" i="32"/>
  <c r="B37" i="32"/>
  <c r="C37" i="32"/>
  <c r="D37" i="32"/>
  <c r="A23" i="32"/>
  <c r="B38" i="32"/>
  <c r="C38" i="32"/>
  <c r="D38" i="32"/>
  <c r="A24" i="32"/>
  <c r="B16" i="32"/>
  <c r="C16" i="32"/>
  <c r="D16" i="32"/>
  <c r="A25" i="32"/>
  <c r="B39" i="32"/>
  <c r="C39" i="32"/>
  <c r="D39" i="32"/>
  <c r="A26" i="32"/>
  <c r="B40" i="32"/>
  <c r="C40" i="32"/>
  <c r="D40" i="32"/>
  <c r="A27" i="32"/>
  <c r="B41" i="32"/>
  <c r="C41" i="32"/>
  <c r="D41" i="32"/>
  <c r="A28" i="32"/>
  <c r="B23" i="32"/>
  <c r="C23" i="32"/>
  <c r="D23" i="32"/>
  <c r="A29" i="32"/>
  <c r="B42" i="32"/>
  <c r="C42" i="32"/>
  <c r="D42" i="32"/>
  <c r="A30" i="32"/>
  <c r="B43" i="32"/>
  <c r="C43" i="32"/>
  <c r="D43" i="32"/>
  <c r="A31" i="32"/>
  <c r="B44" i="32"/>
  <c r="C44" i="32"/>
  <c r="D44" i="32"/>
  <c r="A32" i="32"/>
  <c r="B24" i="32"/>
  <c r="C24" i="32"/>
  <c r="D24" i="32"/>
  <c r="A33" i="32"/>
  <c r="B20" i="32"/>
  <c r="C20" i="32"/>
  <c r="D20" i="32"/>
  <c r="A34" i="32"/>
  <c r="B3" i="32"/>
  <c r="C3" i="32"/>
  <c r="D3" i="32"/>
  <c r="A35" i="32"/>
  <c r="B5" i="32"/>
  <c r="C5" i="32"/>
  <c r="D5" i="32"/>
  <c r="A36" i="32"/>
  <c r="B45" i="32"/>
  <c r="C45" i="32"/>
  <c r="D45" i="32"/>
  <c r="A37" i="32"/>
  <c r="B10" i="32"/>
  <c r="C10" i="32"/>
  <c r="D10" i="32"/>
  <c r="A38" i="32"/>
  <c r="B12" i="32"/>
  <c r="C12" i="32"/>
  <c r="D12" i="32"/>
  <c r="A39" i="32"/>
  <c r="B46" i="32"/>
  <c r="C46" i="32"/>
  <c r="D46" i="32"/>
  <c r="A40" i="32"/>
  <c r="B18" i="32"/>
  <c r="C18" i="32"/>
  <c r="D18" i="32"/>
  <c r="A41" i="32"/>
  <c r="B15" i="32"/>
  <c r="C15" i="32"/>
  <c r="D15" i="32"/>
  <c r="A42" i="32"/>
  <c r="B13" i="32"/>
  <c r="C13" i="32"/>
  <c r="D13" i="32"/>
  <c r="A43" i="32"/>
  <c r="B47" i="32"/>
  <c r="C47" i="32"/>
  <c r="D47" i="32"/>
  <c r="A44" i="32"/>
  <c r="B48" i="32"/>
  <c r="C48" i="32"/>
  <c r="D48" i="32"/>
  <c r="A45" i="32"/>
  <c r="B49" i="32"/>
  <c r="C49" i="32"/>
  <c r="D49" i="32"/>
  <c r="A46" i="32"/>
  <c r="B22" i="32"/>
  <c r="C22" i="32"/>
  <c r="D22" i="32"/>
  <c r="A47" i="32"/>
  <c r="B14" i="32"/>
  <c r="C14" i="32"/>
  <c r="D14" i="32"/>
  <c r="A48" i="32"/>
  <c r="B17" i="32"/>
  <c r="C17" i="32"/>
  <c r="D17" i="32"/>
  <c r="A49" i="32"/>
  <c r="B21" i="32"/>
  <c r="C21" i="32"/>
  <c r="D21" i="32"/>
  <c r="B1" i="31"/>
  <c r="C1" i="31"/>
  <c r="D1" i="31"/>
  <c r="A2" i="31"/>
  <c r="B9" i="31"/>
  <c r="C9" i="31"/>
  <c r="D9" i="31"/>
  <c r="A3" i="31"/>
  <c r="B10" i="31"/>
  <c r="C10" i="31"/>
  <c r="D10" i="31"/>
  <c r="A4" i="31"/>
  <c r="B5" i="31"/>
  <c r="C5" i="31"/>
  <c r="D5" i="31"/>
  <c r="A5" i="31"/>
  <c r="B11" i="31"/>
  <c r="C11" i="31"/>
  <c r="D11" i="31"/>
  <c r="A6" i="31"/>
  <c r="B12" i="31"/>
  <c r="C12" i="31"/>
  <c r="D12" i="31"/>
  <c r="A7" i="31"/>
  <c r="B13" i="31"/>
  <c r="C13" i="31"/>
  <c r="D13" i="31"/>
  <c r="A8" i="31"/>
  <c r="B14" i="31"/>
  <c r="C14" i="31"/>
  <c r="D14" i="31"/>
  <c r="A9" i="31"/>
  <c r="B15" i="31"/>
  <c r="C15" i="31"/>
  <c r="D15" i="31"/>
  <c r="A10" i="31"/>
  <c r="B16" i="31"/>
  <c r="C16" i="31"/>
  <c r="D16" i="31"/>
  <c r="A11" i="31"/>
  <c r="B6" i="31"/>
  <c r="C6" i="31"/>
  <c r="D6" i="31"/>
  <c r="A12" i="31"/>
  <c r="B17" i="31"/>
  <c r="C17" i="31"/>
  <c r="D17" i="31"/>
  <c r="A13" i="31"/>
  <c r="B18" i="31"/>
  <c r="C18" i="31"/>
  <c r="D18" i="31"/>
  <c r="A14" i="31"/>
  <c r="B19" i="31"/>
  <c r="C19" i="31"/>
  <c r="D19" i="31"/>
  <c r="A15" i="31"/>
  <c r="B20" i="31"/>
  <c r="C20" i="31"/>
  <c r="D20" i="31"/>
  <c r="A16" i="31"/>
  <c r="B21" i="31"/>
  <c r="C21" i="31"/>
  <c r="D21" i="31"/>
  <c r="A17" i="31"/>
  <c r="B4" i="31"/>
  <c r="C4" i="31"/>
  <c r="D4" i="31"/>
  <c r="A18" i="31"/>
  <c r="B22" i="31"/>
  <c r="C22" i="31"/>
  <c r="D22" i="31"/>
  <c r="A19" i="31"/>
  <c r="B23" i="31"/>
  <c r="C23" i="31"/>
  <c r="D23" i="31"/>
  <c r="A20" i="31"/>
  <c r="B24" i="31"/>
  <c r="C24" i="31"/>
  <c r="D24" i="31"/>
  <c r="A21" i="31"/>
  <c r="B25" i="31"/>
  <c r="C25" i="31"/>
  <c r="D25" i="31"/>
  <c r="A22" i="31"/>
  <c r="B26" i="31"/>
  <c r="C26" i="31"/>
  <c r="D26" i="31"/>
  <c r="A23" i="31"/>
  <c r="B27" i="31"/>
  <c r="C27" i="31"/>
  <c r="D27" i="31"/>
  <c r="A24" i="31"/>
  <c r="B28" i="31"/>
  <c r="C28" i="31"/>
  <c r="D28" i="31"/>
  <c r="A25" i="31"/>
  <c r="B3" i="31"/>
  <c r="C3" i="31"/>
  <c r="D3" i="31"/>
  <c r="A26" i="31"/>
  <c r="B29" i="31"/>
  <c r="C29" i="31"/>
  <c r="D29" i="31"/>
  <c r="A27" i="31"/>
  <c r="B30" i="31"/>
  <c r="C30" i="31"/>
  <c r="D30" i="31"/>
  <c r="A28" i="31"/>
  <c r="B31" i="31"/>
  <c r="C31" i="31"/>
  <c r="D31" i="31"/>
  <c r="A29" i="31"/>
  <c r="B32" i="31"/>
  <c r="C32" i="31"/>
  <c r="D32" i="31"/>
  <c r="A30" i="31"/>
  <c r="B33" i="31"/>
  <c r="C33" i="31"/>
  <c r="D33" i="31"/>
  <c r="A31" i="31"/>
  <c r="B34" i="31"/>
  <c r="C34" i="31"/>
  <c r="D34" i="31"/>
  <c r="A32" i="31"/>
  <c r="B35" i="31"/>
  <c r="C35" i="31"/>
  <c r="D35" i="31"/>
  <c r="A33" i="31"/>
  <c r="B36" i="31"/>
  <c r="C36" i="31"/>
  <c r="D36" i="31"/>
  <c r="A34" i="31"/>
  <c r="B7" i="31"/>
  <c r="C7" i="31"/>
  <c r="D7" i="31"/>
  <c r="A35" i="31"/>
  <c r="B37" i="31"/>
  <c r="C37" i="31"/>
  <c r="D37" i="31"/>
  <c r="A36" i="31"/>
  <c r="B2" i="31"/>
  <c r="C2" i="31"/>
  <c r="D2" i="31"/>
  <c r="A37" i="31"/>
  <c r="B38" i="31"/>
  <c r="C38" i="31"/>
  <c r="D38" i="31"/>
  <c r="A38" i="31"/>
  <c r="B39" i="31"/>
  <c r="C39" i="31"/>
  <c r="D39" i="31"/>
  <c r="A39" i="31"/>
  <c r="B40" i="31"/>
  <c r="C40" i="31"/>
  <c r="D40" i="31"/>
  <c r="A40" i="31"/>
  <c r="B41" i="31"/>
  <c r="C41" i="31"/>
  <c r="D41" i="31"/>
  <c r="A41" i="31"/>
  <c r="B42" i="31"/>
  <c r="C42" i="31"/>
  <c r="D42" i="31"/>
  <c r="A42" i="31"/>
  <c r="B8" i="31"/>
  <c r="C8" i="31"/>
  <c r="D8" i="31"/>
  <c r="A43" i="31"/>
  <c r="B43" i="31"/>
  <c r="C43" i="31"/>
  <c r="D43" i="31"/>
  <c r="A44" i="31"/>
  <c r="B44" i="31"/>
  <c r="C44" i="31"/>
  <c r="D44" i="31"/>
  <c r="A45" i="31"/>
  <c r="B45" i="31"/>
  <c r="C45" i="31"/>
  <c r="D45" i="31"/>
  <c r="A46" i="31"/>
  <c r="B46" i="31"/>
  <c r="C46" i="31"/>
  <c r="D46" i="31"/>
  <c r="A47" i="31"/>
  <c r="B47" i="31"/>
  <c r="C47" i="31"/>
  <c r="D47" i="31"/>
  <c r="A48" i="31"/>
  <c r="B48" i="31"/>
  <c r="C48" i="31"/>
  <c r="D48" i="31"/>
  <c r="A49" i="31"/>
  <c r="B49" i="31"/>
  <c r="C49" i="31"/>
  <c r="D49" i="31"/>
  <c r="B1" i="30"/>
  <c r="C1" i="30"/>
  <c r="D1" i="30"/>
  <c r="A2" i="30"/>
  <c r="B7" i="30"/>
  <c r="C7" i="30"/>
  <c r="D7" i="30"/>
  <c r="A3" i="30"/>
  <c r="B8" i="30"/>
  <c r="C8" i="30"/>
  <c r="D8" i="30"/>
  <c r="A4" i="30"/>
  <c r="B9" i="30"/>
  <c r="C9" i="30"/>
  <c r="D9" i="30"/>
  <c r="A5" i="30"/>
  <c r="B10" i="30"/>
  <c r="C10" i="30"/>
  <c r="D10" i="30"/>
  <c r="A6" i="30"/>
  <c r="B11" i="30"/>
  <c r="C11" i="30"/>
  <c r="D11" i="30"/>
  <c r="A7" i="30"/>
  <c r="B12" i="30"/>
  <c r="C12" i="30"/>
  <c r="D12" i="30"/>
  <c r="A8" i="30"/>
  <c r="B2" i="30"/>
  <c r="C2" i="30"/>
  <c r="D2" i="30"/>
  <c r="A9" i="30"/>
  <c r="B13" i="30"/>
  <c r="C13" i="30"/>
  <c r="D13" i="30"/>
  <c r="A10" i="30"/>
  <c r="B14" i="30"/>
  <c r="C14" i="30"/>
  <c r="D14" i="30"/>
  <c r="A11" i="30"/>
  <c r="B15" i="30"/>
  <c r="C15" i="30"/>
  <c r="D15" i="30"/>
  <c r="A12" i="30"/>
  <c r="B5" i="30"/>
  <c r="C5" i="30"/>
  <c r="D5" i="30"/>
  <c r="A13" i="30"/>
  <c r="B16" i="30"/>
  <c r="C16" i="30"/>
  <c r="D16" i="30"/>
  <c r="A14" i="30"/>
  <c r="B17" i="30"/>
  <c r="C17" i="30"/>
  <c r="D17" i="30"/>
  <c r="A15" i="30"/>
  <c r="B18" i="30"/>
  <c r="C18" i="30"/>
  <c r="D18" i="30"/>
  <c r="A16" i="30"/>
  <c r="B19" i="30"/>
  <c r="C19" i="30"/>
  <c r="D19" i="30"/>
  <c r="A17" i="30"/>
  <c r="B4" i="30"/>
  <c r="C4" i="30"/>
  <c r="D4" i="30"/>
  <c r="A18" i="30"/>
  <c r="B20" i="30"/>
  <c r="C20" i="30"/>
  <c r="D20" i="30"/>
  <c r="A19" i="30"/>
  <c r="B21" i="30"/>
  <c r="C21" i="30"/>
  <c r="D21" i="30"/>
  <c r="A20" i="30"/>
  <c r="B22" i="30"/>
  <c r="C22" i="30"/>
  <c r="D22" i="30"/>
  <c r="A21" i="30"/>
  <c r="B23" i="30"/>
  <c r="C23" i="30"/>
  <c r="D23" i="30"/>
  <c r="A22" i="30"/>
  <c r="B24" i="30"/>
  <c r="C24" i="30"/>
  <c r="D24" i="30"/>
  <c r="A23" i="30"/>
  <c r="B25" i="30"/>
  <c r="C25" i="30"/>
  <c r="D25" i="30"/>
  <c r="A24" i="30"/>
  <c r="B26" i="30"/>
  <c r="C26" i="30"/>
  <c r="D26" i="30"/>
  <c r="A25" i="30"/>
  <c r="B27" i="30"/>
  <c r="C27" i="30"/>
  <c r="D27" i="30"/>
  <c r="A26" i="30"/>
  <c r="B28" i="30"/>
  <c r="C28" i="30"/>
  <c r="D28" i="30"/>
  <c r="A27" i="30"/>
  <c r="B29" i="30"/>
  <c r="C29" i="30"/>
  <c r="D29" i="30"/>
  <c r="A28" i="30"/>
  <c r="B30" i="30"/>
  <c r="C30" i="30"/>
  <c r="D30" i="30"/>
  <c r="A29" i="30"/>
  <c r="B31" i="30"/>
  <c r="C31" i="30"/>
  <c r="D31" i="30"/>
  <c r="A30" i="30"/>
  <c r="B3" i="30"/>
  <c r="C3" i="30"/>
  <c r="D3" i="30"/>
  <c r="A31" i="30"/>
  <c r="B32" i="30"/>
  <c r="C32" i="30"/>
  <c r="D32" i="30"/>
  <c r="A32" i="30"/>
  <c r="B33" i="30"/>
  <c r="C33" i="30"/>
  <c r="D33" i="30"/>
  <c r="A33" i="30"/>
  <c r="B34" i="30"/>
  <c r="C34" i="30"/>
  <c r="D34" i="30"/>
  <c r="A34" i="30"/>
  <c r="B35" i="30"/>
  <c r="C35" i="30"/>
  <c r="D35" i="30"/>
  <c r="A35" i="30"/>
  <c r="B36" i="30"/>
  <c r="C36" i="30"/>
  <c r="D36" i="30"/>
  <c r="A36" i="30"/>
  <c r="B6" i="30"/>
  <c r="C6" i="30"/>
  <c r="D6" i="30"/>
  <c r="A37" i="30"/>
  <c r="B37" i="30"/>
  <c r="C37" i="30"/>
  <c r="D37" i="30"/>
  <c r="A38" i="30"/>
  <c r="B38" i="30"/>
  <c r="C38" i="30"/>
  <c r="D38" i="30"/>
  <c r="A39" i="30"/>
  <c r="B39" i="30"/>
  <c r="C39" i="30"/>
  <c r="D39" i="30"/>
  <c r="A40" i="30"/>
  <c r="B40" i="30"/>
  <c r="C40" i="30"/>
  <c r="D40" i="30"/>
  <c r="A41" i="30"/>
  <c r="B41" i="30"/>
  <c r="C41" i="30"/>
  <c r="D41" i="30"/>
  <c r="A42" i="30"/>
  <c r="B42" i="30"/>
  <c r="C42" i="30"/>
  <c r="D42" i="30"/>
  <c r="A43" i="30"/>
  <c r="B43" i="30"/>
  <c r="C43" i="30"/>
  <c r="D43" i="30"/>
  <c r="A44" i="30"/>
  <c r="B44" i="30"/>
  <c r="C44" i="30"/>
  <c r="D44" i="30"/>
  <c r="A45" i="30"/>
  <c r="B45" i="30"/>
  <c r="C45" i="30"/>
  <c r="D45" i="30"/>
  <c r="A46" i="30"/>
  <c r="B46" i="30"/>
  <c r="C46" i="30"/>
  <c r="D46" i="30"/>
  <c r="A47" i="30"/>
  <c r="B47" i="30"/>
  <c r="C47" i="30"/>
  <c r="D47" i="30"/>
  <c r="A48" i="30"/>
  <c r="B48" i="30"/>
  <c r="C48" i="30"/>
  <c r="D48" i="30"/>
  <c r="A49" i="30"/>
  <c r="B49" i="30"/>
  <c r="C49" i="30"/>
  <c r="D49" i="30"/>
  <c r="B1" i="29"/>
  <c r="C1" i="29"/>
  <c r="D1" i="29"/>
  <c r="A2" i="29"/>
  <c r="B13" i="29"/>
  <c r="C13" i="29"/>
  <c r="D13" i="29"/>
  <c r="A3" i="29"/>
  <c r="B14" i="29"/>
  <c r="C14" i="29"/>
  <c r="D14" i="29"/>
  <c r="A4" i="29"/>
  <c r="B15" i="29"/>
  <c r="C15" i="29"/>
  <c r="D15" i="29"/>
  <c r="A5" i="29"/>
  <c r="B16" i="29"/>
  <c r="C16" i="29"/>
  <c r="D16" i="29"/>
  <c r="A6" i="29"/>
  <c r="B17" i="29"/>
  <c r="C17" i="29"/>
  <c r="D17" i="29"/>
  <c r="A7" i="29"/>
  <c r="B18" i="29"/>
  <c r="C18" i="29"/>
  <c r="D18" i="29"/>
  <c r="A8" i="29"/>
  <c r="B19" i="29"/>
  <c r="C19" i="29"/>
  <c r="D19" i="29"/>
  <c r="A9" i="29"/>
  <c r="B9" i="29"/>
  <c r="C9" i="29"/>
  <c r="D9" i="29"/>
  <c r="A10" i="29"/>
  <c r="B8" i="29"/>
  <c r="C8" i="29"/>
  <c r="D8" i="29"/>
  <c r="A11" i="29"/>
  <c r="B2" i="29"/>
  <c r="C2" i="29"/>
  <c r="D2" i="29"/>
  <c r="A12" i="29"/>
  <c r="B20" i="29"/>
  <c r="C20" i="29"/>
  <c r="D20" i="29"/>
  <c r="A13" i="29"/>
  <c r="B21" i="29"/>
  <c r="C21" i="29"/>
  <c r="D21" i="29"/>
  <c r="A14" i="29"/>
  <c r="B3" i="29"/>
  <c r="C3" i="29"/>
  <c r="D3" i="29"/>
  <c r="A15" i="29"/>
  <c r="B22" i="29"/>
  <c r="C22" i="29"/>
  <c r="D22" i="29"/>
  <c r="A16" i="29"/>
  <c r="B6" i="29"/>
  <c r="C6" i="29"/>
  <c r="D6" i="29"/>
  <c r="A17" i="29"/>
  <c r="B23" i="29"/>
  <c r="C23" i="29"/>
  <c r="D23" i="29"/>
  <c r="A18" i="29"/>
  <c r="B24" i="29"/>
  <c r="C24" i="29"/>
  <c r="D24" i="29"/>
  <c r="A19" i="29"/>
  <c r="B25" i="29"/>
  <c r="C25" i="29"/>
  <c r="D25" i="29"/>
  <c r="A20" i="29"/>
  <c r="B26" i="29"/>
  <c r="C26" i="29"/>
  <c r="D26" i="29"/>
  <c r="A21" i="29"/>
  <c r="B7" i="29"/>
  <c r="C7" i="29"/>
  <c r="D7" i="29"/>
  <c r="A22" i="29"/>
  <c r="B27" i="29"/>
  <c r="C27" i="29"/>
  <c r="D27" i="29"/>
  <c r="A23" i="29"/>
  <c r="B12" i="29"/>
  <c r="C12" i="29"/>
  <c r="D12" i="29"/>
  <c r="A24" i="29"/>
  <c r="B28" i="29"/>
  <c r="C28" i="29"/>
  <c r="D28" i="29"/>
  <c r="A25" i="29"/>
  <c r="B29" i="29"/>
  <c r="C29" i="29"/>
  <c r="D29" i="29"/>
  <c r="A26" i="29"/>
  <c r="B30" i="29"/>
  <c r="C30" i="29"/>
  <c r="D30" i="29"/>
  <c r="A27" i="29"/>
  <c r="B31" i="29"/>
  <c r="C31" i="29"/>
  <c r="D31" i="29"/>
  <c r="A28" i="29"/>
  <c r="B10" i="29"/>
  <c r="C10" i="29"/>
  <c r="D10" i="29"/>
  <c r="A29" i="29"/>
  <c r="B32" i="29"/>
  <c r="C32" i="29"/>
  <c r="D32" i="29"/>
  <c r="A30" i="29"/>
  <c r="B33" i="29"/>
  <c r="C33" i="29"/>
  <c r="D33" i="29"/>
  <c r="A31" i="29"/>
  <c r="B34" i="29"/>
  <c r="C34" i="29"/>
  <c r="D34" i="29"/>
  <c r="A32" i="29"/>
  <c r="B35" i="29"/>
  <c r="C35" i="29"/>
  <c r="D35" i="29"/>
  <c r="A33" i="29"/>
  <c r="B36" i="29"/>
  <c r="C36" i="29"/>
  <c r="D36" i="29"/>
  <c r="A34" i="29"/>
  <c r="B37" i="29"/>
  <c r="C37" i="29"/>
  <c r="D37" i="29"/>
  <c r="A35" i="29"/>
  <c r="B11" i="29"/>
  <c r="C11" i="29"/>
  <c r="D11" i="29"/>
  <c r="A36" i="29"/>
  <c r="B38" i="29"/>
  <c r="C38" i="29"/>
  <c r="D38" i="29"/>
  <c r="A37" i="29"/>
  <c r="B5" i="29"/>
  <c r="C5" i="29"/>
  <c r="D5" i="29"/>
  <c r="A38" i="29"/>
  <c r="B39" i="29"/>
  <c r="C39" i="29"/>
  <c r="D39" i="29"/>
  <c r="A39" i="29"/>
  <c r="B40" i="29"/>
  <c r="C40" i="29"/>
  <c r="D40" i="29"/>
  <c r="A40" i="29"/>
  <c r="B4" i="29"/>
  <c r="C4" i="29"/>
  <c r="D4" i="29"/>
  <c r="A41" i="29"/>
  <c r="B41" i="29"/>
  <c r="C41" i="29"/>
  <c r="D41" i="29"/>
  <c r="A42" i="29"/>
  <c r="B42" i="29"/>
  <c r="C42" i="29"/>
  <c r="D42" i="29"/>
  <c r="A43" i="29"/>
  <c r="B43" i="29"/>
  <c r="C43" i="29"/>
  <c r="D43" i="29"/>
  <c r="A44" i="29"/>
  <c r="B44" i="29"/>
  <c r="C44" i="29"/>
  <c r="D44" i="29"/>
  <c r="A45" i="29"/>
  <c r="B45" i="29"/>
  <c r="C45" i="29"/>
  <c r="D45" i="29"/>
  <c r="A46" i="29"/>
  <c r="B46" i="29"/>
  <c r="C46" i="29"/>
  <c r="D46" i="29"/>
  <c r="A47" i="29"/>
  <c r="B47" i="29"/>
  <c r="C47" i="29"/>
  <c r="D47" i="29"/>
  <c r="A48" i="29"/>
  <c r="B48" i="29"/>
  <c r="C48" i="29"/>
  <c r="D48" i="29"/>
  <c r="A49" i="29"/>
  <c r="B49" i="29"/>
  <c r="C49" i="29"/>
  <c r="D49" i="29"/>
  <c r="B1" i="20"/>
  <c r="C1" i="20"/>
  <c r="D1" i="20"/>
  <c r="A2" i="20"/>
  <c r="B19" i="20"/>
  <c r="C19" i="20"/>
  <c r="D19" i="20"/>
  <c r="A3" i="20"/>
  <c r="B24" i="20"/>
  <c r="C24" i="20"/>
  <c r="D24" i="20"/>
  <c r="A4" i="20"/>
  <c r="B25" i="20"/>
  <c r="C25" i="20"/>
  <c r="D25" i="20"/>
  <c r="A5" i="20"/>
  <c r="B17" i="20"/>
  <c r="C17" i="20"/>
  <c r="D17" i="20"/>
  <c r="A6" i="20"/>
  <c r="B26" i="20"/>
  <c r="C26" i="20"/>
  <c r="D26" i="20"/>
  <c r="A7" i="20"/>
  <c r="B13" i="20"/>
  <c r="C13" i="20"/>
  <c r="D13" i="20"/>
  <c r="A8" i="20"/>
  <c r="B2" i="20"/>
  <c r="C2" i="20"/>
  <c r="D2" i="20"/>
  <c r="A9" i="20"/>
  <c r="B27" i="20"/>
  <c r="C27" i="20"/>
  <c r="D27" i="20"/>
  <c r="A10" i="20"/>
  <c r="B28" i="20"/>
  <c r="C28" i="20"/>
  <c r="D28" i="20"/>
  <c r="A11" i="20"/>
  <c r="B21" i="20"/>
  <c r="C21" i="20"/>
  <c r="D21" i="20"/>
  <c r="A12" i="20"/>
  <c r="B29" i="20"/>
  <c r="C29" i="20"/>
  <c r="D29" i="20"/>
  <c r="A13" i="20"/>
  <c r="B30" i="20"/>
  <c r="C30" i="20"/>
  <c r="D30" i="20"/>
  <c r="A14" i="20"/>
  <c r="B10" i="20"/>
  <c r="C10" i="20"/>
  <c r="D10" i="20"/>
  <c r="A15" i="20"/>
  <c r="B3" i="20"/>
  <c r="C3" i="20"/>
  <c r="D3" i="20"/>
  <c r="A16" i="20"/>
  <c r="B31" i="20"/>
  <c r="C31" i="20"/>
  <c r="D31" i="20"/>
  <c r="A17" i="20"/>
  <c r="B32" i="20"/>
  <c r="C32" i="20"/>
  <c r="D32" i="20"/>
  <c r="A18" i="20"/>
  <c r="B23" i="20"/>
  <c r="C23" i="20"/>
  <c r="D23" i="20"/>
  <c r="A19" i="20"/>
  <c r="B33" i="20"/>
  <c r="C33" i="20"/>
  <c r="D33" i="20"/>
  <c r="A20" i="20"/>
  <c r="B34" i="20"/>
  <c r="C34" i="20"/>
  <c r="D34" i="20"/>
  <c r="A21" i="20"/>
  <c r="B35" i="20"/>
  <c r="C35" i="20"/>
  <c r="D35" i="20"/>
  <c r="A22" i="20"/>
  <c r="B36" i="20"/>
  <c r="C36" i="20"/>
  <c r="D36" i="20"/>
  <c r="A23" i="20"/>
  <c r="B5" i="20"/>
  <c r="C5" i="20"/>
  <c r="D5" i="20"/>
  <c r="A24" i="20"/>
  <c r="B37" i="20"/>
  <c r="C37" i="20"/>
  <c r="D37" i="20"/>
  <c r="A25" i="20"/>
  <c r="B38" i="20"/>
  <c r="C38" i="20"/>
  <c r="D38" i="20"/>
  <c r="A26" i="20"/>
  <c r="B20" i="20"/>
  <c r="C20" i="20"/>
  <c r="D20" i="20"/>
  <c r="A27" i="20"/>
  <c r="B14" i="20"/>
  <c r="C14" i="20"/>
  <c r="D14" i="20"/>
  <c r="A28" i="20"/>
  <c r="B18" i="20"/>
  <c r="C18" i="20"/>
  <c r="D18" i="20"/>
  <c r="A29" i="20"/>
  <c r="B39" i="20"/>
  <c r="C39" i="20"/>
  <c r="D39" i="20"/>
  <c r="A30" i="20"/>
  <c r="B22" i="20"/>
  <c r="C22" i="20"/>
  <c r="D22" i="20"/>
  <c r="A31" i="20"/>
  <c r="B40" i="20"/>
  <c r="C40" i="20"/>
  <c r="D40" i="20"/>
  <c r="A32" i="20"/>
  <c r="B8" i="20"/>
  <c r="C8" i="20"/>
  <c r="D8" i="20"/>
  <c r="A33" i="20"/>
  <c r="B9" i="20"/>
  <c r="C9" i="20"/>
  <c r="D9" i="20"/>
  <c r="A34" i="20"/>
  <c r="B41" i="20"/>
  <c r="C41" i="20"/>
  <c r="D41" i="20"/>
  <c r="A35" i="20"/>
  <c r="B42" i="20"/>
  <c r="C42" i="20"/>
  <c r="D42" i="20"/>
  <c r="A36" i="20"/>
  <c r="B11" i="20"/>
  <c r="C11" i="20"/>
  <c r="D11" i="20"/>
  <c r="A37" i="20"/>
  <c r="B43" i="20"/>
  <c r="C43" i="20"/>
  <c r="D43" i="20"/>
  <c r="A38" i="20"/>
  <c r="B16" i="20"/>
  <c r="C16" i="20"/>
  <c r="D16" i="20"/>
  <c r="A39" i="20"/>
  <c r="B44" i="20"/>
  <c r="C44" i="20"/>
  <c r="D44" i="20"/>
  <c r="A40" i="20"/>
  <c r="B6" i="20"/>
  <c r="C6" i="20"/>
  <c r="D6" i="20"/>
  <c r="A41" i="20"/>
  <c r="B4" i="20"/>
  <c r="C4" i="20"/>
  <c r="D4" i="20"/>
  <c r="A42" i="20"/>
  <c r="B45" i="20"/>
  <c r="C45" i="20"/>
  <c r="D45" i="20"/>
  <c r="A43" i="20"/>
  <c r="B46" i="20"/>
  <c r="C46" i="20"/>
  <c r="D46" i="20"/>
  <c r="A44" i="20"/>
  <c r="B47" i="20"/>
  <c r="C47" i="20"/>
  <c r="D47" i="20"/>
  <c r="A45" i="20"/>
  <c r="B7" i="20"/>
  <c r="C7" i="20"/>
  <c r="D7" i="20"/>
  <c r="A46" i="20"/>
  <c r="B12" i="20"/>
  <c r="C12" i="20"/>
  <c r="D12" i="20"/>
  <c r="A47" i="20"/>
  <c r="B48" i="20"/>
  <c r="C48" i="20"/>
  <c r="D48" i="20"/>
  <c r="A48" i="20"/>
  <c r="B49" i="20"/>
  <c r="C49" i="20"/>
  <c r="D49" i="20"/>
  <c r="A49" i="20"/>
  <c r="B15" i="20"/>
  <c r="C15" i="20"/>
  <c r="D15" i="20"/>
  <c r="AF38" i="19"/>
  <c r="AF37" i="19"/>
  <c r="AF36" i="19"/>
  <c r="AF35" i="19"/>
  <c r="AF34" i="19"/>
  <c r="AF33" i="19"/>
  <c r="AF32" i="19"/>
  <c r="AF31" i="19"/>
  <c r="AF30" i="19"/>
  <c r="AF29" i="19"/>
  <c r="AF28" i="19"/>
  <c r="AF27" i="19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8" i="19"/>
  <c r="AF7" i="19"/>
  <c r="AF6" i="19"/>
  <c r="AF5" i="19"/>
  <c r="AF4" i="19"/>
  <c r="AF3" i="19"/>
  <c r="AF2" i="19"/>
  <c r="AD27" i="19"/>
  <c r="AD26" i="19"/>
  <c r="AD25" i="19"/>
  <c r="AD24" i="19"/>
  <c r="AD23" i="19"/>
  <c r="AD22" i="19"/>
  <c r="AD21" i="19"/>
  <c r="AD20" i="19"/>
  <c r="AD19" i="19"/>
  <c r="AD18" i="19"/>
  <c r="AD17" i="19"/>
  <c r="AD16" i="19"/>
  <c r="AD15" i="19"/>
  <c r="AD14" i="19"/>
  <c r="AD13" i="19"/>
  <c r="AD12" i="19"/>
  <c r="AD11" i="19"/>
  <c r="AD10" i="19"/>
  <c r="AD9" i="19"/>
  <c r="AD8" i="19"/>
  <c r="AD7" i="19"/>
  <c r="AD6" i="19"/>
  <c r="AD5" i="19"/>
  <c r="AD4" i="19"/>
  <c r="AD3" i="19"/>
  <c r="AD2" i="19"/>
  <c r="AB19" i="19"/>
  <c r="AB18" i="19"/>
  <c r="AB17" i="19"/>
  <c r="AB16" i="19"/>
  <c r="AB15" i="19"/>
  <c r="AB14" i="19"/>
  <c r="AB13" i="19"/>
  <c r="AB12" i="19"/>
  <c r="AB11" i="19"/>
  <c r="AB10" i="19"/>
  <c r="AB9" i="19"/>
  <c r="AB8" i="19"/>
  <c r="AB7" i="19"/>
  <c r="AB6" i="19"/>
  <c r="AB5" i="19"/>
  <c r="AB4" i="19"/>
  <c r="AB3" i="19"/>
  <c r="AB2" i="19"/>
  <c r="Z36" i="19"/>
  <c r="Z35" i="19"/>
  <c r="Z34" i="19"/>
  <c r="Z33" i="19"/>
  <c r="Z32" i="19"/>
  <c r="Z31" i="19"/>
  <c r="Z30" i="19"/>
  <c r="Z29" i="19"/>
  <c r="Z28" i="19"/>
  <c r="Z27" i="19"/>
  <c r="Z26" i="19"/>
  <c r="Z25" i="19"/>
  <c r="Z24" i="19"/>
  <c r="Z23" i="19"/>
  <c r="Z22" i="19"/>
  <c r="Z21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Z6" i="19"/>
  <c r="Z5" i="19"/>
  <c r="Z4" i="19"/>
  <c r="Z3" i="19"/>
  <c r="Z2" i="19"/>
  <c r="X43" i="19"/>
  <c r="X42" i="19"/>
  <c r="X41" i="19"/>
  <c r="X40" i="19"/>
  <c r="X39" i="19"/>
  <c r="X38" i="19"/>
  <c r="X37" i="19"/>
  <c r="X36" i="19"/>
  <c r="X35" i="19"/>
  <c r="X34" i="19"/>
  <c r="X33" i="19"/>
  <c r="X32" i="19"/>
  <c r="X31" i="19"/>
  <c r="X30" i="19"/>
  <c r="X29" i="19"/>
  <c r="X28" i="19"/>
  <c r="X27" i="19"/>
  <c r="X26" i="19"/>
  <c r="X25" i="19"/>
  <c r="X24" i="19"/>
  <c r="X23" i="19"/>
  <c r="X22" i="19"/>
  <c r="X21" i="19"/>
  <c r="X20" i="19"/>
  <c r="X19" i="19"/>
  <c r="X18" i="19"/>
  <c r="X17" i="19"/>
  <c r="X16" i="19"/>
  <c r="X15" i="19"/>
  <c r="X14" i="19"/>
  <c r="X13" i="19"/>
  <c r="X12" i="19"/>
  <c r="X11" i="19"/>
  <c r="X10" i="19"/>
  <c r="X9" i="19"/>
  <c r="X8" i="19"/>
  <c r="X7" i="19"/>
  <c r="X6" i="19"/>
  <c r="X5" i="19"/>
  <c r="X4" i="19"/>
  <c r="X3" i="19"/>
  <c r="X2" i="19"/>
  <c r="V41" i="19"/>
  <c r="V40" i="19"/>
  <c r="V39" i="19"/>
  <c r="V38" i="19"/>
  <c r="V37" i="19"/>
  <c r="V36" i="19"/>
  <c r="V35" i="19"/>
  <c r="V34" i="19"/>
  <c r="V33" i="19"/>
  <c r="V32" i="19"/>
  <c r="V31" i="19"/>
  <c r="V30" i="19"/>
  <c r="V29" i="19"/>
  <c r="V28" i="19"/>
  <c r="V27" i="19"/>
  <c r="V26" i="19"/>
  <c r="V25" i="19"/>
  <c r="V24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V11" i="19"/>
  <c r="V10" i="19"/>
  <c r="V9" i="19"/>
  <c r="V8" i="19"/>
  <c r="V7" i="19"/>
  <c r="V6" i="19"/>
  <c r="V5" i="19"/>
  <c r="V4" i="19"/>
  <c r="V3" i="19"/>
  <c r="V2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T2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P2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H9" i="49" l="1"/>
  <c r="I2" i="51"/>
  <c r="H10" i="50"/>
  <c r="I6" i="51"/>
  <c r="I10" i="42"/>
  <c r="I4" i="49"/>
  <c r="G2" i="51"/>
  <c r="H9" i="51"/>
  <c r="G4" i="51"/>
  <c r="G9" i="51"/>
  <c r="G6" i="51"/>
  <c r="I4" i="51"/>
  <c r="I9" i="51"/>
  <c r="H9" i="50"/>
  <c r="H6" i="50"/>
  <c r="G10" i="50"/>
  <c r="I6" i="50"/>
  <c r="I9" i="50"/>
  <c r="I10" i="49"/>
  <c r="H10" i="49"/>
  <c r="G4" i="49"/>
  <c r="G9" i="48"/>
  <c r="H10" i="48"/>
  <c r="I6" i="48"/>
  <c r="G4" i="48"/>
  <c r="H4" i="48"/>
  <c r="I10" i="48"/>
  <c r="I6" i="47"/>
  <c r="H10" i="47"/>
  <c r="G10" i="47"/>
  <c r="I10" i="46"/>
  <c r="G4" i="46"/>
  <c r="H10" i="46"/>
  <c r="H9" i="45"/>
  <c r="G6" i="45"/>
  <c r="I9" i="45"/>
  <c r="H10" i="44"/>
  <c r="G10" i="44"/>
  <c r="I10" i="44"/>
  <c r="H9" i="43"/>
  <c r="I9" i="43"/>
  <c r="G6" i="43"/>
  <c r="H10" i="42"/>
  <c r="G10" i="42"/>
  <c r="I4" i="41"/>
  <c r="H4" i="41"/>
  <c r="G9" i="41"/>
  <c r="I9" i="40"/>
  <c r="H6" i="40"/>
  <c r="G10" i="40"/>
  <c r="I10" i="39"/>
  <c r="H10" i="39"/>
  <c r="G10" i="39"/>
  <c r="G9" i="38"/>
  <c r="I10" i="38"/>
  <c r="H4" i="38"/>
  <c r="G10" i="37"/>
  <c r="I6" i="37"/>
  <c r="H10" i="37"/>
  <c r="G4" i="36"/>
  <c r="G3" i="36" s="1"/>
  <c r="H10" i="36"/>
  <c r="I10" i="36"/>
  <c r="I3" i="51"/>
  <c r="L39" i="1"/>
  <c r="L45" i="1"/>
  <c r="I3" i="41"/>
  <c r="H2" i="51"/>
  <c r="H6" i="51"/>
  <c r="G10" i="51"/>
  <c r="I10" i="50"/>
  <c r="H4" i="49"/>
  <c r="G9" i="49"/>
  <c r="I4" i="48"/>
  <c r="H9" i="48"/>
  <c r="I2" i="47"/>
  <c r="I10" i="47"/>
  <c r="H4" i="46"/>
  <c r="G9" i="46"/>
  <c r="H2" i="45"/>
  <c r="H6" i="45"/>
  <c r="G10" i="45"/>
  <c r="G4" i="44"/>
  <c r="G2" i="43"/>
  <c r="H6" i="43"/>
  <c r="G10" i="43"/>
  <c r="G4" i="42"/>
  <c r="G2" i="41"/>
  <c r="H9" i="41"/>
  <c r="H2" i="40"/>
  <c r="I6" i="40"/>
  <c r="H10" i="40"/>
  <c r="G4" i="39"/>
  <c r="I4" i="38"/>
  <c r="H9" i="38"/>
  <c r="I2" i="37"/>
  <c r="I10" i="37"/>
  <c r="H4" i="36"/>
  <c r="G9" i="36"/>
  <c r="H10" i="51"/>
  <c r="G6" i="48"/>
  <c r="I9" i="48"/>
  <c r="I4" i="46"/>
  <c r="H9" i="46"/>
  <c r="I2" i="45"/>
  <c r="I6" i="45"/>
  <c r="H10" i="45"/>
  <c r="H4" i="44"/>
  <c r="G9" i="44"/>
  <c r="H2" i="43"/>
  <c r="I6" i="43"/>
  <c r="H10" i="43"/>
  <c r="H4" i="42"/>
  <c r="G9" i="42"/>
  <c r="H2" i="41"/>
  <c r="G6" i="41"/>
  <c r="I9" i="41"/>
  <c r="I2" i="40"/>
  <c r="I10" i="40"/>
  <c r="H4" i="39"/>
  <c r="G6" i="38"/>
  <c r="I9" i="38"/>
  <c r="I4" i="36"/>
  <c r="H9" i="36"/>
  <c r="L37" i="1"/>
  <c r="I10" i="51"/>
  <c r="G4" i="50"/>
  <c r="G2" i="49"/>
  <c r="G6" i="49"/>
  <c r="I9" i="49"/>
  <c r="G2" i="48"/>
  <c r="H6" i="48"/>
  <c r="G10" i="48"/>
  <c r="G4" i="47"/>
  <c r="G2" i="46"/>
  <c r="G6" i="46"/>
  <c r="I9" i="46"/>
  <c r="I10" i="45"/>
  <c r="I4" i="44"/>
  <c r="H9" i="44"/>
  <c r="I2" i="43"/>
  <c r="I10" i="43"/>
  <c r="I4" i="42"/>
  <c r="H9" i="42"/>
  <c r="I2" i="41"/>
  <c r="H6" i="41"/>
  <c r="G10" i="41"/>
  <c r="I4" i="39"/>
  <c r="G9" i="39"/>
  <c r="G2" i="38"/>
  <c r="H6" i="38"/>
  <c r="G10" i="38"/>
  <c r="G4" i="37"/>
  <c r="G2" i="36"/>
  <c r="G6" i="36"/>
  <c r="I9" i="36"/>
  <c r="H4" i="50"/>
  <c r="G9" i="50"/>
  <c r="H2" i="49"/>
  <c r="H6" i="49"/>
  <c r="G10" i="49"/>
  <c r="H2" i="48"/>
  <c r="H4" i="47"/>
  <c r="G9" i="47"/>
  <c r="H2" i="46"/>
  <c r="H6" i="46"/>
  <c r="G10" i="46"/>
  <c r="G6" i="44"/>
  <c r="I9" i="44"/>
  <c r="G6" i="42"/>
  <c r="I9" i="42"/>
  <c r="I6" i="41"/>
  <c r="H10" i="41"/>
  <c r="G4" i="40"/>
  <c r="G2" i="39"/>
  <c r="H9" i="39"/>
  <c r="H2" i="38"/>
  <c r="I6" i="38"/>
  <c r="H10" i="38"/>
  <c r="H4" i="37"/>
  <c r="G9" i="37"/>
  <c r="H2" i="36"/>
  <c r="H6" i="36"/>
  <c r="G10" i="36"/>
  <c r="I4" i="50"/>
  <c r="I2" i="49"/>
  <c r="I6" i="49"/>
  <c r="I2" i="48"/>
  <c r="I4" i="47"/>
  <c r="H9" i="47"/>
  <c r="I2" i="46"/>
  <c r="I6" i="46"/>
  <c r="G4" i="45"/>
  <c r="G2" i="44"/>
  <c r="H6" i="44"/>
  <c r="G4" i="43"/>
  <c r="G5" i="43" s="1"/>
  <c r="G2" i="42"/>
  <c r="H6" i="42"/>
  <c r="I10" i="41"/>
  <c r="H4" i="40"/>
  <c r="G9" i="40"/>
  <c r="H2" i="39"/>
  <c r="G6" i="39"/>
  <c r="I9" i="39"/>
  <c r="I2" i="38"/>
  <c r="I4" i="37"/>
  <c r="I3" i="37" s="1"/>
  <c r="H9" i="37"/>
  <c r="I2" i="36"/>
  <c r="I6" i="36"/>
  <c r="H9" i="31"/>
  <c r="H4" i="51"/>
  <c r="G2" i="50"/>
  <c r="G5" i="50" s="1"/>
  <c r="G6" i="50"/>
  <c r="G6" i="47"/>
  <c r="I9" i="47"/>
  <c r="H4" i="45"/>
  <c r="G9" i="45"/>
  <c r="H2" i="44"/>
  <c r="I6" i="44"/>
  <c r="H4" i="43"/>
  <c r="G9" i="43"/>
  <c r="H2" i="42"/>
  <c r="I6" i="42"/>
  <c r="G4" i="41"/>
  <c r="I4" i="40"/>
  <c r="H9" i="40"/>
  <c r="I2" i="39"/>
  <c r="H6" i="39"/>
  <c r="G6" i="37"/>
  <c r="I9" i="37"/>
  <c r="H2" i="50"/>
  <c r="I3" i="49"/>
  <c r="G2" i="47"/>
  <c r="H6" i="47"/>
  <c r="I4" i="45"/>
  <c r="I2" i="44"/>
  <c r="I4" i="43"/>
  <c r="I2" i="42"/>
  <c r="G6" i="40"/>
  <c r="I6" i="39"/>
  <c r="G4" i="38"/>
  <c r="G2" i="37"/>
  <c r="C41" i="1" s="1"/>
  <c r="H6" i="37"/>
  <c r="I2" i="50"/>
  <c r="H2" i="47"/>
  <c r="G2" i="45"/>
  <c r="G2" i="40"/>
  <c r="H2" i="37"/>
  <c r="I3" i="38"/>
  <c r="H10" i="24"/>
  <c r="G9" i="31"/>
  <c r="H6" i="34"/>
  <c r="I6" i="22"/>
  <c r="G4" i="24"/>
  <c r="H6" i="27"/>
  <c r="H10" i="29"/>
  <c r="I10" i="32"/>
  <c r="G10" i="34"/>
  <c r="H10" i="22"/>
  <c r="I10" i="25"/>
  <c r="G10" i="27"/>
  <c r="G10" i="20"/>
  <c r="G4" i="21"/>
  <c r="G3" i="21" s="1"/>
  <c r="G10" i="29"/>
  <c r="H10" i="32"/>
  <c r="I10" i="35"/>
  <c r="G10" i="22"/>
  <c r="H4" i="25"/>
  <c r="I10" i="28"/>
  <c r="I10" i="29"/>
  <c r="I6" i="30"/>
  <c r="G4" i="32"/>
  <c r="H4" i="35"/>
  <c r="I4" i="23"/>
  <c r="G9" i="25"/>
  <c r="H4" i="28"/>
  <c r="H10" i="30"/>
  <c r="I10" i="33"/>
  <c r="G9" i="35"/>
  <c r="H9" i="23"/>
  <c r="I10" i="26"/>
  <c r="G9" i="28"/>
  <c r="I9" i="34"/>
  <c r="I9" i="20"/>
  <c r="G10" i="30"/>
  <c r="H10" i="33"/>
  <c r="I10" i="21"/>
  <c r="G9" i="23"/>
  <c r="H10" i="26"/>
  <c r="I9" i="27"/>
  <c r="H6" i="20"/>
  <c r="I4" i="31"/>
  <c r="G10" i="33"/>
  <c r="H10" i="21"/>
  <c r="I10" i="24"/>
  <c r="G10" i="26"/>
  <c r="I4" i="28"/>
  <c r="D11" i="1"/>
  <c r="D26" i="1"/>
  <c r="I4" i="35"/>
  <c r="H9" i="35"/>
  <c r="I2" i="34"/>
  <c r="I6" i="34"/>
  <c r="H10" i="34"/>
  <c r="H4" i="32"/>
  <c r="G9" i="32"/>
  <c r="G2" i="31"/>
  <c r="G6" i="31"/>
  <c r="I9" i="31"/>
  <c r="I10" i="30"/>
  <c r="G4" i="29"/>
  <c r="H9" i="28"/>
  <c r="I2" i="27"/>
  <c r="I6" i="27"/>
  <c r="H10" i="27"/>
  <c r="H4" i="24"/>
  <c r="G9" i="24"/>
  <c r="G2" i="23"/>
  <c r="G6" i="23"/>
  <c r="I9" i="23"/>
  <c r="I10" i="22"/>
  <c r="H4" i="21"/>
  <c r="G9" i="21"/>
  <c r="H2" i="20"/>
  <c r="I6" i="20"/>
  <c r="H10" i="20"/>
  <c r="I4" i="25"/>
  <c r="H9" i="25"/>
  <c r="G6" i="35"/>
  <c r="I9" i="35"/>
  <c r="I10" i="34"/>
  <c r="G4" i="33"/>
  <c r="I4" i="32"/>
  <c r="H9" i="32"/>
  <c r="H2" i="31"/>
  <c r="H6" i="31"/>
  <c r="G10" i="31"/>
  <c r="H4" i="29"/>
  <c r="G9" i="29"/>
  <c r="G2" i="28"/>
  <c r="G6" i="28"/>
  <c r="I9" i="28"/>
  <c r="I10" i="27"/>
  <c r="G4" i="26"/>
  <c r="I4" i="24"/>
  <c r="H9" i="24"/>
  <c r="H2" i="23"/>
  <c r="H6" i="23"/>
  <c r="G10" i="23"/>
  <c r="I4" i="21"/>
  <c r="H9" i="21"/>
  <c r="I2" i="20"/>
  <c r="I10" i="20"/>
  <c r="G2" i="25"/>
  <c r="G6" i="25"/>
  <c r="I9" i="25"/>
  <c r="G2" i="35"/>
  <c r="C52" i="1" s="1"/>
  <c r="H6" i="35"/>
  <c r="G10" i="35"/>
  <c r="H4" i="33"/>
  <c r="G9" i="33"/>
  <c r="G2" i="32"/>
  <c r="G6" i="32"/>
  <c r="I9" i="32"/>
  <c r="I2" i="31"/>
  <c r="I6" i="31"/>
  <c r="H10" i="31"/>
  <c r="G4" i="30"/>
  <c r="I4" i="29"/>
  <c r="H9" i="29"/>
  <c r="H2" i="28"/>
  <c r="H6" i="28"/>
  <c r="G10" i="28"/>
  <c r="H4" i="26"/>
  <c r="G9" i="26"/>
  <c r="G2" i="24"/>
  <c r="G6" i="24"/>
  <c r="I9" i="24"/>
  <c r="I2" i="23"/>
  <c r="I6" i="23"/>
  <c r="H10" i="23"/>
  <c r="G4" i="22"/>
  <c r="G6" i="21"/>
  <c r="I9" i="21"/>
  <c r="H2" i="25"/>
  <c r="H6" i="25"/>
  <c r="G10" i="25"/>
  <c r="H2" i="35"/>
  <c r="I6" i="35"/>
  <c r="H10" i="35"/>
  <c r="G4" i="34"/>
  <c r="I4" i="33"/>
  <c r="H9" i="33"/>
  <c r="H2" i="32"/>
  <c r="H6" i="32"/>
  <c r="G10" i="32"/>
  <c r="I10" i="31"/>
  <c r="H4" i="30"/>
  <c r="G9" i="30"/>
  <c r="G2" i="29"/>
  <c r="G6" i="29"/>
  <c r="I9" i="29"/>
  <c r="I2" i="28"/>
  <c r="I6" i="28"/>
  <c r="H10" i="28"/>
  <c r="G4" i="27"/>
  <c r="I4" i="26"/>
  <c r="H9" i="26"/>
  <c r="H2" i="24"/>
  <c r="H6" i="24"/>
  <c r="G10" i="24"/>
  <c r="I10" i="23"/>
  <c r="H4" i="22"/>
  <c r="G9" i="22"/>
  <c r="G2" i="21"/>
  <c r="H6" i="21"/>
  <c r="G10" i="21"/>
  <c r="G4" i="20"/>
  <c r="I2" i="25"/>
  <c r="I6" i="25"/>
  <c r="H10" i="25"/>
  <c r="I2" i="35"/>
  <c r="H4" i="34"/>
  <c r="G9" i="34"/>
  <c r="G2" i="33"/>
  <c r="G6" i="33"/>
  <c r="I9" i="33"/>
  <c r="I2" i="32"/>
  <c r="I6" i="32"/>
  <c r="I4" i="30"/>
  <c r="H9" i="30"/>
  <c r="H2" i="29"/>
  <c r="H6" i="29"/>
  <c r="H4" i="27"/>
  <c r="G9" i="27"/>
  <c r="G2" i="26"/>
  <c r="G6" i="26"/>
  <c r="I9" i="26"/>
  <c r="I2" i="24"/>
  <c r="I6" i="24"/>
  <c r="I4" i="22"/>
  <c r="H9" i="22"/>
  <c r="H2" i="21"/>
  <c r="I6" i="21"/>
  <c r="H4" i="20"/>
  <c r="G9" i="20"/>
  <c r="I4" i="34"/>
  <c r="H9" i="34"/>
  <c r="H2" i="33"/>
  <c r="H6" i="33"/>
  <c r="G4" i="31"/>
  <c r="G2" i="30"/>
  <c r="G6" i="30"/>
  <c r="I9" i="30"/>
  <c r="I2" i="29"/>
  <c r="I6" i="29"/>
  <c r="I4" i="27"/>
  <c r="H9" i="27"/>
  <c r="H2" i="26"/>
  <c r="H6" i="26"/>
  <c r="G4" i="23"/>
  <c r="G2" i="22"/>
  <c r="G6" i="22"/>
  <c r="I9" i="22"/>
  <c r="I2" i="21"/>
  <c r="I4" i="20"/>
  <c r="H9" i="20"/>
  <c r="G4" i="35"/>
  <c r="G2" i="34"/>
  <c r="G6" i="34"/>
  <c r="I2" i="33"/>
  <c r="I6" i="33"/>
  <c r="H4" i="31"/>
  <c r="H2" i="30"/>
  <c r="H6" i="30"/>
  <c r="G4" i="28"/>
  <c r="G2" i="27"/>
  <c r="C17" i="1" s="1"/>
  <c r="G6" i="27"/>
  <c r="I2" i="26"/>
  <c r="I6" i="26"/>
  <c r="H4" i="23"/>
  <c r="H2" i="22"/>
  <c r="H6" i="22"/>
  <c r="G6" i="20"/>
  <c r="G4" i="25"/>
  <c r="H2" i="34"/>
  <c r="I2" i="30"/>
  <c r="H2" i="27"/>
  <c r="I2" i="22"/>
  <c r="G2" i="20"/>
  <c r="G5" i="22"/>
  <c r="B35" i="17"/>
  <c r="C35" i="17"/>
  <c r="D35" i="17"/>
  <c r="B36" i="17"/>
  <c r="C36" i="17"/>
  <c r="D36" i="17"/>
  <c r="B5" i="17"/>
  <c r="C5" i="17"/>
  <c r="D5" i="17"/>
  <c r="B37" i="17"/>
  <c r="C37" i="17"/>
  <c r="D37" i="17"/>
  <c r="B32" i="17"/>
  <c r="C32" i="17"/>
  <c r="D32" i="17"/>
  <c r="B34" i="17"/>
  <c r="C34" i="17"/>
  <c r="D34" i="17"/>
  <c r="B26" i="17"/>
  <c r="C26" i="17"/>
  <c r="D26" i="17"/>
  <c r="B29" i="17"/>
  <c r="C29" i="17"/>
  <c r="D29" i="17"/>
  <c r="B14" i="17"/>
  <c r="C14" i="17"/>
  <c r="D14" i="17"/>
  <c r="B38" i="17"/>
  <c r="C38" i="17"/>
  <c r="D38" i="17"/>
  <c r="B28" i="17"/>
  <c r="C28" i="17"/>
  <c r="D28" i="17"/>
  <c r="B39" i="17"/>
  <c r="C39" i="17"/>
  <c r="D39" i="17"/>
  <c r="B4" i="17"/>
  <c r="C4" i="17"/>
  <c r="D4" i="17"/>
  <c r="B20" i="17"/>
  <c r="C20" i="17"/>
  <c r="D20" i="17"/>
  <c r="B17" i="17"/>
  <c r="C17" i="17"/>
  <c r="D17" i="17"/>
  <c r="B9" i="17"/>
  <c r="C9" i="17"/>
  <c r="D9" i="17"/>
  <c r="B13" i="17"/>
  <c r="C13" i="17"/>
  <c r="D13" i="17"/>
  <c r="B6" i="17"/>
  <c r="C6" i="17"/>
  <c r="D6" i="17"/>
  <c r="B31" i="17"/>
  <c r="C31" i="17"/>
  <c r="D31" i="17"/>
  <c r="B7" i="17"/>
  <c r="C7" i="17"/>
  <c r="D7" i="17"/>
  <c r="B19" i="17"/>
  <c r="C19" i="17"/>
  <c r="D19" i="17"/>
  <c r="B12" i="17"/>
  <c r="C12" i="17"/>
  <c r="D12" i="17"/>
  <c r="B33" i="17"/>
  <c r="C33" i="17"/>
  <c r="D33" i="17"/>
  <c r="B30" i="17"/>
  <c r="C30" i="17"/>
  <c r="D30" i="17"/>
  <c r="B22" i="17"/>
  <c r="C22" i="17"/>
  <c r="D22" i="17"/>
  <c r="B3" i="17"/>
  <c r="C3" i="17"/>
  <c r="D3" i="17"/>
  <c r="B11" i="17"/>
  <c r="C11" i="17"/>
  <c r="D11" i="17"/>
  <c r="B27" i="17"/>
  <c r="C27" i="17"/>
  <c r="D27" i="17"/>
  <c r="B40" i="17"/>
  <c r="C40" i="17"/>
  <c r="D40" i="17"/>
  <c r="B41" i="17"/>
  <c r="C41" i="17"/>
  <c r="D41" i="17"/>
  <c r="B2" i="17"/>
  <c r="C2" i="17"/>
  <c r="D2" i="17"/>
  <c r="B16" i="17"/>
  <c r="C16" i="17"/>
  <c r="D16" i="17"/>
  <c r="B42" i="17"/>
  <c r="C42" i="17"/>
  <c r="D42" i="17"/>
  <c r="B43" i="17"/>
  <c r="C43" i="17"/>
  <c r="D43" i="17"/>
  <c r="B15" i="17"/>
  <c r="C15" i="17"/>
  <c r="D15" i="17"/>
  <c r="B21" i="17"/>
  <c r="C21" i="17"/>
  <c r="D21" i="17"/>
  <c r="B8" i="17"/>
  <c r="C8" i="17"/>
  <c r="D8" i="17"/>
  <c r="B18" i="17"/>
  <c r="C18" i="17"/>
  <c r="D18" i="17"/>
  <c r="B44" i="17"/>
  <c r="C44" i="17"/>
  <c r="D44" i="17"/>
  <c r="B10" i="17"/>
  <c r="C10" i="17"/>
  <c r="D10" i="17"/>
  <c r="B45" i="17"/>
  <c r="C45" i="17"/>
  <c r="D45" i="17"/>
  <c r="B46" i="17"/>
  <c r="C46" i="17"/>
  <c r="D46" i="17"/>
  <c r="B47" i="17"/>
  <c r="C47" i="17"/>
  <c r="D47" i="17"/>
  <c r="B24" i="17"/>
  <c r="C24" i="17"/>
  <c r="D24" i="17"/>
  <c r="B23" i="17"/>
  <c r="C23" i="17"/>
  <c r="D23" i="17"/>
  <c r="B48" i="17"/>
  <c r="C48" i="17"/>
  <c r="D48" i="17"/>
  <c r="B25" i="17"/>
  <c r="C25" i="17"/>
  <c r="D25" i="17"/>
  <c r="B49" i="17"/>
  <c r="C49" i="17"/>
  <c r="D49" i="17"/>
  <c r="B28" i="16"/>
  <c r="C28" i="16"/>
  <c r="D28" i="16"/>
  <c r="B27" i="16"/>
  <c r="C27" i="16"/>
  <c r="D27" i="16"/>
  <c r="B9" i="16"/>
  <c r="C9" i="16"/>
  <c r="D9" i="16"/>
  <c r="B37" i="16"/>
  <c r="C37" i="16"/>
  <c r="D37" i="16"/>
  <c r="B38" i="16"/>
  <c r="C38" i="16"/>
  <c r="D38" i="16"/>
  <c r="B5" i="16"/>
  <c r="C5" i="16"/>
  <c r="D5" i="16"/>
  <c r="B20" i="16"/>
  <c r="C20" i="16"/>
  <c r="D20" i="16"/>
  <c r="B2" i="16"/>
  <c r="C2" i="16"/>
  <c r="D2" i="16"/>
  <c r="B21" i="16"/>
  <c r="C21" i="16"/>
  <c r="D21" i="16"/>
  <c r="B4" i="16"/>
  <c r="C4" i="16"/>
  <c r="D4" i="16"/>
  <c r="B8" i="16"/>
  <c r="C8" i="16"/>
  <c r="D8" i="16"/>
  <c r="B43" i="16"/>
  <c r="C43" i="16"/>
  <c r="D43" i="16"/>
  <c r="B11" i="16"/>
  <c r="C11" i="16"/>
  <c r="D11" i="16"/>
  <c r="B42" i="16"/>
  <c r="C42" i="16"/>
  <c r="D42" i="16"/>
  <c r="B45" i="16"/>
  <c r="C45" i="16"/>
  <c r="D45" i="16"/>
  <c r="B6" i="16"/>
  <c r="C6" i="16"/>
  <c r="D6" i="16"/>
  <c r="B44" i="16"/>
  <c r="C44" i="16"/>
  <c r="D44" i="16"/>
  <c r="B18" i="16"/>
  <c r="C18" i="16"/>
  <c r="D18" i="16"/>
  <c r="B36" i="16"/>
  <c r="C36" i="16"/>
  <c r="D36" i="16"/>
  <c r="B13" i="16"/>
  <c r="C13" i="16"/>
  <c r="D13" i="16"/>
  <c r="B12" i="16"/>
  <c r="C12" i="16"/>
  <c r="D12" i="16"/>
  <c r="B22" i="16"/>
  <c r="C22" i="16"/>
  <c r="D22" i="16"/>
  <c r="B46" i="16"/>
  <c r="C46" i="16"/>
  <c r="D46" i="16"/>
  <c r="B40" i="16"/>
  <c r="C40" i="16"/>
  <c r="D40" i="16"/>
  <c r="B41" i="16"/>
  <c r="C41" i="16"/>
  <c r="D41" i="16"/>
  <c r="B30" i="16"/>
  <c r="C30" i="16"/>
  <c r="D30" i="16"/>
  <c r="B34" i="16"/>
  <c r="C34" i="16"/>
  <c r="D34" i="16"/>
  <c r="B26" i="16"/>
  <c r="C26" i="16"/>
  <c r="D26" i="16"/>
  <c r="B16" i="16"/>
  <c r="C16" i="16"/>
  <c r="D16" i="16"/>
  <c r="B23" i="16"/>
  <c r="C23" i="16"/>
  <c r="D23" i="16"/>
  <c r="B29" i="16"/>
  <c r="C29" i="16"/>
  <c r="D29" i="16"/>
  <c r="B19" i="16"/>
  <c r="C19" i="16"/>
  <c r="D19" i="16"/>
  <c r="B14" i="16"/>
  <c r="C14" i="16"/>
  <c r="D14" i="16"/>
  <c r="B25" i="16"/>
  <c r="C25" i="16"/>
  <c r="D25" i="16"/>
  <c r="B10" i="16"/>
  <c r="C10" i="16"/>
  <c r="D10" i="16"/>
  <c r="B35" i="16"/>
  <c r="C35" i="16"/>
  <c r="D35" i="16"/>
  <c r="B47" i="16"/>
  <c r="C47" i="16"/>
  <c r="D47" i="16"/>
  <c r="B3" i="16"/>
  <c r="C3" i="16"/>
  <c r="D3" i="16"/>
  <c r="B15" i="16"/>
  <c r="C15" i="16"/>
  <c r="D15" i="16"/>
  <c r="B31" i="16"/>
  <c r="C31" i="16"/>
  <c r="D31" i="16"/>
  <c r="B7" i="16"/>
  <c r="C7" i="16"/>
  <c r="D7" i="16"/>
  <c r="B32" i="16"/>
  <c r="C32" i="16"/>
  <c r="D32" i="16"/>
  <c r="B48" i="16"/>
  <c r="C48" i="16"/>
  <c r="D48" i="16"/>
  <c r="B17" i="16"/>
  <c r="C17" i="16"/>
  <c r="D17" i="16"/>
  <c r="B49" i="16"/>
  <c r="C49" i="16"/>
  <c r="D49" i="16"/>
  <c r="B24" i="16"/>
  <c r="C24" i="16"/>
  <c r="D24" i="16"/>
  <c r="B39" i="16"/>
  <c r="C39" i="16"/>
  <c r="D39" i="16"/>
  <c r="B33" i="16"/>
  <c r="C33" i="16"/>
  <c r="D33" i="16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2" i="15"/>
  <c r="C2" i="15"/>
  <c r="D2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42" i="14"/>
  <c r="C42" i="14"/>
  <c r="D42" i="14"/>
  <c r="B6" i="14"/>
  <c r="C6" i="14"/>
  <c r="D6" i="14"/>
  <c r="B17" i="14"/>
  <c r="C17" i="14"/>
  <c r="D17" i="14"/>
  <c r="B20" i="14"/>
  <c r="C20" i="14"/>
  <c r="D20" i="14"/>
  <c r="B43" i="14"/>
  <c r="C43" i="14"/>
  <c r="D43" i="14"/>
  <c r="B3" i="14"/>
  <c r="C3" i="14"/>
  <c r="D3" i="14"/>
  <c r="B16" i="14"/>
  <c r="C16" i="14"/>
  <c r="D16" i="14"/>
  <c r="B9" i="14"/>
  <c r="C9" i="14"/>
  <c r="D9" i="14"/>
  <c r="B29" i="14"/>
  <c r="C29" i="14"/>
  <c r="D29" i="14"/>
  <c r="B22" i="14"/>
  <c r="C22" i="14"/>
  <c r="D22" i="14"/>
  <c r="B4" i="14"/>
  <c r="C4" i="14"/>
  <c r="D4" i="14"/>
  <c r="B32" i="14"/>
  <c r="C32" i="14"/>
  <c r="D32" i="14"/>
  <c r="B12" i="14"/>
  <c r="C12" i="14"/>
  <c r="D12" i="14"/>
  <c r="B38" i="14"/>
  <c r="C38" i="14"/>
  <c r="D38" i="14"/>
  <c r="B2" i="14"/>
  <c r="C2" i="14"/>
  <c r="D2" i="14"/>
  <c r="B26" i="14"/>
  <c r="C26" i="14"/>
  <c r="D26" i="14"/>
  <c r="B27" i="14"/>
  <c r="C27" i="14"/>
  <c r="D27" i="14"/>
  <c r="B33" i="14"/>
  <c r="C33" i="14"/>
  <c r="D33" i="14"/>
  <c r="B30" i="14"/>
  <c r="C30" i="14"/>
  <c r="D30" i="14"/>
  <c r="B31" i="14"/>
  <c r="C31" i="14"/>
  <c r="D31" i="14"/>
  <c r="B23" i="14"/>
  <c r="C23" i="14"/>
  <c r="D23" i="14"/>
  <c r="B15" i="14"/>
  <c r="C15" i="14"/>
  <c r="D15" i="14"/>
  <c r="B14" i="14"/>
  <c r="C14" i="14"/>
  <c r="D14" i="14"/>
  <c r="B19" i="14"/>
  <c r="C19" i="14"/>
  <c r="D19" i="14"/>
  <c r="B40" i="14"/>
  <c r="C40" i="14"/>
  <c r="D40" i="14"/>
  <c r="B7" i="14"/>
  <c r="C7" i="14"/>
  <c r="D7" i="14"/>
  <c r="B39" i="14"/>
  <c r="C39" i="14"/>
  <c r="D39" i="14"/>
  <c r="B8" i="14"/>
  <c r="C8" i="14"/>
  <c r="D8" i="14"/>
  <c r="B25" i="14"/>
  <c r="C25" i="14"/>
  <c r="D25" i="14"/>
  <c r="B34" i="14"/>
  <c r="C34" i="14"/>
  <c r="D34" i="14"/>
  <c r="B36" i="14"/>
  <c r="C36" i="14"/>
  <c r="D36" i="14"/>
  <c r="B44" i="14"/>
  <c r="C44" i="14"/>
  <c r="D44" i="14"/>
  <c r="B45" i="14"/>
  <c r="C45" i="14"/>
  <c r="D45" i="14"/>
  <c r="B5" i="14"/>
  <c r="C5" i="14"/>
  <c r="D5" i="14"/>
  <c r="B46" i="14"/>
  <c r="C46" i="14"/>
  <c r="D46" i="14"/>
  <c r="B13" i="14"/>
  <c r="C13" i="14"/>
  <c r="D13" i="14"/>
  <c r="B41" i="14"/>
  <c r="C41" i="14"/>
  <c r="D41" i="14"/>
  <c r="B21" i="14"/>
  <c r="C21" i="14"/>
  <c r="D21" i="14"/>
  <c r="B35" i="14"/>
  <c r="C35" i="14"/>
  <c r="D35" i="14"/>
  <c r="B47" i="14"/>
  <c r="C47" i="14"/>
  <c r="D47" i="14"/>
  <c r="B37" i="14"/>
  <c r="C37" i="14"/>
  <c r="D37" i="14"/>
  <c r="B48" i="14"/>
  <c r="C48" i="14"/>
  <c r="D48" i="14"/>
  <c r="B49" i="14"/>
  <c r="C49" i="14"/>
  <c r="D49" i="14"/>
  <c r="B28" i="14"/>
  <c r="C28" i="14"/>
  <c r="D28" i="14"/>
  <c r="B18" i="14"/>
  <c r="C18" i="14"/>
  <c r="D18" i="14"/>
  <c r="B10" i="14"/>
  <c r="C10" i="14"/>
  <c r="D10" i="14"/>
  <c r="B24" i="14"/>
  <c r="C24" i="14"/>
  <c r="D24" i="14"/>
  <c r="B11" i="14"/>
  <c r="C11" i="14"/>
  <c r="D11" i="14"/>
  <c r="B37" i="13"/>
  <c r="C37" i="13"/>
  <c r="D37" i="13"/>
  <c r="B20" i="13"/>
  <c r="C20" i="13"/>
  <c r="D20" i="13"/>
  <c r="B2" i="13"/>
  <c r="C2" i="13"/>
  <c r="D2" i="13"/>
  <c r="B44" i="13"/>
  <c r="C44" i="13"/>
  <c r="D44" i="13"/>
  <c r="B43" i="13"/>
  <c r="C43" i="13"/>
  <c r="D43" i="13"/>
  <c r="B8" i="13"/>
  <c r="C8" i="13"/>
  <c r="D8" i="13"/>
  <c r="B35" i="13"/>
  <c r="C35" i="13"/>
  <c r="D35" i="13"/>
  <c r="B10" i="13"/>
  <c r="C10" i="13"/>
  <c r="D10" i="13"/>
  <c r="B33" i="13"/>
  <c r="C33" i="13"/>
  <c r="D33" i="13"/>
  <c r="B39" i="13"/>
  <c r="C39" i="13"/>
  <c r="D39" i="13"/>
  <c r="B16" i="13"/>
  <c r="C16" i="13"/>
  <c r="D16" i="13"/>
  <c r="B24" i="13"/>
  <c r="C24" i="13"/>
  <c r="D24" i="13"/>
  <c r="B36" i="13"/>
  <c r="C36" i="13"/>
  <c r="D36" i="13"/>
  <c r="B3" i="13"/>
  <c r="C3" i="13"/>
  <c r="D3" i="13"/>
  <c r="B15" i="13"/>
  <c r="C15" i="13"/>
  <c r="D15" i="13"/>
  <c r="B25" i="13"/>
  <c r="C25" i="13"/>
  <c r="D25" i="13"/>
  <c r="B34" i="13"/>
  <c r="C34" i="13"/>
  <c r="D34" i="13"/>
  <c r="B30" i="13"/>
  <c r="C30" i="13"/>
  <c r="D30" i="13"/>
  <c r="B28" i="13"/>
  <c r="C28" i="13"/>
  <c r="D28" i="13"/>
  <c r="B29" i="13"/>
  <c r="C29" i="13"/>
  <c r="D29" i="13"/>
  <c r="B9" i="13"/>
  <c r="C9" i="13"/>
  <c r="D9" i="13"/>
  <c r="B18" i="13"/>
  <c r="C18" i="13"/>
  <c r="D18" i="13"/>
  <c r="B11" i="13"/>
  <c r="C11" i="13"/>
  <c r="D11" i="13"/>
  <c r="B19" i="13"/>
  <c r="C19" i="13"/>
  <c r="D19" i="13"/>
  <c r="B45" i="13"/>
  <c r="C45" i="13"/>
  <c r="D45" i="13"/>
  <c r="B40" i="13"/>
  <c r="C40" i="13"/>
  <c r="D40" i="13"/>
  <c r="B42" i="13"/>
  <c r="C42" i="13"/>
  <c r="D42" i="13"/>
  <c r="B23" i="13"/>
  <c r="C23" i="13"/>
  <c r="D23" i="13"/>
  <c r="B14" i="13"/>
  <c r="C14" i="13"/>
  <c r="D14" i="13"/>
  <c r="B46" i="13"/>
  <c r="C46" i="13"/>
  <c r="D46" i="13"/>
  <c r="B6" i="13"/>
  <c r="C6" i="13"/>
  <c r="D6" i="13"/>
  <c r="B17" i="13"/>
  <c r="C17" i="13"/>
  <c r="D17" i="13"/>
  <c r="B22" i="13"/>
  <c r="C22" i="13"/>
  <c r="D22" i="13"/>
  <c r="B47" i="13"/>
  <c r="C47" i="13"/>
  <c r="D47" i="13"/>
  <c r="B31" i="13"/>
  <c r="C31" i="13"/>
  <c r="D31" i="13"/>
  <c r="B13" i="13"/>
  <c r="C13" i="13"/>
  <c r="D13" i="13"/>
  <c r="B38" i="13"/>
  <c r="C38" i="13"/>
  <c r="D38" i="13"/>
  <c r="B7" i="13"/>
  <c r="C7" i="13"/>
  <c r="D7" i="13"/>
  <c r="B27" i="13"/>
  <c r="C27" i="13"/>
  <c r="D27" i="13"/>
  <c r="B41" i="13"/>
  <c r="C41" i="13"/>
  <c r="D41" i="13"/>
  <c r="B21" i="13"/>
  <c r="C21" i="13"/>
  <c r="D21" i="13"/>
  <c r="B5" i="13"/>
  <c r="C5" i="13"/>
  <c r="D5" i="13"/>
  <c r="B48" i="13"/>
  <c r="C48" i="13"/>
  <c r="D48" i="13"/>
  <c r="B49" i="13"/>
  <c r="C49" i="13"/>
  <c r="D49" i="13"/>
  <c r="B32" i="13"/>
  <c r="C32" i="13"/>
  <c r="D32" i="13"/>
  <c r="B12" i="13"/>
  <c r="C12" i="13"/>
  <c r="D12" i="13"/>
  <c r="B4" i="13"/>
  <c r="C4" i="13"/>
  <c r="D4" i="13"/>
  <c r="B26" i="13"/>
  <c r="C26" i="13"/>
  <c r="D26" i="13"/>
  <c r="B29" i="12"/>
  <c r="C29" i="12"/>
  <c r="D29" i="12"/>
  <c r="B36" i="12"/>
  <c r="C36" i="12"/>
  <c r="D36" i="12"/>
  <c r="B7" i="12"/>
  <c r="C7" i="12"/>
  <c r="D7" i="12"/>
  <c r="B26" i="12"/>
  <c r="C26" i="12"/>
  <c r="D26" i="12"/>
  <c r="B30" i="12"/>
  <c r="C30" i="12"/>
  <c r="D30" i="12"/>
  <c r="B44" i="12"/>
  <c r="C44" i="12"/>
  <c r="D44" i="12"/>
  <c r="B20" i="12"/>
  <c r="C20" i="12"/>
  <c r="D20" i="12"/>
  <c r="B21" i="12"/>
  <c r="C21" i="12"/>
  <c r="D21" i="12"/>
  <c r="B39" i="12"/>
  <c r="C39" i="12"/>
  <c r="D39" i="12"/>
  <c r="B13" i="12"/>
  <c r="C13" i="12"/>
  <c r="D13" i="12"/>
  <c r="B46" i="12"/>
  <c r="C46" i="12"/>
  <c r="D46" i="12"/>
  <c r="B23" i="12"/>
  <c r="C23" i="12"/>
  <c r="D23" i="12"/>
  <c r="B42" i="12"/>
  <c r="C42" i="12"/>
  <c r="D42" i="12"/>
  <c r="B4" i="12"/>
  <c r="C4" i="12"/>
  <c r="D4" i="12"/>
  <c r="B48" i="12"/>
  <c r="C48" i="12"/>
  <c r="D48" i="12"/>
  <c r="B27" i="12"/>
  <c r="C27" i="12"/>
  <c r="D27" i="12"/>
  <c r="B38" i="12"/>
  <c r="C38" i="12"/>
  <c r="D38" i="12"/>
  <c r="B10" i="12"/>
  <c r="C10" i="12"/>
  <c r="D10" i="12"/>
  <c r="B37" i="12"/>
  <c r="C37" i="12"/>
  <c r="D37" i="12"/>
  <c r="B34" i="12"/>
  <c r="C34" i="12"/>
  <c r="D34" i="12"/>
  <c r="B22" i="12"/>
  <c r="C22" i="12"/>
  <c r="D22" i="12"/>
  <c r="B16" i="12"/>
  <c r="C16" i="12"/>
  <c r="D16" i="12"/>
  <c r="B12" i="12"/>
  <c r="C12" i="12"/>
  <c r="D12" i="12"/>
  <c r="B9" i="12"/>
  <c r="C9" i="12"/>
  <c r="D9" i="12"/>
  <c r="B18" i="12"/>
  <c r="C18" i="12"/>
  <c r="D18" i="12"/>
  <c r="B28" i="12"/>
  <c r="C28" i="12"/>
  <c r="D28" i="12"/>
  <c r="B2" i="12"/>
  <c r="C2" i="12"/>
  <c r="D2" i="12"/>
  <c r="B19" i="12"/>
  <c r="C19" i="12"/>
  <c r="D19" i="12"/>
  <c r="B45" i="12"/>
  <c r="C45" i="12"/>
  <c r="D45" i="12"/>
  <c r="B6" i="12"/>
  <c r="C6" i="12"/>
  <c r="D6" i="12"/>
  <c r="B8" i="12"/>
  <c r="C8" i="12"/>
  <c r="D8" i="12"/>
  <c r="B31" i="12"/>
  <c r="C31" i="12"/>
  <c r="D31" i="12"/>
  <c r="B11" i="12"/>
  <c r="C11" i="12"/>
  <c r="D11" i="12"/>
  <c r="B24" i="12"/>
  <c r="C24" i="12"/>
  <c r="D24" i="12"/>
  <c r="B5" i="12"/>
  <c r="C5" i="12"/>
  <c r="D5" i="12"/>
  <c r="B25" i="12"/>
  <c r="C25" i="12"/>
  <c r="D25" i="12"/>
  <c r="B47" i="12"/>
  <c r="C47" i="12"/>
  <c r="D47" i="12"/>
  <c r="B41" i="12"/>
  <c r="C41" i="12"/>
  <c r="D41" i="12"/>
  <c r="B15" i="12"/>
  <c r="C15" i="12"/>
  <c r="D15" i="12"/>
  <c r="B33" i="12"/>
  <c r="C33" i="12"/>
  <c r="D33" i="12"/>
  <c r="B3" i="12"/>
  <c r="C3" i="12"/>
  <c r="D3" i="12"/>
  <c r="B43" i="12"/>
  <c r="C43" i="12"/>
  <c r="D43" i="12"/>
  <c r="B49" i="12"/>
  <c r="C49" i="12"/>
  <c r="D49" i="12"/>
  <c r="B17" i="12"/>
  <c r="C17" i="12"/>
  <c r="D17" i="12"/>
  <c r="B35" i="12"/>
  <c r="C35" i="12"/>
  <c r="D35" i="12"/>
  <c r="B14" i="12"/>
  <c r="C14" i="12"/>
  <c r="D14" i="12"/>
  <c r="B40" i="12"/>
  <c r="C40" i="12"/>
  <c r="D40" i="12"/>
  <c r="B32" i="12"/>
  <c r="C32" i="12"/>
  <c r="D32" i="12"/>
  <c r="B27" i="11"/>
  <c r="C27" i="11"/>
  <c r="D27" i="11"/>
  <c r="B28" i="11"/>
  <c r="C28" i="11"/>
  <c r="D28" i="11"/>
  <c r="B14" i="11"/>
  <c r="C14" i="11"/>
  <c r="D14" i="11"/>
  <c r="B29" i="11"/>
  <c r="C29" i="11"/>
  <c r="D29" i="11"/>
  <c r="B13" i="11"/>
  <c r="C13" i="11"/>
  <c r="D13" i="11"/>
  <c r="B4" i="11"/>
  <c r="C4" i="11"/>
  <c r="D4" i="11"/>
  <c r="B30" i="11"/>
  <c r="C30" i="11"/>
  <c r="D30" i="11"/>
  <c r="B31" i="11"/>
  <c r="C31" i="11"/>
  <c r="D31" i="11"/>
  <c r="B15" i="11"/>
  <c r="C15" i="11"/>
  <c r="D15" i="11"/>
  <c r="B32" i="11"/>
  <c r="C32" i="11"/>
  <c r="D32" i="11"/>
  <c r="B8" i="11"/>
  <c r="C8" i="11"/>
  <c r="D8" i="11"/>
  <c r="B33" i="11"/>
  <c r="C33" i="11"/>
  <c r="D33" i="11"/>
  <c r="B25" i="11"/>
  <c r="C25" i="11"/>
  <c r="D25" i="11"/>
  <c r="B34" i="11"/>
  <c r="C34" i="11"/>
  <c r="D34" i="11"/>
  <c r="B35" i="11"/>
  <c r="C35" i="11"/>
  <c r="D35" i="11"/>
  <c r="B2" i="11"/>
  <c r="C2" i="11"/>
  <c r="D2" i="11"/>
  <c r="B19" i="11"/>
  <c r="C19" i="11"/>
  <c r="D19" i="11"/>
  <c r="B36" i="11"/>
  <c r="C36" i="11"/>
  <c r="D36" i="11"/>
  <c r="B16" i="11"/>
  <c r="C16" i="11"/>
  <c r="D16" i="11"/>
  <c r="B37" i="11"/>
  <c r="C37" i="11"/>
  <c r="D37" i="11"/>
  <c r="B38" i="11"/>
  <c r="C38" i="11"/>
  <c r="D38" i="11"/>
  <c r="B9" i="11"/>
  <c r="C9" i="11"/>
  <c r="D9" i="11"/>
  <c r="B39" i="11"/>
  <c r="C39" i="11"/>
  <c r="D39" i="11"/>
  <c r="B21" i="11"/>
  <c r="C21" i="11"/>
  <c r="D21" i="11"/>
  <c r="B17" i="11"/>
  <c r="C17" i="11"/>
  <c r="D17" i="11"/>
  <c r="B5" i="11"/>
  <c r="C5" i="11"/>
  <c r="D5" i="11"/>
  <c r="B40" i="11"/>
  <c r="C40" i="11"/>
  <c r="D40" i="11"/>
  <c r="B11" i="11"/>
  <c r="C11" i="11"/>
  <c r="D11" i="11"/>
  <c r="B41" i="11"/>
  <c r="C41" i="11"/>
  <c r="D41" i="11"/>
  <c r="B42" i="11"/>
  <c r="C42" i="11"/>
  <c r="D42" i="11"/>
  <c r="B43" i="11"/>
  <c r="C43" i="11"/>
  <c r="D43" i="11"/>
  <c r="B22" i="11"/>
  <c r="C22" i="11"/>
  <c r="D22" i="11"/>
  <c r="B3" i="11"/>
  <c r="C3" i="11"/>
  <c r="D3" i="11"/>
  <c r="B23" i="11"/>
  <c r="C23" i="11"/>
  <c r="D23" i="11"/>
  <c r="B18" i="11"/>
  <c r="C18" i="11"/>
  <c r="D18" i="11"/>
  <c r="B26" i="11"/>
  <c r="C26" i="11"/>
  <c r="D26" i="11"/>
  <c r="B12" i="11"/>
  <c r="C12" i="11"/>
  <c r="D12" i="11"/>
  <c r="B44" i="11"/>
  <c r="C44" i="11"/>
  <c r="D44" i="11"/>
  <c r="B45" i="11"/>
  <c r="C45" i="11"/>
  <c r="D45" i="11"/>
  <c r="B7" i="11"/>
  <c r="C7" i="11"/>
  <c r="D7" i="11"/>
  <c r="B46" i="11"/>
  <c r="C46" i="11"/>
  <c r="D46" i="11"/>
  <c r="B20" i="11"/>
  <c r="C20" i="11"/>
  <c r="D20" i="11"/>
  <c r="B47" i="11"/>
  <c r="C47" i="11"/>
  <c r="D47" i="11"/>
  <c r="B6" i="11"/>
  <c r="C6" i="11"/>
  <c r="D6" i="11"/>
  <c r="B24" i="11"/>
  <c r="C24" i="11"/>
  <c r="D24" i="11"/>
  <c r="B48" i="11"/>
  <c r="C48" i="11"/>
  <c r="D48" i="11"/>
  <c r="B10" i="11"/>
  <c r="C10" i="11"/>
  <c r="D10" i="11"/>
  <c r="B49" i="11"/>
  <c r="C49" i="11"/>
  <c r="D49" i="11"/>
  <c r="B47" i="10"/>
  <c r="C47" i="10"/>
  <c r="D47" i="10"/>
  <c r="B29" i="10"/>
  <c r="C29" i="10"/>
  <c r="D29" i="10"/>
  <c r="B10" i="10"/>
  <c r="C10" i="10"/>
  <c r="D10" i="10"/>
  <c r="B46" i="10"/>
  <c r="C46" i="10"/>
  <c r="D46" i="10"/>
  <c r="B36" i="10"/>
  <c r="C36" i="10"/>
  <c r="D36" i="10"/>
  <c r="B16" i="10"/>
  <c r="C16" i="10"/>
  <c r="D16" i="10"/>
  <c r="B41" i="10"/>
  <c r="C41" i="10"/>
  <c r="D41" i="10"/>
  <c r="B11" i="10"/>
  <c r="C11" i="10"/>
  <c r="D11" i="10"/>
  <c r="B13" i="10"/>
  <c r="C13" i="10"/>
  <c r="D13" i="10"/>
  <c r="B21" i="10"/>
  <c r="C21" i="10"/>
  <c r="D21" i="10"/>
  <c r="B23" i="10"/>
  <c r="C23" i="10"/>
  <c r="D23" i="10"/>
  <c r="B32" i="10"/>
  <c r="C32" i="10"/>
  <c r="D32" i="10"/>
  <c r="B34" i="10"/>
  <c r="C34" i="10"/>
  <c r="D34" i="10"/>
  <c r="B19" i="10"/>
  <c r="C19" i="10"/>
  <c r="D19" i="10"/>
  <c r="B44" i="10"/>
  <c r="C44" i="10"/>
  <c r="D44" i="10"/>
  <c r="B6" i="10"/>
  <c r="C6" i="10"/>
  <c r="D6" i="10"/>
  <c r="B43" i="10"/>
  <c r="C43" i="10"/>
  <c r="D43" i="10"/>
  <c r="B12" i="10"/>
  <c r="C12" i="10"/>
  <c r="D12" i="10"/>
  <c r="B17" i="10"/>
  <c r="C17" i="10"/>
  <c r="D17" i="10"/>
  <c r="B35" i="10"/>
  <c r="C35" i="10"/>
  <c r="D35" i="10"/>
  <c r="B9" i="10"/>
  <c r="C9" i="10"/>
  <c r="D9" i="10"/>
  <c r="B24" i="10"/>
  <c r="C24" i="10"/>
  <c r="D24" i="10"/>
  <c r="B7" i="10"/>
  <c r="C7" i="10"/>
  <c r="D7" i="10"/>
  <c r="B45" i="10"/>
  <c r="C45" i="10"/>
  <c r="D45" i="10"/>
  <c r="B15" i="10"/>
  <c r="C15" i="10"/>
  <c r="D15" i="10"/>
  <c r="B30" i="10"/>
  <c r="C30" i="10"/>
  <c r="D30" i="10"/>
  <c r="B25" i="10"/>
  <c r="C25" i="10"/>
  <c r="D25" i="10"/>
  <c r="B22" i="10"/>
  <c r="C22" i="10"/>
  <c r="D22" i="10"/>
  <c r="B37" i="10"/>
  <c r="C37" i="10"/>
  <c r="D37" i="10"/>
  <c r="B40" i="10"/>
  <c r="C40" i="10"/>
  <c r="D40" i="10"/>
  <c r="B33" i="10"/>
  <c r="C33" i="10"/>
  <c r="D33" i="10"/>
  <c r="B42" i="10"/>
  <c r="C42" i="10"/>
  <c r="D42" i="10"/>
  <c r="B27" i="10"/>
  <c r="C27" i="10"/>
  <c r="D27" i="10"/>
  <c r="B26" i="10"/>
  <c r="C26" i="10"/>
  <c r="D26" i="10"/>
  <c r="B18" i="10"/>
  <c r="C18" i="10"/>
  <c r="D18" i="10"/>
  <c r="B5" i="10"/>
  <c r="C5" i="10"/>
  <c r="D5" i="10"/>
  <c r="B39" i="10"/>
  <c r="C39" i="10"/>
  <c r="D39" i="10"/>
  <c r="B48" i="10"/>
  <c r="C48" i="10"/>
  <c r="D48" i="10"/>
  <c r="B2" i="10"/>
  <c r="C2" i="10"/>
  <c r="D2" i="10"/>
  <c r="B4" i="10"/>
  <c r="C4" i="10"/>
  <c r="D4" i="10"/>
  <c r="B20" i="10"/>
  <c r="C20" i="10"/>
  <c r="D20" i="10"/>
  <c r="B31" i="10"/>
  <c r="C31" i="10"/>
  <c r="D31" i="10"/>
  <c r="B49" i="10"/>
  <c r="C49" i="10"/>
  <c r="D49" i="10"/>
  <c r="B14" i="10"/>
  <c r="C14" i="10"/>
  <c r="D14" i="10"/>
  <c r="B3" i="10"/>
  <c r="C3" i="10"/>
  <c r="D3" i="10"/>
  <c r="B28" i="10"/>
  <c r="C28" i="10"/>
  <c r="D28" i="10"/>
  <c r="B38" i="10"/>
  <c r="C38" i="10"/>
  <c r="D38" i="10"/>
  <c r="B8" i="10"/>
  <c r="C8" i="10"/>
  <c r="D8" i="10"/>
  <c r="B15" i="9"/>
  <c r="C15" i="9"/>
  <c r="D15" i="9"/>
  <c r="B28" i="9"/>
  <c r="C28" i="9"/>
  <c r="D28" i="9"/>
  <c r="B42" i="9"/>
  <c r="C42" i="9"/>
  <c r="D42" i="9"/>
  <c r="B23" i="9"/>
  <c r="C23" i="9"/>
  <c r="D23" i="9"/>
  <c r="B38" i="9"/>
  <c r="C38" i="9"/>
  <c r="D38" i="9"/>
  <c r="B13" i="9"/>
  <c r="C13" i="9"/>
  <c r="D13" i="9"/>
  <c r="B33" i="9"/>
  <c r="C33" i="9"/>
  <c r="D33" i="9"/>
  <c r="B8" i="9"/>
  <c r="C8" i="9"/>
  <c r="D8" i="9"/>
  <c r="B31" i="9"/>
  <c r="C31" i="9"/>
  <c r="D31" i="9"/>
  <c r="B17" i="9"/>
  <c r="C17" i="9"/>
  <c r="D17" i="9"/>
  <c r="B18" i="9"/>
  <c r="C18" i="9"/>
  <c r="D18" i="9"/>
  <c r="B43" i="9"/>
  <c r="C43" i="9"/>
  <c r="D43" i="9"/>
  <c r="B6" i="9"/>
  <c r="C6" i="9"/>
  <c r="D6" i="9"/>
  <c r="B34" i="9"/>
  <c r="C34" i="9"/>
  <c r="D34" i="9"/>
  <c r="B39" i="9"/>
  <c r="C39" i="9"/>
  <c r="D39" i="9"/>
  <c r="B26" i="9"/>
  <c r="C26" i="9"/>
  <c r="D26" i="9"/>
  <c r="B5" i="9"/>
  <c r="C5" i="9"/>
  <c r="D5" i="9"/>
  <c r="B3" i="9"/>
  <c r="C3" i="9"/>
  <c r="D3" i="9"/>
  <c r="B11" i="9"/>
  <c r="C11" i="9"/>
  <c r="D11" i="9"/>
  <c r="B20" i="9"/>
  <c r="C20" i="9"/>
  <c r="D20" i="9"/>
  <c r="B29" i="9"/>
  <c r="C29" i="9"/>
  <c r="D29" i="9"/>
  <c r="B32" i="9"/>
  <c r="C32" i="9"/>
  <c r="D32" i="9"/>
  <c r="B35" i="9"/>
  <c r="C35" i="9"/>
  <c r="D35" i="9"/>
  <c r="B44" i="9"/>
  <c r="C44" i="9"/>
  <c r="D44" i="9"/>
  <c r="B41" i="9"/>
  <c r="C41" i="9"/>
  <c r="D41" i="9"/>
  <c r="B16" i="9"/>
  <c r="C16" i="9"/>
  <c r="D16" i="9"/>
  <c r="B10" i="9"/>
  <c r="C10" i="9"/>
  <c r="D10" i="9"/>
  <c r="B27" i="9"/>
  <c r="C27" i="9"/>
  <c r="D27" i="9"/>
  <c r="B30" i="9"/>
  <c r="C30" i="9"/>
  <c r="D30" i="9"/>
  <c r="B36" i="9"/>
  <c r="C36" i="9"/>
  <c r="D36" i="9"/>
  <c r="B40" i="9"/>
  <c r="C40" i="9"/>
  <c r="D40" i="9"/>
  <c r="B45" i="9"/>
  <c r="C45" i="9"/>
  <c r="D45" i="9"/>
  <c r="B46" i="9"/>
  <c r="C46" i="9"/>
  <c r="D46" i="9"/>
  <c r="B14" i="9"/>
  <c r="C14" i="9"/>
  <c r="D14" i="9"/>
  <c r="B24" i="9"/>
  <c r="C24" i="9"/>
  <c r="D24" i="9"/>
  <c r="B9" i="9"/>
  <c r="C9" i="9"/>
  <c r="D9" i="9"/>
  <c r="B12" i="9"/>
  <c r="C12" i="9"/>
  <c r="D12" i="9"/>
  <c r="B22" i="9"/>
  <c r="C22" i="9"/>
  <c r="D22" i="9"/>
  <c r="B7" i="9"/>
  <c r="C7" i="9"/>
  <c r="D7" i="9"/>
  <c r="B37" i="9"/>
  <c r="C37" i="9"/>
  <c r="D37" i="9"/>
  <c r="B4" i="9"/>
  <c r="C4" i="9"/>
  <c r="D4" i="9"/>
  <c r="B47" i="9"/>
  <c r="C47" i="9"/>
  <c r="D47" i="9"/>
  <c r="B48" i="9"/>
  <c r="C48" i="9"/>
  <c r="D48" i="9"/>
  <c r="B25" i="9"/>
  <c r="C25" i="9"/>
  <c r="D25" i="9"/>
  <c r="B21" i="9"/>
  <c r="C21" i="9"/>
  <c r="D21" i="9"/>
  <c r="B2" i="9"/>
  <c r="C2" i="9"/>
  <c r="D2" i="9"/>
  <c r="B19" i="9"/>
  <c r="C19" i="9"/>
  <c r="D19" i="9"/>
  <c r="B49" i="9"/>
  <c r="C49" i="9"/>
  <c r="D49" i="9"/>
  <c r="B6" i="8"/>
  <c r="C6" i="8"/>
  <c r="D6" i="8"/>
  <c r="B20" i="8"/>
  <c r="C20" i="8"/>
  <c r="D20" i="8"/>
  <c r="B2" i="8"/>
  <c r="C2" i="8"/>
  <c r="D2" i="8"/>
  <c r="B28" i="8"/>
  <c r="C28" i="8"/>
  <c r="D28" i="8"/>
  <c r="B29" i="8"/>
  <c r="C29" i="8"/>
  <c r="D29" i="8"/>
  <c r="B30" i="8"/>
  <c r="C30" i="8"/>
  <c r="D30" i="8"/>
  <c r="B31" i="8"/>
  <c r="C31" i="8"/>
  <c r="D31" i="8"/>
  <c r="B8" i="8"/>
  <c r="C8" i="8"/>
  <c r="D8" i="8"/>
  <c r="B32" i="8"/>
  <c r="C32" i="8"/>
  <c r="D32" i="8"/>
  <c r="B27" i="8"/>
  <c r="C27" i="8"/>
  <c r="D27" i="8"/>
  <c r="B13" i="8"/>
  <c r="C13" i="8"/>
  <c r="D13" i="8"/>
  <c r="B17" i="8"/>
  <c r="C17" i="8"/>
  <c r="D17" i="8"/>
  <c r="B21" i="8"/>
  <c r="C21" i="8"/>
  <c r="D21" i="8"/>
  <c r="B33" i="8"/>
  <c r="C33" i="8"/>
  <c r="D33" i="8"/>
  <c r="B34" i="8"/>
  <c r="C34" i="8"/>
  <c r="D34" i="8"/>
  <c r="B23" i="8"/>
  <c r="C23" i="8"/>
  <c r="D23" i="8"/>
  <c r="B9" i="8"/>
  <c r="C9" i="8"/>
  <c r="D9" i="8"/>
  <c r="B35" i="8"/>
  <c r="C35" i="8"/>
  <c r="D35" i="8"/>
  <c r="B26" i="8"/>
  <c r="C26" i="8"/>
  <c r="D26" i="8"/>
  <c r="B36" i="8"/>
  <c r="C36" i="8"/>
  <c r="D36" i="8"/>
  <c r="B24" i="8"/>
  <c r="C24" i="8"/>
  <c r="D24" i="8"/>
  <c r="B14" i="8"/>
  <c r="C14" i="8"/>
  <c r="D14" i="8"/>
  <c r="B37" i="8"/>
  <c r="C37" i="8"/>
  <c r="D37" i="8"/>
  <c r="B38" i="8"/>
  <c r="C38" i="8"/>
  <c r="D38" i="8"/>
  <c r="B39" i="8"/>
  <c r="C39" i="8"/>
  <c r="D39" i="8"/>
  <c r="B11" i="8"/>
  <c r="C11" i="8"/>
  <c r="D11" i="8"/>
  <c r="B15" i="8"/>
  <c r="C15" i="8"/>
  <c r="D15" i="8"/>
  <c r="B40" i="8"/>
  <c r="C40" i="8"/>
  <c r="D40" i="8"/>
  <c r="B41" i="8"/>
  <c r="C41" i="8"/>
  <c r="D41" i="8"/>
  <c r="B5" i="8"/>
  <c r="C5" i="8"/>
  <c r="D5" i="8"/>
  <c r="B42" i="8"/>
  <c r="C42" i="8"/>
  <c r="D42" i="8"/>
  <c r="B22" i="8"/>
  <c r="C22" i="8"/>
  <c r="D22" i="8"/>
  <c r="B12" i="8"/>
  <c r="C12" i="8"/>
  <c r="D12" i="8"/>
  <c r="B3" i="8"/>
  <c r="C3" i="8"/>
  <c r="D3" i="8"/>
  <c r="B43" i="8"/>
  <c r="C43" i="8"/>
  <c r="D43" i="8"/>
  <c r="B44" i="8"/>
  <c r="C44" i="8"/>
  <c r="D44" i="8"/>
  <c r="B45" i="8"/>
  <c r="C45" i="8"/>
  <c r="D45" i="8"/>
  <c r="B19" i="8"/>
  <c r="C19" i="8"/>
  <c r="D19" i="8"/>
  <c r="B16" i="8"/>
  <c r="C16" i="8"/>
  <c r="D16" i="8"/>
  <c r="B10" i="8"/>
  <c r="C10" i="8"/>
  <c r="D10" i="8"/>
  <c r="B46" i="8"/>
  <c r="C46" i="8"/>
  <c r="D46" i="8"/>
  <c r="B18" i="8"/>
  <c r="C18" i="8"/>
  <c r="D18" i="8"/>
  <c r="B47" i="8"/>
  <c r="C47" i="8"/>
  <c r="D47" i="8"/>
  <c r="B25" i="8"/>
  <c r="C25" i="8"/>
  <c r="D25" i="8"/>
  <c r="B4" i="8"/>
  <c r="C4" i="8"/>
  <c r="D4" i="8"/>
  <c r="B7" i="8"/>
  <c r="C7" i="8"/>
  <c r="D7" i="8"/>
  <c r="B48" i="8"/>
  <c r="C48" i="8"/>
  <c r="D48" i="8"/>
  <c r="B49" i="8"/>
  <c r="C49" i="8"/>
  <c r="D49" i="8"/>
  <c r="B20" i="7"/>
  <c r="C20" i="7"/>
  <c r="D20" i="7"/>
  <c r="B18" i="7"/>
  <c r="C18" i="7"/>
  <c r="D18" i="7"/>
  <c r="B21" i="7"/>
  <c r="C21" i="7"/>
  <c r="D21" i="7"/>
  <c r="B22" i="7"/>
  <c r="C22" i="7"/>
  <c r="D22" i="7"/>
  <c r="B23" i="7"/>
  <c r="C23" i="7"/>
  <c r="D23" i="7"/>
  <c r="B14" i="7"/>
  <c r="C14" i="7"/>
  <c r="D14" i="7"/>
  <c r="B24" i="7"/>
  <c r="C24" i="7"/>
  <c r="D24" i="7"/>
  <c r="B25" i="7"/>
  <c r="C25" i="7"/>
  <c r="D25" i="7"/>
  <c r="B19" i="7"/>
  <c r="C19" i="7"/>
  <c r="D19" i="7"/>
  <c r="B26" i="7"/>
  <c r="C26" i="7"/>
  <c r="D26" i="7"/>
  <c r="B27" i="7"/>
  <c r="C27" i="7"/>
  <c r="D27" i="7"/>
  <c r="B28" i="7"/>
  <c r="C28" i="7"/>
  <c r="D28" i="7"/>
  <c r="B11" i="7"/>
  <c r="C11" i="7"/>
  <c r="D11" i="7"/>
  <c r="B29" i="7"/>
  <c r="C29" i="7"/>
  <c r="D29" i="7"/>
  <c r="B8" i="7"/>
  <c r="C8" i="7"/>
  <c r="D8" i="7"/>
  <c r="B30" i="7"/>
  <c r="C30" i="7"/>
  <c r="D30" i="7"/>
  <c r="B10" i="7"/>
  <c r="C10" i="7"/>
  <c r="D10" i="7"/>
  <c r="B31" i="7"/>
  <c r="C31" i="7"/>
  <c r="D31" i="7"/>
  <c r="B9" i="7"/>
  <c r="C9" i="7"/>
  <c r="D9" i="7"/>
  <c r="B16" i="7"/>
  <c r="C16" i="7"/>
  <c r="D16" i="7"/>
  <c r="B12" i="7"/>
  <c r="C12" i="7"/>
  <c r="D12" i="7"/>
  <c r="B32" i="7"/>
  <c r="C32" i="7"/>
  <c r="D32" i="7"/>
  <c r="B33" i="7"/>
  <c r="C33" i="7"/>
  <c r="D33" i="7"/>
  <c r="B13" i="7"/>
  <c r="C13" i="7"/>
  <c r="D13" i="7"/>
  <c r="B3" i="7"/>
  <c r="C3" i="7"/>
  <c r="D3" i="7"/>
  <c r="B34" i="7"/>
  <c r="C34" i="7"/>
  <c r="D34" i="7"/>
  <c r="B7" i="7"/>
  <c r="C7" i="7"/>
  <c r="D7" i="7"/>
  <c r="B35" i="7"/>
  <c r="C35" i="7"/>
  <c r="D35" i="7"/>
  <c r="B4" i="7"/>
  <c r="C4" i="7"/>
  <c r="D4" i="7"/>
  <c r="B36" i="7"/>
  <c r="C36" i="7"/>
  <c r="D36" i="7"/>
  <c r="B37" i="7"/>
  <c r="C37" i="7"/>
  <c r="D37" i="7"/>
  <c r="B38" i="7"/>
  <c r="C38" i="7"/>
  <c r="D38" i="7"/>
  <c r="B15" i="7"/>
  <c r="C15" i="7"/>
  <c r="D15" i="7"/>
  <c r="B39" i="7"/>
  <c r="C39" i="7"/>
  <c r="D39" i="7"/>
  <c r="B40" i="7"/>
  <c r="C40" i="7"/>
  <c r="D40" i="7"/>
  <c r="B41" i="7"/>
  <c r="C41" i="7"/>
  <c r="D41" i="7"/>
  <c r="B6" i="7"/>
  <c r="C6" i="7"/>
  <c r="D6" i="7"/>
  <c r="B42" i="7"/>
  <c r="C42" i="7"/>
  <c r="D42" i="7"/>
  <c r="B43" i="7"/>
  <c r="C43" i="7"/>
  <c r="D43" i="7"/>
  <c r="B2" i="7"/>
  <c r="C2" i="7"/>
  <c r="D2" i="7"/>
  <c r="B17" i="7"/>
  <c r="C17" i="7"/>
  <c r="D17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5" i="7"/>
  <c r="C5" i="7"/>
  <c r="D5" i="7"/>
  <c r="B49" i="7"/>
  <c r="C49" i="7"/>
  <c r="D49" i="7"/>
  <c r="B37" i="6"/>
  <c r="C37" i="6"/>
  <c r="D37" i="6"/>
  <c r="B32" i="6"/>
  <c r="C32" i="6"/>
  <c r="D32" i="6"/>
  <c r="B13" i="6"/>
  <c r="C13" i="6"/>
  <c r="D13" i="6"/>
  <c r="B11" i="6"/>
  <c r="C11" i="6"/>
  <c r="D11" i="6"/>
  <c r="B29" i="6"/>
  <c r="C29" i="6"/>
  <c r="D29" i="6"/>
  <c r="B27" i="6"/>
  <c r="C27" i="6"/>
  <c r="D27" i="6"/>
  <c r="B3" i="6"/>
  <c r="C3" i="6"/>
  <c r="D3" i="6"/>
  <c r="B38" i="6"/>
  <c r="C38" i="6"/>
  <c r="D38" i="6"/>
  <c r="B35" i="6"/>
  <c r="C35" i="6"/>
  <c r="D35" i="6"/>
  <c r="B39" i="6"/>
  <c r="C39" i="6"/>
  <c r="D39" i="6"/>
  <c r="B36" i="6"/>
  <c r="C36" i="6"/>
  <c r="D36" i="6"/>
  <c r="B14" i="6"/>
  <c r="C14" i="6"/>
  <c r="D14" i="6"/>
  <c r="B15" i="6"/>
  <c r="C15" i="6"/>
  <c r="D15" i="6"/>
  <c r="B30" i="6"/>
  <c r="C30" i="6"/>
  <c r="D30" i="6"/>
  <c r="B20" i="6"/>
  <c r="C20" i="6"/>
  <c r="D20" i="6"/>
  <c r="B26" i="6"/>
  <c r="C26" i="6"/>
  <c r="D26" i="6"/>
  <c r="B40" i="6"/>
  <c r="C40" i="6"/>
  <c r="D40" i="6"/>
  <c r="B31" i="6"/>
  <c r="C31" i="6"/>
  <c r="D31" i="6"/>
  <c r="B28" i="6"/>
  <c r="C28" i="6"/>
  <c r="D28" i="6"/>
  <c r="B5" i="6"/>
  <c r="C5" i="6"/>
  <c r="D5" i="6"/>
  <c r="B41" i="6"/>
  <c r="C41" i="6"/>
  <c r="D41" i="6"/>
  <c r="B19" i="6"/>
  <c r="C19" i="6"/>
  <c r="D19" i="6"/>
  <c r="B8" i="6"/>
  <c r="C8" i="6"/>
  <c r="D8" i="6"/>
  <c r="B2" i="6"/>
  <c r="C2" i="6"/>
  <c r="D2" i="6"/>
  <c r="B10" i="6"/>
  <c r="C10" i="6"/>
  <c r="D10" i="6"/>
  <c r="B42" i="6"/>
  <c r="C42" i="6"/>
  <c r="D42" i="6"/>
  <c r="B7" i="6"/>
  <c r="C7" i="6"/>
  <c r="D7" i="6"/>
  <c r="B25" i="6"/>
  <c r="C25" i="6"/>
  <c r="D25" i="6"/>
  <c r="B17" i="6"/>
  <c r="C17" i="6"/>
  <c r="D17" i="6"/>
  <c r="B43" i="6"/>
  <c r="C43" i="6"/>
  <c r="D43" i="6"/>
  <c r="B16" i="6"/>
  <c r="C16" i="6"/>
  <c r="D16" i="6"/>
  <c r="B44" i="6"/>
  <c r="C44" i="6"/>
  <c r="D44" i="6"/>
  <c r="B24" i="6"/>
  <c r="C24" i="6"/>
  <c r="D24" i="6"/>
  <c r="B4" i="6"/>
  <c r="C4" i="6"/>
  <c r="D4" i="6"/>
  <c r="B33" i="6"/>
  <c r="C33" i="6"/>
  <c r="D33" i="6"/>
  <c r="B18" i="6"/>
  <c r="C18" i="6"/>
  <c r="D18" i="6"/>
  <c r="B6" i="6"/>
  <c r="C6" i="6"/>
  <c r="D6" i="6"/>
  <c r="B9" i="6"/>
  <c r="C9" i="6"/>
  <c r="D9" i="6"/>
  <c r="B45" i="6"/>
  <c r="C45" i="6"/>
  <c r="D45" i="6"/>
  <c r="B22" i="6"/>
  <c r="C22" i="6"/>
  <c r="D22" i="6"/>
  <c r="B12" i="6"/>
  <c r="C12" i="6"/>
  <c r="D12" i="6"/>
  <c r="B46" i="6"/>
  <c r="C46" i="6"/>
  <c r="D46" i="6"/>
  <c r="B47" i="6"/>
  <c r="C47" i="6"/>
  <c r="D47" i="6"/>
  <c r="B34" i="6"/>
  <c r="C34" i="6"/>
  <c r="D34" i="6"/>
  <c r="B48" i="6"/>
  <c r="C48" i="6"/>
  <c r="D48" i="6"/>
  <c r="B23" i="6"/>
  <c r="C23" i="6"/>
  <c r="D23" i="6"/>
  <c r="B49" i="6"/>
  <c r="C49" i="6"/>
  <c r="D49" i="6"/>
  <c r="B21" i="6"/>
  <c r="C21" i="6"/>
  <c r="D21" i="6"/>
  <c r="B25" i="5"/>
  <c r="C25" i="5"/>
  <c r="D25" i="5"/>
  <c r="B13" i="5"/>
  <c r="C13" i="5"/>
  <c r="D13" i="5"/>
  <c r="B44" i="5"/>
  <c r="C44" i="5"/>
  <c r="D44" i="5"/>
  <c r="B30" i="5"/>
  <c r="C30" i="5"/>
  <c r="D30" i="5"/>
  <c r="B18" i="5"/>
  <c r="C18" i="5"/>
  <c r="D18" i="5"/>
  <c r="B7" i="5"/>
  <c r="C7" i="5"/>
  <c r="D7" i="5"/>
  <c r="B19" i="5"/>
  <c r="C19" i="5"/>
  <c r="D19" i="5"/>
  <c r="B17" i="5"/>
  <c r="C17" i="5"/>
  <c r="D17" i="5"/>
  <c r="B28" i="5"/>
  <c r="C28" i="5"/>
  <c r="D28" i="5"/>
  <c r="B8" i="5"/>
  <c r="C8" i="5"/>
  <c r="D8" i="5"/>
  <c r="B3" i="5"/>
  <c r="C3" i="5"/>
  <c r="D3" i="5"/>
  <c r="B12" i="5"/>
  <c r="C12" i="5"/>
  <c r="D12" i="5"/>
  <c r="B15" i="5"/>
  <c r="C15" i="5"/>
  <c r="D15" i="5"/>
  <c r="B29" i="5"/>
  <c r="C29" i="5"/>
  <c r="D29" i="5"/>
  <c r="B43" i="5"/>
  <c r="C43" i="5"/>
  <c r="D43" i="5"/>
  <c r="B6" i="5"/>
  <c r="C6" i="5"/>
  <c r="D6" i="5"/>
  <c r="B34" i="5"/>
  <c r="C34" i="5"/>
  <c r="D34" i="5"/>
  <c r="B24" i="5"/>
  <c r="C24" i="5"/>
  <c r="D24" i="5"/>
  <c r="B38" i="5"/>
  <c r="C38" i="5"/>
  <c r="D38" i="5"/>
  <c r="B37" i="5"/>
  <c r="C37" i="5"/>
  <c r="D37" i="5"/>
  <c r="B45" i="5"/>
  <c r="C45" i="5"/>
  <c r="D45" i="5"/>
  <c r="B41" i="5"/>
  <c r="C41" i="5"/>
  <c r="D41" i="5"/>
  <c r="B5" i="5"/>
  <c r="C5" i="5"/>
  <c r="D5" i="5"/>
  <c r="B26" i="5"/>
  <c r="C26" i="5"/>
  <c r="D26" i="5"/>
  <c r="B27" i="5"/>
  <c r="C27" i="5"/>
  <c r="D27" i="5"/>
  <c r="B11" i="5"/>
  <c r="C11" i="5"/>
  <c r="D11" i="5"/>
  <c r="B2" i="5"/>
  <c r="C2" i="5"/>
  <c r="D2" i="5"/>
  <c r="B23" i="5"/>
  <c r="C23" i="5"/>
  <c r="D23" i="5"/>
  <c r="B46" i="5"/>
  <c r="C46" i="5"/>
  <c r="D46" i="5"/>
  <c r="B10" i="5"/>
  <c r="C10" i="5"/>
  <c r="D10" i="5"/>
  <c r="B9" i="5"/>
  <c r="C9" i="5"/>
  <c r="D9" i="5"/>
  <c r="B32" i="5"/>
  <c r="C32" i="5"/>
  <c r="D32" i="5"/>
  <c r="B35" i="5"/>
  <c r="C35" i="5"/>
  <c r="D35" i="5"/>
  <c r="B20" i="5"/>
  <c r="C20" i="5"/>
  <c r="D20" i="5"/>
  <c r="B21" i="5"/>
  <c r="C21" i="5"/>
  <c r="D21" i="5"/>
  <c r="B39" i="5"/>
  <c r="C39" i="5"/>
  <c r="D39" i="5"/>
  <c r="B40" i="5"/>
  <c r="C40" i="5"/>
  <c r="D40" i="5"/>
  <c r="B36" i="5"/>
  <c r="C36" i="5"/>
  <c r="D36" i="5"/>
  <c r="B42" i="5"/>
  <c r="C42" i="5"/>
  <c r="D42" i="5"/>
  <c r="B47" i="5"/>
  <c r="C47" i="5"/>
  <c r="D47" i="5"/>
  <c r="B31" i="5"/>
  <c r="C31" i="5"/>
  <c r="D31" i="5"/>
  <c r="B48" i="5"/>
  <c r="C48" i="5"/>
  <c r="D48" i="5"/>
  <c r="B49" i="5"/>
  <c r="C49" i="5"/>
  <c r="D49" i="5"/>
  <c r="B14" i="5"/>
  <c r="C14" i="5"/>
  <c r="D14" i="5"/>
  <c r="B4" i="5"/>
  <c r="C4" i="5"/>
  <c r="D4" i="5"/>
  <c r="B22" i="5"/>
  <c r="C22" i="5"/>
  <c r="D22" i="5"/>
  <c r="B16" i="5"/>
  <c r="C16" i="5"/>
  <c r="D16" i="5"/>
  <c r="B33" i="5"/>
  <c r="C33" i="5"/>
  <c r="D33" i="5"/>
  <c r="B31" i="4"/>
  <c r="C31" i="4"/>
  <c r="D31" i="4"/>
  <c r="B44" i="4"/>
  <c r="C44" i="4"/>
  <c r="D44" i="4"/>
  <c r="B37" i="4"/>
  <c r="C37" i="4"/>
  <c r="D37" i="4"/>
  <c r="B30" i="4"/>
  <c r="C30" i="4"/>
  <c r="D30" i="4"/>
  <c r="B3" i="4"/>
  <c r="C3" i="4"/>
  <c r="D3" i="4"/>
  <c r="B41" i="4"/>
  <c r="C41" i="4"/>
  <c r="D41" i="4"/>
  <c r="B11" i="4"/>
  <c r="C11" i="4"/>
  <c r="D11" i="4"/>
  <c r="B38" i="4"/>
  <c r="C38" i="4"/>
  <c r="D38" i="4"/>
  <c r="B39" i="4"/>
  <c r="C39" i="4"/>
  <c r="D39" i="4"/>
  <c r="B36" i="4"/>
  <c r="C36" i="4"/>
  <c r="D36" i="4"/>
  <c r="B24" i="4"/>
  <c r="C24" i="4"/>
  <c r="D24" i="4"/>
  <c r="B45" i="4"/>
  <c r="C45" i="4"/>
  <c r="D45" i="4"/>
  <c r="B5" i="4"/>
  <c r="C5" i="4"/>
  <c r="D5" i="4"/>
  <c r="B46" i="4"/>
  <c r="C46" i="4"/>
  <c r="D46" i="4"/>
  <c r="B25" i="4"/>
  <c r="C25" i="4"/>
  <c r="D25" i="4"/>
  <c r="B12" i="4"/>
  <c r="C12" i="4"/>
  <c r="D12" i="4"/>
  <c r="B42" i="4"/>
  <c r="C42" i="4"/>
  <c r="D42" i="4"/>
  <c r="B27" i="4"/>
  <c r="C27" i="4"/>
  <c r="D27" i="4"/>
  <c r="B47" i="4"/>
  <c r="C47" i="4"/>
  <c r="D47" i="4"/>
  <c r="B2" i="4"/>
  <c r="C2" i="4"/>
  <c r="D2" i="4"/>
  <c r="B40" i="4"/>
  <c r="C40" i="4"/>
  <c r="D40" i="4"/>
  <c r="B4" i="4"/>
  <c r="C4" i="4"/>
  <c r="D4" i="4"/>
  <c r="B10" i="4"/>
  <c r="C10" i="4"/>
  <c r="D10" i="4"/>
  <c r="B21" i="4"/>
  <c r="C21" i="4"/>
  <c r="D21" i="4"/>
  <c r="B18" i="4"/>
  <c r="C18" i="4"/>
  <c r="D18" i="4"/>
  <c r="B9" i="4"/>
  <c r="C9" i="4"/>
  <c r="D9" i="4"/>
  <c r="B22" i="4"/>
  <c r="C22" i="4"/>
  <c r="D22" i="4"/>
  <c r="B32" i="4"/>
  <c r="C32" i="4"/>
  <c r="D32" i="4"/>
  <c r="B15" i="4"/>
  <c r="C15" i="4"/>
  <c r="D15" i="4"/>
  <c r="B34" i="4"/>
  <c r="C34" i="4"/>
  <c r="D34" i="4"/>
  <c r="B19" i="4"/>
  <c r="C19" i="4"/>
  <c r="D19" i="4"/>
  <c r="B13" i="4"/>
  <c r="C13" i="4"/>
  <c r="D13" i="4"/>
  <c r="B6" i="4"/>
  <c r="C6" i="4"/>
  <c r="D6" i="4"/>
  <c r="B17" i="4"/>
  <c r="C17" i="4"/>
  <c r="D17" i="4"/>
  <c r="B26" i="4"/>
  <c r="C26" i="4"/>
  <c r="D26" i="4"/>
  <c r="B20" i="4"/>
  <c r="C20" i="4"/>
  <c r="D20" i="4"/>
  <c r="B28" i="4"/>
  <c r="C28" i="4"/>
  <c r="D28" i="4"/>
  <c r="B7" i="4"/>
  <c r="C7" i="4"/>
  <c r="D7" i="4"/>
  <c r="B8" i="4"/>
  <c r="C8" i="4"/>
  <c r="D8" i="4"/>
  <c r="B35" i="4"/>
  <c r="C35" i="4"/>
  <c r="D35" i="4"/>
  <c r="B14" i="4"/>
  <c r="C14" i="4"/>
  <c r="D14" i="4"/>
  <c r="B48" i="4"/>
  <c r="C48" i="4"/>
  <c r="D48" i="4"/>
  <c r="B49" i="4"/>
  <c r="C49" i="4"/>
  <c r="D49" i="4"/>
  <c r="B43" i="4"/>
  <c r="C43" i="4"/>
  <c r="D43" i="4"/>
  <c r="B23" i="4"/>
  <c r="C23" i="4"/>
  <c r="D23" i="4"/>
  <c r="B29" i="4"/>
  <c r="C29" i="4"/>
  <c r="D29" i="4"/>
  <c r="B16" i="4"/>
  <c r="C16" i="4"/>
  <c r="D16" i="4"/>
  <c r="B33" i="4"/>
  <c r="C33" i="4"/>
  <c r="D33" i="4"/>
  <c r="B26" i="3"/>
  <c r="C26" i="3"/>
  <c r="D26" i="3"/>
  <c r="B22" i="3"/>
  <c r="C22" i="3"/>
  <c r="D22" i="3"/>
  <c r="B27" i="3"/>
  <c r="C27" i="3"/>
  <c r="D27" i="3"/>
  <c r="B23" i="3"/>
  <c r="C23" i="3"/>
  <c r="D23" i="3"/>
  <c r="B4" i="3"/>
  <c r="C4" i="3"/>
  <c r="D4" i="3"/>
  <c r="B14" i="3"/>
  <c r="C14" i="3"/>
  <c r="D14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18" i="3"/>
  <c r="C18" i="3"/>
  <c r="D18" i="3"/>
  <c r="B13" i="3"/>
  <c r="C13" i="3"/>
  <c r="D13" i="3"/>
  <c r="B8" i="3"/>
  <c r="C8" i="3"/>
  <c r="D8" i="3"/>
  <c r="B34" i="3"/>
  <c r="C34" i="3"/>
  <c r="D34" i="3"/>
  <c r="B7" i="3"/>
  <c r="C7" i="3"/>
  <c r="D7" i="3"/>
  <c r="B35" i="3"/>
  <c r="C35" i="3"/>
  <c r="D35" i="3"/>
  <c r="B36" i="3"/>
  <c r="C36" i="3"/>
  <c r="D36" i="3"/>
  <c r="B37" i="3"/>
  <c r="C37" i="3"/>
  <c r="D37" i="3"/>
  <c r="B24" i="3"/>
  <c r="C24" i="3"/>
  <c r="D24" i="3"/>
  <c r="B20" i="3"/>
  <c r="C20" i="3"/>
  <c r="D20" i="3"/>
  <c r="B38" i="3"/>
  <c r="C38" i="3"/>
  <c r="D38" i="3"/>
  <c r="B39" i="3"/>
  <c r="C39" i="3"/>
  <c r="D39" i="3"/>
  <c r="B40" i="3"/>
  <c r="C40" i="3"/>
  <c r="D40" i="3"/>
  <c r="B41" i="3"/>
  <c r="C41" i="3"/>
  <c r="D41" i="3"/>
  <c r="B9" i="3"/>
  <c r="C9" i="3"/>
  <c r="D9" i="3"/>
  <c r="B42" i="3"/>
  <c r="C42" i="3"/>
  <c r="D42" i="3"/>
  <c r="B25" i="3"/>
  <c r="C25" i="3"/>
  <c r="D25" i="3"/>
  <c r="B10" i="3"/>
  <c r="C10" i="3"/>
  <c r="D10" i="3"/>
  <c r="B43" i="3"/>
  <c r="C43" i="3"/>
  <c r="D43" i="3"/>
  <c r="B19" i="3"/>
  <c r="C19" i="3"/>
  <c r="D19" i="3"/>
  <c r="B15" i="3"/>
  <c r="C15" i="3"/>
  <c r="D15" i="3"/>
  <c r="B44" i="3"/>
  <c r="C44" i="3"/>
  <c r="D44" i="3"/>
  <c r="B6" i="3"/>
  <c r="C6" i="3"/>
  <c r="D6" i="3"/>
  <c r="B45" i="3"/>
  <c r="C45" i="3"/>
  <c r="D45" i="3"/>
  <c r="B11" i="3"/>
  <c r="C11" i="3"/>
  <c r="D11" i="3"/>
  <c r="B12" i="3"/>
  <c r="C12" i="3"/>
  <c r="D12" i="3"/>
  <c r="B16" i="3"/>
  <c r="C16" i="3"/>
  <c r="D16" i="3"/>
  <c r="B3" i="3"/>
  <c r="C3" i="3"/>
  <c r="D3" i="3"/>
  <c r="B2" i="3"/>
  <c r="C2" i="3"/>
  <c r="D2" i="3"/>
  <c r="B17" i="3"/>
  <c r="C17" i="3"/>
  <c r="D17" i="3"/>
  <c r="B46" i="3"/>
  <c r="C46" i="3"/>
  <c r="D46" i="3"/>
  <c r="B5" i="3"/>
  <c r="C5" i="3"/>
  <c r="D5" i="3"/>
  <c r="B21" i="3"/>
  <c r="C21" i="3"/>
  <c r="D21" i="3"/>
  <c r="B47" i="3"/>
  <c r="C47" i="3"/>
  <c r="D47" i="3"/>
  <c r="B48" i="3"/>
  <c r="C48" i="3"/>
  <c r="D48" i="3"/>
  <c r="B49" i="3"/>
  <c r="C49" i="3"/>
  <c r="D49" i="3"/>
  <c r="B33" i="2"/>
  <c r="C33" i="2"/>
  <c r="D33" i="2"/>
  <c r="B45" i="2"/>
  <c r="C45" i="2"/>
  <c r="D45" i="2"/>
  <c r="B25" i="2"/>
  <c r="C25" i="2"/>
  <c r="D25" i="2"/>
  <c r="B10" i="2"/>
  <c r="C10" i="2"/>
  <c r="D10" i="2"/>
  <c r="B28" i="2"/>
  <c r="C28" i="2"/>
  <c r="D28" i="2"/>
  <c r="B46" i="2"/>
  <c r="C46" i="2"/>
  <c r="D46" i="2"/>
  <c r="B4" i="2"/>
  <c r="C4" i="2"/>
  <c r="D4" i="2"/>
  <c r="B16" i="2"/>
  <c r="C16" i="2"/>
  <c r="D16" i="2"/>
  <c r="B21" i="2"/>
  <c r="C21" i="2"/>
  <c r="D21" i="2"/>
  <c r="B29" i="2"/>
  <c r="C29" i="2"/>
  <c r="D29" i="2"/>
  <c r="B23" i="2"/>
  <c r="C23" i="2"/>
  <c r="D23" i="2"/>
  <c r="B35" i="2"/>
  <c r="C35" i="2"/>
  <c r="D35" i="2"/>
  <c r="B34" i="2"/>
  <c r="C34" i="2"/>
  <c r="D34" i="2"/>
  <c r="B5" i="2"/>
  <c r="C5" i="2"/>
  <c r="D5" i="2"/>
  <c r="B47" i="2"/>
  <c r="C47" i="2"/>
  <c r="D47" i="2"/>
  <c r="B48" i="2"/>
  <c r="C48" i="2"/>
  <c r="D48" i="2"/>
  <c r="B9" i="2"/>
  <c r="C9" i="2"/>
  <c r="D9" i="2"/>
  <c r="B41" i="2"/>
  <c r="C41" i="2"/>
  <c r="D41" i="2"/>
  <c r="B14" i="2"/>
  <c r="C14" i="2"/>
  <c r="D14" i="2"/>
  <c r="B31" i="2"/>
  <c r="C31" i="2"/>
  <c r="D31" i="2"/>
  <c r="B8" i="2"/>
  <c r="C8" i="2"/>
  <c r="D8" i="2"/>
  <c r="B11" i="2"/>
  <c r="C11" i="2"/>
  <c r="D11" i="2"/>
  <c r="B18" i="2"/>
  <c r="C18" i="2"/>
  <c r="D18" i="2"/>
  <c r="B27" i="2"/>
  <c r="C27" i="2"/>
  <c r="D27" i="2"/>
  <c r="B39" i="2"/>
  <c r="C39" i="2"/>
  <c r="D39" i="2"/>
  <c r="B22" i="2"/>
  <c r="C22" i="2"/>
  <c r="D22" i="2"/>
  <c r="B17" i="2"/>
  <c r="C17" i="2"/>
  <c r="D17" i="2"/>
  <c r="B2" i="2"/>
  <c r="C2" i="2"/>
  <c r="D2" i="2"/>
  <c r="B36" i="2"/>
  <c r="C36" i="2"/>
  <c r="D36" i="2"/>
  <c r="B30" i="2"/>
  <c r="C30" i="2"/>
  <c r="D30" i="2"/>
  <c r="B6" i="2"/>
  <c r="C6" i="2"/>
  <c r="D6" i="2"/>
  <c r="B19" i="2"/>
  <c r="C19" i="2"/>
  <c r="D19" i="2"/>
  <c r="B42" i="2"/>
  <c r="C42" i="2"/>
  <c r="D42" i="2"/>
  <c r="B26" i="2"/>
  <c r="C26" i="2"/>
  <c r="D26" i="2"/>
  <c r="B20" i="2"/>
  <c r="C20" i="2"/>
  <c r="D20" i="2"/>
  <c r="B43" i="2"/>
  <c r="C43" i="2"/>
  <c r="D43" i="2"/>
  <c r="B12" i="2"/>
  <c r="C12" i="2"/>
  <c r="D12" i="2"/>
  <c r="B38" i="2"/>
  <c r="C38" i="2"/>
  <c r="D38" i="2"/>
  <c r="B40" i="2"/>
  <c r="C40" i="2"/>
  <c r="D40" i="2"/>
  <c r="B37" i="2"/>
  <c r="C37" i="2"/>
  <c r="D37" i="2"/>
  <c r="B15" i="2"/>
  <c r="C15" i="2"/>
  <c r="D15" i="2"/>
  <c r="B3" i="2"/>
  <c r="C3" i="2"/>
  <c r="D3" i="2"/>
  <c r="B49" i="2"/>
  <c r="C49" i="2"/>
  <c r="D49" i="2"/>
  <c r="B13" i="2"/>
  <c r="C13" i="2"/>
  <c r="D13" i="2"/>
  <c r="B32" i="2"/>
  <c r="C32" i="2"/>
  <c r="D32" i="2"/>
  <c r="B7" i="2"/>
  <c r="C7" i="2"/>
  <c r="D7" i="2"/>
  <c r="B44" i="2"/>
  <c r="C44" i="2"/>
  <c r="D44" i="2"/>
  <c r="B24" i="2"/>
  <c r="C24" i="2"/>
  <c r="D24" i="2"/>
  <c r="D31" i="1" l="1"/>
  <c r="I3" i="20"/>
  <c r="M32" i="1"/>
  <c r="M37" i="1"/>
  <c r="K35" i="1"/>
  <c r="I2" i="1"/>
  <c r="I35" i="1"/>
  <c r="K37" i="1"/>
  <c r="C31" i="1"/>
  <c r="I45" i="1"/>
  <c r="G45" i="1"/>
  <c r="H42" i="1"/>
  <c r="G17" i="1"/>
  <c r="M14" i="1"/>
  <c r="M40" i="1"/>
  <c r="M19" i="1"/>
  <c r="M11" i="1"/>
  <c r="G19" i="1"/>
  <c r="I3" i="1"/>
  <c r="C19" i="1"/>
  <c r="C11" i="1"/>
  <c r="G5" i="30"/>
  <c r="K2" i="1"/>
  <c r="I25" i="1"/>
  <c r="L6" i="1"/>
  <c r="G5" i="38"/>
  <c r="C35" i="1"/>
  <c r="I3" i="40"/>
  <c r="M31" i="1"/>
  <c r="G42" i="1"/>
  <c r="G5" i="37"/>
  <c r="G12" i="37" s="1"/>
  <c r="G14" i="37" s="1"/>
  <c r="G15" i="37" s="1"/>
  <c r="K45" i="1"/>
  <c r="E37" i="1"/>
  <c r="M33" i="1"/>
  <c r="G44" i="1"/>
  <c r="I3" i="48"/>
  <c r="G3" i="46"/>
  <c r="I38" i="1"/>
  <c r="C39" i="1"/>
  <c r="G24" i="1"/>
  <c r="I40" i="1"/>
  <c r="I41" i="1"/>
  <c r="E43" i="1"/>
  <c r="G39" i="1"/>
  <c r="G32" i="1"/>
  <c r="M42" i="1"/>
  <c r="M44" i="1"/>
  <c r="D34" i="1"/>
  <c r="M36" i="1"/>
  <c r="K24" i="1"/>
  <c r="K14" i="1"/>
  <c r="K40" i="1"/>
  <c r="E5" i="1"/>
  <c r="K19" i="1"/>
  <c r="K11" i="1"/>
  <c r="C3" i="1"/>
  <c r="E3" i="1"/>
  <c r="G25" i="1"/>
  <c r="E6" i="1"/>
  <c r="M47" i="1"/>
  <c r="L18" i="1"/>
  <c r="H3" i="35"/>
  <c r="G41" i="1"/>
  <c r="M43" i="1"/>
  <c r="K31" i="1"/>
  <c r="M34" i="1"/>
  <c r="E32" i="1"/>
  <c r="I37" i="1"/>
  <c r="E34" i="1"/>
  <c r="C37" i="1"/>
  <c r="E42" i="1"/>
  <c r="K33" i="1"/>
  <c r="I33" i="1"/>
  <c r="D36" i="1"/>
  <c r="H3" i="41"/>
  <c r="E40" i="1"/>
  <c r="M17" i="1"/>
  <c r="I32" i="1"/>
  <c r="M38" i="1"/>
  <c r="H5" i="25"/>
  <c r="J12" i="1" s="1"/>
  <c r="E46" i="1"/>
  <c r="G47" i="1"/>
  <c r="E17" i="1"/>
  <c r="E47" i="1"/>
  <c r="C5" i="1"/>
  <c r="K52" i="1"/>
  <c r="M25" i="1"/>
  <c r="I52" i="1"/>
  <c r="I3" i="21"/>
  <c r="C6" i="1"/>
  <c r="K47" i="1"/>
  <c r="G3" i="32"/>
  <c r="G5" i="48"/>
  <c r="C44" i="1"/>
  <c r="E44" i="1"/>
  <c r="G38" i="1"/>
  <c r="M46" i="1"/>
  <c r="K34" i="1"/>
  <c r="I31" i="1"/>
  <c r="C43" i="1"/>
  <c r="G37" i="1"/>
  <c r="I42" i="1"/>
  <c r="I3" i="42"/>
  <c r="C34" i="1"/>
  <c r="K41" i="1"/>
  <c r="C45" i="1"/>
  <c r="G33" i="1"/>
  <c r="G3" i="48"/>
  <c r="G3" i="49"/>
  <c r="I11" i="1"/>
  <c r="G3" i="51"/>
  <c r="K5" i="1"/>
  <c r="G40" i="1"/>
  <c r="E19" i="1"/>
  <c r="H3" i="25"/>
  <c r="C32" i="1"/>
  <c r="G5" i="28"/>
  <c r="G3" i="25"/>
  <c r="C47" i="1"/>
  <c r="G5" i="23"/>
  <c r="G12" i="23" s="1"/>
  <c r="G14" i="23" s="1"/>
  <c r="G15" i="23" s="1"/>
  <c r="E24" i="1"/>
  <c r="E14" i="1"/>
  <c r="M26" i="1"/>
  <c r="M52" i="1"/>
  <c r="K25" i="1"/>
  <c r="E18" i="1"/>
  <c r="M2" i="1"/>
  <c r="M24" i="1"/>
  <c r="I17" i="1"/>
  <c r="I3" i="47"/>
  <c r="C33" i="1"/>
  <c r="K46" i="1"/>
  <c r="G46" i="1"/>
  <c r="E35" i="1"/>
  <c r="I46" i="1"/>
  <c r="G31" i="1"/>
  <c r="I34" i="1"/>
  <c r="C42" i="1"/>
  <c r="G5" i="47"/>
  <c r="G12" i="47" s="1"/>
  <c r="G14" i="47" s="1"/>
  <c r="G15" i="47" s="1"/>
  <c r="M48" i="1"/>
  <c r="M35" i="1"/>
  <c r="I5" i="51"/>
  <c r="M39" i="1"/>
  <c r="C2" i="1"/>
  <c r="G5" i="1"/>
  <c r="G26" i="1"/>
  <c r="C26" i="1"/>
  <c r="I3" i="31"/>
  <c r="I47" i="1"/>
  <c r="E31" i="1"/>
  <c r="E45" i="1"/>
  <c r="K3" i="1"/>
  <c r="C40" i="1"/>
  <c r="E2" i="1"/>
  <c r="G5" i="35"/>
  <c r="I14" i="1"/>
  <c r="C24" i="1"/>
  <c r="M3" i="1"/>
  <c r="C14" i="1"/>
  <c r="K26" i="1"/>
  <c r="M12" i="1"/>
  <c r="M18" i="1"/>
  <c r="G52" i="1"/>
  <c r="M6" i="1"/>
  <c r="I18" i="1"/>
  <c r="I6" i="1"/>
  <c r="C18" i="1"/>
  <c r="G5" i="33"/>
  <c r="G12" i="33" s="1"/>
  <c r="G14" i="33" s="1"/>
  <c r="G15" i="33" s="1"/>
  <c r="G2" i="1"/>
  <c r="E25" i="1"/>
  <c r="G3" i="24"/>
  <c r="G5" i="46"/>
  <c r="G35" i="1"/>
  <c r="I3" i="43"/>
  <c r="E41" i="1"/>
  <c r="E38" i="1"/>
  <c r="K42" i="1"/>
  <c r="C46" i="1"/>
  <c r="G34" i="1"/>
  <c r="K48" i="1"/>
  <c r="D39" i="1"/>
  <c r="K44" i="1"/>
  <c r="G48" i="1"/>
  <c r="E33" i="1"/>
  <c r="E39" i="1"/>
  <c r="I12" i="1"/>
  <c r="C12" i="1"/>
  <c r="H18" i="1"/>
  <c r="C36" i="1"/>
  <c r="C48" i="1"/>
  <c r="I44" i="1"/>
  <c r="I19" i="1"/>
  <c r="G11" i="1"/>
  <c r="E11" i="1"/>
  <c r="E52" i="1"/>
  <c r="K17" i="1"/>
  <c r="G36" i="1"/>
  <c r="H12" i="1"/>
  <c r="I5" i="1"/>
  <c r="I24" i="1"/>
  <c r="G14" i="1"/>
  <c r="G5" i="31"/>
  <c r="G3" i="1"/>
  <c r="K12" i="1"/>
  <c r="K18" i="1"/>
  <c r="I26" i="1"/>
  <c r="K6" i="1"/>
  <c r="G18" i="1"/>
  <c r="E26" i="1"/>
  <c r="E12" i="1"/>
  <c r="G6" i="1"/>
  <c r="C25" i="1"/>
  <c r="H3" i="28"/>
  <c r="M5" i="1"/>
  <c r="I3" i="44"/>
  <c r="K38" i="1"/>
  <c r="K32" i="1"/>
  <c r="I43" i="1"/>
  <c r="C38" i="1"/>
  <c r="K36" i="1"/>
  <c r="M45" i="1"/>
  <c r="I36" i="1"/>
  <c r="E36" i="1"/>
  <c r="I48" i="1"/>
  <c r="I39" i="1"/>
  <c r="M41" i="1"/>
  <c r="E48" i="1"/>
  <c r="H3" i="48"/>
  <c r="K39" i="1"/>
  <c r="G5" i="51"/>
  <c r="D37" i="1"/>
  <c r="H36" i="1"/>
  <c r="G5" i="44"/>
  <c r="G5" i="42"/>
  <c r="H45" i="1"/>
  <c r="G5" i="41"/>
  <c r="G5" i="40"/>
  <c r="H3" i="38"/>
  <c r="G5" i="36"/>
  <c r="F31" i="1" s="1"/>
  <c r="G5" i="32"/>
  <c r="G12" i="32" s="1"/>
  <c r="G14" i="32" s="1"/>
  <c r="G15" i="32" s="1"/>
  <c r="G12" i="1"/>
  <c r="G5" i="24"/>
  <c r="I3" i="23"/>
  <c r="G12" i="41"/>
  <c r="G14" i="41" s="1"/>
  <c r="G15" i="41" s="1"/>
  <c r="G12" i="48"/>
  <c r="G14" i="48" s="1"/>
  <c r="G15" i="48" s="1"/>
  <c r="F36" i="1"/>
  <c r="H5" i="39"/>
  <c r="G43" i="1"/>
  <c r="I5" i="36"/>
  <c r="I3" i="36"/>
  <c r="L31" i="1"/>
  <c r="G3" i="38"/>
  <c r="D42" i="1"/>
  <c r="I5" i="40"/>
  <c r="L44" i="1"/>
  <c r="G3" i="45"/>
  <c r="D33" i="1"/>
  <c r="I5" i="50"/>
  <c r="L38" i="1"/>
  <c r="I3" i="50"/>
  <c r="G3" i="37"/>
  <c r="D41" i="1"/>
  <c r="G3" i="44"/>
  <c r="D32" i="1"/>
  <c r="I5" i="41"/>
  <c r="G12" i="43"/>
  <c r="G14" i="43" s="1"/>
  <c r="G15" i="43" s="1"/>
  <c r="F48" i="1"/>
  <c r="F44" i="1"/>
  <c r="G3" i="41"/>
  <c r="D45" i="1"/>
  <c r="H5" i="45"/>
  <c r="H33" i="1"/>
  <c r="H3" i="45"/>
  <c r="H5" i="40"/>
  <c r="H44" i="1"/>
  <c r="H3" i="40"/>
  <c r="H5" i="42"/>
  <c r="H3" i="42"/>
  <c r="H46" i="1"/>
  <c r="H5" i="36"/>
  <c r="H31" i="1"/>
  <c r="H3" i="36"/>
  <c r="I5" i="48"/>
  <c r="L36" i="1"/>
  <c r="F35" i="1"/>
  <c r="I5" i="42"/>
  <c r="L46" i="1"/>
  <c r="G3" i="50"/>
  <c r="D38" i="1"/>
  <c r="H3" i="39"/>
  <c r="H43" i="1"/>
  <c r="H5" i="48"/>
  <c r="G12" i="38"/>
  <c r="G14" i="38" s="1"/>
  <c r="G15" i="38" s="1"/>
  <c r="F42" i="1"/>
  <c r="I5" i="37"/>
  <c r="L41" i="1"/>
  <c r="G3" i="40"/>
  <c r="D44" i="1"/>
  <c r="G3" i="47"/>
  <c r="D35" i="1"/>
  <c r="I5" i="46"/>
  <c r="I3" i="46"/>
  <c r="L34" i="1"/>
  <c r="H5" i="49"/>
  <c r="H37" i="1"/>
  <c r="H3" i="49"/>
  <c r="G12" i="50"/>
  <c r="G14" i="50" s="1"/>
  <c r="G15" i="50" s="1"/>
  <c r="F38" i="1"/>
  <c r="G12" i="46"/>
  <c r="G14" i="46" s="1"/>
  <c r="G15" i="46" s="1"/>
  <c r="I5" i="43"/>
  <c r="L48" i="1"/>
  <c r="I5" i="47"/>
  <c r="L35" i="1"/>
  <c r="H5" i="50"/>
  <c r="H38" i="1"/>
  <c r="H3" i="50"/>
  <c r="G3" i="42"/>
  <c r="D46" i="1"/>
  <c r="G5" i="49"/>
  <c r="G5" i="45"/>
  <c r="H5" i="43"/>
  <c r="H3" i="43"/>
  <c r="H48" i="1"/>
  <c r="G3" i="43"/>
  <c r="D48" i="1"/>
  <c r="H5" i="37"/>
  <c r="H41" i="1"/>
  <c r="H3" i="37"/>
  <c r="I3" i="39"/>
  <c r="L43" i="1"/>
  <c r="I5" i="38"/>
  <c r="L42" i="1"/>
  <c r="H5" i="46"/>
  <c r="H3" i="46"/>
  <c r="H34" i="1"/>
  <c r="H5" i="38"/>
  <c r="G12" i="44"/>
  <c r="G14" i="44" s="1"/>
  <c r="G15" i="44" s="1"/>
  <c r="I5" i="45"/>
  <c r="I3" i="45"/>
  <c r="L33" i="1"/>
  <c r="I5" i="39"/>
  <c r="K43" i="1"/>
  <c r="H5" i="51"/>
  <c r="H39" i="1"/>
  <c r="H3" i="51"/>
  <c r="H5" i="47"/>
  <c r="H35" i="1"/>
  <c r="H3" i="47"/>
  <c r="I5" i="44"/>
  <c r="L32" i="1"/>
  <c r="H5" i="44"/>
  <c r="H3" i="44"/>
  <c r="H32" i="1"/>
  <c r="I5" i="49"/>
  <c r="G3" i="39"/>
  <c r="D43" i="1"/>
  <c r="G5" i="39"/>
  <c r="H5" i="41"/>
  <c r="G5" i="26"/>
  <c r="H52" i="1"/>
  <c r="D12" i="1"/>
  <c r="G5" i="20"/>
  <c r="I3" i="28"/>
  <c r="G5" i="27"/>
  <c r="L25" i="1"/>
  <c r="G12" i="31"/>
  <c r="G14" i="31" s="1"/>
  <c r="G15" i="31" s="1"/>
  <c r="F25" i="1"/>
  <c r="I5" i="34"/>
  <c r="L47" i="1"/>
  <c r="I3" i="34"/>
  <c r="H5" i="34"/>
  <c r="H47" i="1"/>
  <c r="H3" i="34"/>
  <c r="I5" i="25"/>
  <c r="I3" i="25"/>
  <c r="G3" i="29"/>
  <c r="D19" i="1"/>
  <c r="G12" i="30"/>
  <c r="G14" i="30" s="1"/>
  <c r="G15" i="30" s="1"/>
  <c r="F24" i="1"/>
  <c r="G5" i="21"/>
  <c r="I5" i="30"/>
  <c r="L24" i="1"/>
  <c r="I3" i="30"/>
  <c r="G3" i="27"/>
  <c r="D17" i="1"/>
  <c r="H5" i="30"/>
  <c r="H24" i="1"/>
  <c r="H3" i="30"/>
  <c r="G3" i="22"/>
  <c r="D5" i="1"/>
  <c r="D3" i="1"/>
  <c r="H5" i="26"/>
  <c r="H3" i="26"/>
  <c r="H14" i="1"/>
  <c r="I5" i="21"/>
  <c r="L3" i="1"/>
  <c r="I5" i="23"/>
  <c r="G5" i="29"/>
  <c r="G3" i="23"/>
  <c r="D6" i="1"/>
  <c r="H5" i="20"/>
  <c r="H3" i="20"/>
  <c r="H2" i="1"/>
  <c r="H5" i="22"/>
  <c r="H5" i="1"/>
  <c r="H3" i="22"/>
  <c r="I5" i="32"/>
  <c r="L26" i="1"/>
  <c r="I3" i="32"/>
  <c r="G12" i="22"/>
  <c r="G14" i="22" s="1"/>
  <c r="G15" i="22" s="1"/>
  <c r="F5" i="1"/>
  <c r="I5" i="26"/>
  <c r="L14" i="1"/>
  <c r="I3" i="26"/>
  <c r="G3" i="34"/>
  <c r="D47" i="1"/>
  <c r="G12" i="35"/>
  <c r="G14" i="35" s="1"/>
  <c r="G15" i="35" s="1"/>
  <c r="F52" i="1"/>
  <c r="G12" i="28"/>
  <c r="G14" i="28" s="1"/>
  <c r="G15" i="28" s="1"/>
  <c r="F18" i="1"/>
  <c r="G5" i="25"/>
  <c r="G3" i="28"/>
  <c r="D18" i="1"/>
  <c r="G3" i="35"/>
  <c r="D52" i="1"/>
  <c r="G3" i="33"/>
  <c r="D40" i="1"/>
  <c r="H5" i="24"/>
  <c r="H3" i="24"/>
  <c r="H11" i="1"/>
  <c r="I5" i="35"/>
  <c r="I3" i="35"/>
  <c r="L52" i="1"/>
  <c r="H5" i="35"/>
  <c r="G3" i="31"/>
  <c r="D25" i="1"/>
  <c r="I5" i="28"/>
  <c r="G5" i="34"/>
  <c r="G12" i="26"/>
  <c r="G14" i="26" s="1"/>
  <c r="G15" i="26" s="1"/>
  <c r="I5" i="20"/>
  <c r="L2" i="1"/>
  <c r="H5" i="27"/>
  <c r="H17" i="1"/>
  <c r="H3" i="27"/>
  <c r="G3" i="20"/>
  <c r="D2" i="1"/>
  <c r="H5" i="29"/>
  <c r="H19" i="1"/>
  <c r="H3" i="29"/>
  <c r="H5" i="21"/>
  <c r="H3" i="21"/>
  <c r="H3" i="1"/>
  <c r="H5" i="23"/>
  <c r="H6" i="1"/>
  <c r="H3" i="23"/>
  <c r="H5" i="31"/>
  <c r="H25" i="1"/>
  <c r="H3" i="31"/>
  <c r="I5" i="27"/>
  <c r="L17" i="1"/>
  <c r="I3" i="27"/>
  <c r="I5" i="22"/>
  <c r="L5" i="1"/>
  <c r="I3" i="22"/>
  <c r="I5" i="29"/>
  <c r="I3" i="29"/>
  <c r="L19" i="1"/>
  <c r="I5" i="24"/>
  <c r="I3" i="24"/>
  <c r="L11" i="1"/>
  <c r="H5" i="32"/>
  <c r="H3" i="32"/>
  <c r="H26" i="1"/>
  <c r="H5" i="28"/>
  <c r="I5" i="33"/>
  <c r="L40" i="1"/>
  <c r="I3" i="33"/>
  <c r="G3" i="30"/>
  <c r="D24" i="1"/>
  <c r="H5" i="33"/>
  <c r="H40" i="1"/>
  <c r="H3" i="33"/>
  <c r="G3" i="26"/>
  <c r="D14" i="1"/>
  <c r="I5" i="31"/>
  <c r="L12" i="1"/>
  <c r="H13" i="17"/>
  <c r="I10" i="17"/>
  <c r="H10" i="17"/>
  <c r="G10" i="17"/>
  <c r="I9" i="17"/>
  <c r="H9" i="17"/>
  <c r="G9" i="17"/>
  <c r="I7" i="17"/>
  <c r="I13" i="17" s="1"/>
  <c r="H7" i="17"/>
  <c r="G7" i="17"/>
  <c r="G13" i="17" s="1"/>
  <c r="I6" i="17"/>
  <c r="H6" i="17"/>
  <c r="G6" i="17"/>
  <c r="I4" i="17"/>
  <c r="H4" i="17"/>
  <c r="G4" i="17"/>
  <c r="I2" i="17"/>
  <c r="H2" i="17"/>
  <c r="G2" i="17"/>
  <c r="I10" i="16"/>
  <c r="H10" i="16"/>
  <c r="G10" i="16"/>
  <c r="I9" i="16"/>
  <c r="H9" i="16"/>
  <c r="G9" i="16"/>
  <c r="I7" i="16"/>
  <c r="I13" i="16" s="1"/>
  <c r="H7" i="16"/>
  <c r="H13" i="16" s="1"/>
  <c r="G7" i="16"/>
  <c r="G13" i="16" s="1"/>
  <c r="I6" i="16"/>
  <c r="H6" i="16"/>
  <c r="G6" i="16"/>
  <c r="I4" i="16"/>
  <c r="H4" i="16"/>
  <c r="G4" i="16"/>
  <c r="I2" i="16"/>
  <c r="H2" i="16"/>
  <c r="G2" i="16"/>
  <c r="H13" i="15"/>
  <c r="I10" i="15"/>
  <c r="H10" i="15"/>
  <c r="G10" i="15"/>
  <c r="I9" i="15"/>
  <c r="H9" i="15"/>
  <c r="G9" i="15"/>
  <c r="I7" i="15"/>
  <c r="I13" i="15" s="1"/>
  <c r="H7" i="15"/>
  <c r="G7" i="15"/>
  <c r="G13" i="15" s="1"/>
  <c r="I6" i="15"/>
  <c r="H6" i="15"/>
  <c r="G6" i="15"/>
  <c r="I4" i="15"/>
  <c r="H4" i="15"/>
  <c r="G4" i="15"/>
  <c r="I2" i="15"/>
  <c r="H2" i="15"/>
  <c r="G2" i="15"/>
  <c r="H13" i="14"/>
  <c r="I10" i="14"/>
  <c r="H10" i="14"/>
  <c r="G10" i="14"/>
  <c r="I9" i="14"/>
  <c r="H9" i="14"/>
  <c r="G9" i="14"/>
  <c r="I7" i="14"/>
  <c r="I13" i="14" s="1"/>
  <c r="H7" i="14"/>
  <c r="G7" i="14"/>
  <c r="G13" i="14" s="1"/>
  <c r="I6" i="14"/>
  <c r="H6" i="14"/>
  <c r="G6" i="14"/>
  <c r="I4" i="14"/>
  <c r="H4" i="14"/>
  <c r="G4" i="14"/>
  <c r="I2" i="14"/>
  <c r="H2" i="14"/>
  <c r="G2" i="14"/>
  <c r="H13" i="13"/>
  <c r="I10" i="13"/>
  <c r="H10" i="13"/>
  <c r="G10" i="13"/>
  <c r="I9" i="13"/>
  <c r="H9" i="13"/>
  <c r="G9" i="13"/>
  <c r="I7" i="13"/>
  <c r="I13" i="13" s="1"/>
  <c r="H7" i="13"/>
  <c r="G7" i="13"/>
  <c r="G13" i="13" s="1"/>
  <c r="I6" i="13"/>
  <c r="H6" i="13"/>
  <c r="G6" i="13"/>
  <c r="I4" i="13"/>
  <c r="H4" i="13"/>
  <c r="G4" i="13"/>
  <c r="I2" i="13"/>
  <c r="H2" i="13"/>
  <c r="G2" i="13"/>
  <c r="G13" i="12"/>
  <c r="I10" i="12"/>
  <c r="H10" i="12"/>
  <c r="G10" i="12"/>
  <c r="I9" i="12"/>
  <c r="H9" i="12"/>
  <c r="G9" i="12"/>
  <c r="I7" i="12"/>
  <c r="I13" i="12" s="1"/>
  <c r="H7" i="12"/>
  <c r="H13" i="12" s="1"/>
  <c r="G7" i="12"/>
  <c r="I6" i="12"/>
  <c r="H6" i="12"/>
  <c r="G6" i="12"/>
  <c r="I4" i="12"/>
  <c r="H4" i="12"/>
  <c r="G4" i="12"/>
  <c r="I2" i="12"/>
  <c r="H2" i="12"/>
  <c r="G2" i="12"/>
  <c r="I13" i="11"/>
  <c r="H13" i="11"/>
  <c r="I10" i="11"/>
  <c r="H10" i="11"/>
  <c r="G10" i="11"/>
  <c r="I9" i="11"/>
  <c r="H9" i="11"/>
  <c r="G9" i="11"/>
  <c r="I7" i="11"/>
  <c r="H7" i="11"/>
  <c r="G7" i="11"/>
  <c r="G13" i="11" s="1"/>
  <c r="I6" i="11"/>
  <c r="H6" i="11"/>
  <c r="G6" i="11"/>
  <c r="I4" i="11"/>
  <c r="H4" i="11"/>
  <c r="G4" i="11"/>
  <c r="I2" i="11"/>
  <c r="H2" i="11"/>
  <c r="G2" i="11"/>
  <c r="H13" i="10"/>
  <c r="I10" i="10"/>
  <c r="H10" i="10"/>
  <c r="G10" i="10"/>
  <c r="I9" i="10"/>
  <c r="H9" i="10"/>
  <c r="G9" i="10"/>
  <c r="I7" i="10"/>
  <c r="I13" i="10" s="1"/>
  <c r="H7" i="10"/>
  <c r="G7" i="10"/>
  <c r="G13" i="10" s="1"/>
  <c r="I6" i="10"/>
  <c r="H6" i="10"/>
  <c r="G6" i="10"/>
  <c r="I4" i="10"/>
  <c r="H4" i="10"/>
  <c r="G4" i="10"/>
  <c r="I2" i="10"/>
  <c r="H2" i="10"/>
  <c r="G2" i="10"/>
  <c r="H13" i="9"/>
  <c r="I10" i="9"/>
  <c r="H10" i="9"/>
  <c r="G10" i="9"/>
  <c r="I9" i="9"/>
  <c r="H9" i="9"/>
  <c r="G9" i="9"/>
  <c r="I7" i="9"/>
  <c r="I13" i="9" s="1"/>
  <c r="H7" i="9"/>
  <c r="G7" i="9"/>
  <c r="G13" i="9" s="1"/>
  <c r="I6" i="9"/>
  <c r="H6" i="9"/>
  <c r="G6" i="9"/>
  <c r="I4" i="9"/>
  <c r="H4" i="9"/>
  <c r="G4" i="9"/>
  <c r="I2" i="9"/>
  <c r="H2" i="9"/>
  <c r="G2" i="9"/>
  <c r="G13" i="8"/>
  <c r="I10" i="8"/>
  <c r="H10" i="8"/>
  <c r="G10" i="8"/>
  <c r="I9" i="8"/>
  <c r="H9" i="8"/>
  <c r="G9" i="8"/>
  <c r="I7" i="8"/>
  <c r="I13" i="8" s="1"/>
  <c r="H7" i="8"/>
  <c r="H13" i="8" s="1"/>
  <c r="G7" i="8"/>
  <c r="I6" i="8"/>
  <c r="H6" i="8"/>
  <c r="G6" i="8"/>
  <c r="I4" i="8"/>
  <c r="H4" i="8"/>
  <c r="G4" i="8"/>
  <c r="I2" i="8"/>
  <c r="H2" i="8"/>
  <c r="G2" i="8"/>
  <c r="C29" i="1" s="1"/>
  <c r="H13" i="7"/>
  <c r="G13" i="7"/>
  <c r="I10" i="7"/>
  <c r="H10" i="7"/>
  <c r="G10" i="7"/>
  <c r="I9" i="7"/>
  <c r="H9" i="7"/>
  <c r="G9" i="7"/>
  <c r="I7" i="7"/>
  <c r="I13" i="7" s="1"/>
  <c r="H7" i="7"/>
  <c r="G7" i="7"/>
  <c r="I6" i="7"/>
  <c r="H6" i="7"/>
  <c r="G6" i="7"/>
  <c r="I4" i="7"/>
  <c r="H4" i="7"/>
  <c r="G4" i="7"/>
  <c r="I2" i="7"/>
  <c r="H2" i="7"/>
  <c r="G2" i="7"/>
  <c r="H13" i="6"/>
  <c r="I10" i="6"/>
  <c r="H10" i="6"/>
  <c r="G10" i="6"/>
  <c r="I9" i="6"/>
  <c r="H9" i="6"/>
  <c r="G9" i="6"/>
  <c r="I7" i="6"/>
  <c r="I13" i="6" s="1"/>
  <c r="H7" i="6"/>
  <c r="G7" i="6"/>
  <c r="G13" i="6" s="1"/>
  <c r="I6" i="6"/>
  <c r="H6" i="6"/>
  <c r="G6" i="6"/>
  <c r="I4" i="6"/>
  <c r="H4" i="6"/>
  <c r="G4" i="6"/>
  <c r="I2" i="6"/>
  <c r="H2" i="6"/>
  <c r="G2" i="6"/>
  <c r="H13" i="5"/>
  <c r="G13" i="5"/>
  <c r="I10" i="5"/>
  <c r="H10" i="5"/>
  <c r="G10" i="5"/>
  <c r="I9" i="5"/>
  <c r="H9" i="5"/>
  <c r="G9" i="5"/>
  <c r="I7" i="5"/>
  <c r="I13" i="5" s="1"/>
  <c r="H7" i="5"/>
  <c r="G7" i="5"/>
  <c r="I6" i="5"/>
  <c r="H6" i="5"/>
  <c r="G6" i="5"/>
  <c r="I4" i="5"/>
  <c r="H4" i="5"/>
  <c r="G4" i="5"/>
  <c r="I2" i="5"/>
  <c r="H2" i="5"/>
  <c r="G2" i="5"/>
  <c r="I13" i="4"/>
  <c r="H13" i="4"/>
  <c r="I10" i="4"/>
  <c r="H10" i="4"/>
  <c r="G10" i="4"/>
  <c r="I9" i="4"/>
  <c r="H9" i="4"/>
  <c r="G9" i="4"/>
  <c r="I7" i="4"/>
  <c r="H7" i="4"/>
  <c r="G7" i="4"/>
  <c r="G13" i="4" s="1"/>
  <c r="I6" i="4"/>
  <c r="H6" i="4"/>
  <c r="G6" i="4"/>
  <c r="I4" i="4"/>
  <c r="H4" i="4"/>
  <c r="G4" i="4"/>
  <c r="I2" i="4"/>
  <c r="H2" i="4"/>
  <c r="G2" i="4"/>
  <c r="I13" i="3"/>
  <c r="H13" i="3"/>
  <c r="I10" i="3"/>
  <c r="H10" i="3"/>
  <c r="G10" i="3"/>
  <c r="I9" i="3"/>
  <c r="H9" i="3"/>
  <c r="G9" i="3"/>
  <c r="I7" i="3"/>
  <c r="H7" i="3"/>
  <c r="G7" i="3"/>
  <c r="G13" i="3" s="1"/>
  <c r="I6" i="3"/>
  <c r="H6" i="3"/>
  <c r="G6" i="3"/>
  <c r="I4" i="3"/>
  <c r="H4" i="3"/>
  <c r="G4" i="3"/>
  <c r="I2" i="3"/>
  <c r="H2" i="3"/>
  <c r="G2" i="3"/>
  <c r="F41" i="1" l="1"/>
  <c r="F6" i="1"/>
  <c r="F26" i="1"/>
  <c r="F40" i="1"/>
  <c r="G12" i="27"/>
  <c r="G14" i="27" s="1"/>
  <c r="G15" i="27" s="1"/>
  <c r="G12" i="40"/>
  <c r="G14" i="40" s="1"/>
  <c r="G15" i="40" s="1"/>
  <c r="I12" i="25"/>
  <c r="I14" i="25" s="1"/>
  <c r="I15" i="25" s="1"/>
  <c r="F11" i="1"/>
  <c r="G12" i="20"/>
  <c r="G14" i="20" s="1"/>
  <c r="G15" i="20" s="1"/>
  <c r="F46" i="1"/>
  <c r="G12" i="36"/>
  <c r="G14" i="36" s="1"/>
  <c r="G15" i="36" s="1"/>
  <c r="G12" i="51"/>
  <c r="G14" i="51" s="1"/>
  <c r="G15" i="51" s="1"/>
  <c r="G12" i="25"/>
  <c r="G14" i="25" s="1"/>
  <c r="G15" i="25" s="1"/>
  <c r="G12" i="42"/>
  <c r="G14" i="42" s="1"/>
  <c r="G15" i="42" s="1"/>
  <c r="N39" i="1"/>
  <c r="F14" i="1"/>
  <c r="F34" i="1"/>
  <c r="I12" i="51"/>
  <c r="I14" i="51" s="1"/>
  <c r="I15" i="51" s="1"/>
  <c r="F45" i="1"/>
  <c r="H12" i="25"/>
  <c r="H14" i="25" s="1"/>
  <c r="H15" i="25" s="1"/>
  <c r="F32" i="1"/>
  <c r="M29" i="1"/>
  <c r="C2" i="18"/>
  <c r="B5" i="18"/>
  <c r="I16" i="1"/>
  <c r="E21" i="1"/>
  <c r="C11" i="18"/>
  <c r="E23" i="1"/>
  <c r="C13" i="18"/>
  <c r="I28" i="1"/>
  <c r="D29" i="1"/>
  <c r="B16" i="18"/>
  <c r="M30" i="1"/>
  <c r="L7" i="1"/>
  <c r="C3" i="18"/>
  <c r="E9" i="1"/>
  <c r="G3" i="13"/>
  <c r="B6" i="18"/>
  <c r="M13" i="1"/>
  <c r="C8" i="18"/>
  <c r="B9" i="18"/>
  <c r="M20" i="1"/>
  <c r="G3" i="5"/>
  <c r="I21" i="1"/>
  <c r="G3" i="4"/>
  <c r="I23" i="1"/>
  <c r="G3" i="6"/>
  <c r="B14" i="18"/>
  <c r="M28" i="1"/>
  <c r="G30" i="1"/>
  <c r="E7" i="1"/>
  <c r="G3" i="11"/>
  <c r="I9" i="1"/>
  <c r="H10" i="1"/>
  <c r="G13" i="1"/>
  <c r="E15" i="1"/>
  <c r="I27" i="1"/>
  <c r="M21" i="1"/>
  <c r="H22" i="1"/>
  <c r="B12" i="18"/>
  <c r="M23" i="1"/>
  <c r="G28" i="1"/>
  <c r="I3" i="8"/>
  <c r="C16" i="18"/>
  <c r="I7" i="1"/>
  <c r="H8" i="1"/>
  <c r="B4" i="18"/>
  <c r="M9" i="1"/>
  <c r="I3" i="13"/>
  <c r="C6" i="18"/>
  <c r="I15" i="1"/>
  <c r="H3" i="16"/>
  <c r="C9" i="18"/>
  <c r="K15" i="1"/>
  <c r="B10" i="18"/>
  <c r="G23" i="1"/>
  <c r="C14" i="18"/>
  <c r="E29" i="1"/>
  <c r="G3" i="9"/>
  <c r="B2" i="18"/>
  <c r="M7" i="1"/>
  <c r="G9" i="1"/>
  <c r="E10" i="1"/>
  <c r="M15" i="1"/>
  <c r="I3" i="16"/>
  <c r="G3" i="17"/>
  <c r="G3" i="3"/>
  <c r="G21" i="1"/>
  <c r="C10" i="18"/>
  <c r="E22" i="1"/>
  <c r="C12" i="18"/>
  <c r="E27" i="1"/>
  <c r="D28" i="1"/>
  <c r="I29" i="1"/>
  <c r="H30" i="1"/>
  <c r="E8" i="1"/>
  <c r="K9" i="1"/>
  <c r="I10" i="1"/>
  <c r="G15" i="1"/>
  <c r="E16" i="1"/>
  <c r="H20" i="1"/>
  <c r="I3" i="17"/>
  <c r="I22" i="1"/>
  <c r="I8" i="1"/>
  <c r="B11" i="18"/>
  <c r="M22" i="1"/>
  <c r="H3" i="5"/>
  <c r="B13" i="18"/>
  <c r="M27" i="1"/>
  <c r="I3" i="7"/>
  <c r="G29" i="1"/>
  <c r="E30" i="1"/>
  <c r="G3" i="10"/>
  <c r="B3" i="18"/>
  <c r="M8" i="1"/>
  <c r="H3" i="12"/>
  <c r="G10" i="1"/>
  <c r="E13" i="1"/>
  <c r="B8" i="18"/>
  <c r="M16" i="1"/>
  <c r="E20" i="1"/>
  <c r="M10" i="1"/>
  <c r="G22" i="1"/>
  <c r="L23" i="1"/>
  <c r="G27" i="1"/>
  <c r="E28" i="1"/>
  <c r="C15" i="18"/>
  <c r="I30" i="1"/>
  <c r="H3" i="10"/>
  <c r="G8" i="1"/>
  <c r="L9" i="1"/>
  <c r="C5" i="18"/>
  <c r="I13" i="1"/>
  <c r="H3" i="15"/>
  <c r="G16" i="1"/>
  <c r="I20" i="1"/>
  <c r="F39" i="1"/>
  <c r="G12" i="24"/>
  <c r="G14" i="24" s="1"/>
  <c r="G15" i="24" s="1"/>
  <c r="F2" i="1"/>
  <c r="H12" i="48"/>
  <c r="H14" i="48" s="1"/>
  <c r="H15" i="48" s="1"/>
  <c r="J36" i="1"/>
  <c r="H12" i="37"/>
  <c r="H14" i="37" s="1"/>
  <c r="H15" i="37" s="1"/>
  <c r="J41" i="1"/>
  <c r="I12" i="43"/>
  <c r="I14" i="43" s="1"/>
  <c r="I15" i="43" s="1"/>
  <c r="N48" i="1"/>
  <c r="I12" i="36"/>
  <c r="I14" i="36" s="1"/>
  <c r="I15" i="36" s="1"/>
  <c r="N31" i="1"/>
  <c r="G12" i="49"/>
  <c r="G14" i="49" s="1"/>
  <c r="G15" i="49" s="1"/>
  <c r="F37" i="1"/>
  <c r="I12" i="40"/>
  <c r="I14" i="40" s="1"/>
  <c r="I15" i="40" s="1"/>
  <c r="N44" i="1"/>
  <c r="I12" i="49"/>
  <c r="I14" i="49" s="1"/>
  <c r="I15" i="49" s="1"/>
  <c r="N37" i="1"/>
  <c r="H12" i="47"/>
  <c r="H14" i="47" s="1"/>
  <c r="H15" i="47" s="1"/>
  <c r="J35" i="1"/>
  <c r="I12" i="45"/>
  <c r="I14" i="45" s="1"/>
  <c r="I15" i="45" s="1"/>
  <c r="N33" i="1"/>
  <c r="H12" i="46"/>
  <c r="H14" i="46" s="1"/>
  <c r="H15" i="46" s="1"/>
  <c r="J34" i="1"/>
  <c r="H12" i="49"/>
  <c r="H14" i="49" s="1"/>
  <c r="H15" i="49" s="1"/>
  <c r="J37" i="1"/>
  <c r="I12" i="48"/>
  <c r="I14" i="48" s="1"/>
  <c r="I15" i="48" s="1"/>
  <c r="N36" i="1"/>
  <c r="I12" i="37"/>
  <c r="I14" i="37" s="1"/>
  <c r="I15" i="37" s="1"/>
  <c r="N41" i="1"/>
  <c r="H12" i="40"/>
  <c r="H14" i="40" s="1"/>
  <c r="H15" i="40" s="1"/>
  <c r="J44" i="1"/>
  <c r="H12" i="39"/>
  <c r="H14" i="39" s="1"/>
  <c r="H15" i="39" s="1"/>
  <c r="J43" i="1"/>
  <c r="H12" i="42"/>
  <c r="H14" i="42" s="1"/>
  <c r="H15" i="42" s="1"/>
  <c r="J46" i="1"/>
  <c r="I12" i="38"/>
  <c r="I14" i="38" s="1"/>
  <c r="I15" i="38" s="1"/>
  <c r="N42" i="1"/>
  <c r="I12" i="50"/>
  <c r="I14" i="50" s="1"/>
  <c r="I15" i="50" s="1"/>
  <c r="N38" i="1"/>
  <c r="H12" i="44"/>
  <c r="H14" i="44" s="1"/>
  <c r="H15" i="44" s="1"/>
  <c r="J32" i="1"/>
  <c r="H12" i="51"/>
  <c r="H14" i="51" s="1"/>
  <c r="H15" i="51" s="1"/>
  <c r="J39" i="1"/>
  <c r="H12" i="50"/>
  <c r="H14" i="50" s="1"/>
  <c r="H15" i="50" s="1"/>
  <c r="J38" i="1"/>
  <c r="I12" i="46"/>
  <c r="I14" i="46" s="1"/>
  <c r="I15" i="46" s="1"/>
  <c r="N34" i="1"/>
  <c r="H12" i="36"/>
  <c r="H14" i="36" s="1"/>
  <c r="H15" i="36" s="1"/>
  <c r="J31" i="1"/>
  <c r="I12" i="41"/>
  <c r="I14" i="41" s="1"/>
  <c r="I15" i="41" s="1"/>
  <c r="N45" i="1"/>
  <c r="H12" i="41"/>
  <c r="H14" i="41" s="1"/>
  <c r="H15" i="41" s="1"/>
  <c r="J45" i="1"/>
  <c r="H12" i="43"/>
  <c r="H14" i="43" s="1"/>
  <c r="H15" i="43" s="1"/>
  <c r="J48" i="1"/>
  <c r="I12" i="42"/>
  <c r="I14" i="42" s="1"/>
  <c r="I15" i="42" s="1"/>
  <c r="N46" i="1"/>
  <c r="H12" i="45"/>
  <c r="H14" i="45" s="1"/>
  <c r="H15" i="45" s="1"/>
  <c r="J33" i="1"/>
  <c r="G12" i="39"/>
  <c r="G14" i="39" s="1"/>
  <c r="G15" i="39" s="1"/>
  <c r="F43" i="1"/>
  <c r="I12" i="44"/>
  <c r="I14" i="44" s="1"/>
  <c r="I15" i="44" s="1"/>
  <c r="N32" i="1"/>
  <c r="I12" i="39"/>
  <c r="I14" i="39" s="1"/>
  <c r="I15" i="39" s="1"/>
  <c r="N43" i="1"/>
  <c r="H12" i="38"/>
  <c r="H14" i="38" s="1"/>
  <c r="H15" i="38" s="1"/>
  <c r="J42" i="1"/>
  <c r="G12" i="45"/>
  <c r="G14" i="45" s="1"/>
  <c r="G15" i="45" s="1"/>
  <c r="F33" i="1"/>
  <c r="I12" i="47"/>
  <c r="I14" i="47" s="1"/>
  <c r="I15" i="47" s="1"/>
  <c r="N35" i="1"/>
  <c r="F17" i="1"/>
  <c r="H5" i="3"/>
  <c r="I5" i="11"/>
  <c r="I12" i="26"/>
  <c r="I14" i="26" s="1"/>
  <c r="I15" i="26" s="1"/>
  <c r="N14" i="1"/>
  <c r="H12" i="22"/>
  <c r="H14" i="22" s="1"/>
  <c r="H15" i="22" s="1"/>
  <c r="J5" i="1"/>
  <c r="G12" i="21"/>
  <c r="G14" i="21" s="1"/>
  <c r="G15" i="21" s="1"/>
  <c r="F3" i="1"/>
  <c r="F12" i="1"/>
  <c r="H12" i="29"/>
  <c r="H14" i="29" s="1"/>
  <c r="H15" i="29" s="1"/>
  <c r="J19" i="1"/>
  <c r="H12" i="24"/>
  <c r="H14" i="24" s="1"/>
  <c r="H15" i="24" s="1"/>
  <c r="J11" i="1"/>
  <c r="H12" i="28"/>
  <c r="H14" i="28" s="1"/>
  <c r="H15" i="28" s="1"/>
  <c r="J18" i="1"/>
  <c r="I12" i="21"/>
  <c r="I14" i="21" s="1"/>
  <c r="I15" i="21" s="1"/>
  <c r="N3" i="1"/>
  <c r="H12" i="34"/>
  <c r="H14" i="34" s="1"/>
  <c r="H15" i="34" s="1"/>
  <c r="J47" i="1"/>
  <c r="I12" i="27"/>
  <c r="I14" i="27" s="1"/>
  <c r="I15" i="27" s="1"/>
  <c r="N17" i="1"/>
  <c r="I12" i="31"/>
  <c r="I14" i="31" s="1"/>
  <c r="I15" i="31" s="1"/>
  <c r="N25" i="1"/>
  <c r="I12" i="29"/>
  <c r="I14" i="29" s="1"/>
  <c r="I15" i="29" s="1"/>
  <c r="N19" i="1"/>
  <c r="G12" i="34"/>
  <c r="G14" i="34" s="1"/>
  <c r="G15" i="34" s="1"/>
  <c r="F47" i="1"/>
  <c r="H12" i="35"/>
  <c r="H14" i="35" s="1"/>
  <c r="H15" i="35" s="1"/>
  <c r="J52" i="1"/>
  <c r="H12" i="30"/>
  <c r="H14" i="30" s="1"/>
  <c r="H15" i="30" s="1"/>
  <c r="J24" i="1"/>
  <c r="I12" i="23"/>
  <c r="I14" i="23" s="1"/>
  <c r="I15" i="23" s="1"/>
  <c r="N6" i="1"/>
  <c r="H12" i="31"/>
  <c r="H14" i="31" s="1"/>
  <c r="H15" i="31" s="1"/>
  <c r="J25" i="1"/>
  <c r="I12" i="28"/>
  <c r="I14" i="28" s="1"/>
  <c r="I15" i="28" s="1"/>
  <c r="N18" i="1"/>
  <c r="H12" i="20"/>
  <c r="H14" i="20" s="1"/>
  <c r="H15" i="20" s="1"/>
  <c r="J2" i="1"/>
  <c r="H12" i="33"/>
  <c r="H14" i="33" s="1"/>
  <c r="H15" i="33" s="1"/>
  <c r="J40" i="1"/>
  <c r="I12" i="20"/>
  <c r="I14" i="20" s="1"/>
  <c r="I15" i="20" s="1"/>
  <c r="N2" i="1"/>
  <c r="I12" i="30"/>
  <c r="I14" i="30" s="1"/>
  <c r="I15" i="30" s="1"/>
  <c r="N24" i="1"/>
  <c r="I12" i="33"/>
  <c r="I14" i="33" s="1"/>
  <c r="I15" i="33" s="1"/>
  <c r="N40" i="1"/>
  <c r="H12" i="32"/>
  <c r="H14" i="32" s="1"/>
  <c r="H15" i="32" s="1"/>
  <c r="J26" i="1"/>
  <c r="H12" i="26"/>
  <c r="H14" i="26" s="1"/>
  <c r="H15" i="26" s="1"/>
  <c r="J14" i="1"/>
  <c r="I12" i="34"/>
  <c r="I14" i="34" s="1"/>
  <c r="I15" i="34" s="1"/>
  <c r="N47" i="1"/>
  <c r="I12" i="24"/>
  <c r="I14" i="24" s="1"/>
  <c r="I15" i="24" s="1"/>
  <c r="N11" i="1"/>
  <c r="I12" i="22"/>
  <c r="I14" i="22" s="1"/>
  <c r="I15" i="22" s="1"/>
  <c r="N5" i="1"/>
  <c r="H12" i="21"/>
  <c r="H14" i="21" s="1"/>
  <c r="H15" i="21" s="1"/>
  <c r="J3" i="1"/>
  <c r="H12" i="27"/>
  <c r="H14" i="27" s="1"/>
  <c r="H15" i="27" s="1"/>
  <c r="J17" i="1"/>
  <c r="I12" i="35"/>
  <c r="I14" i="35" s="1"/>
  <c r="I15" i="35" s="1"/>
  <c r="N52" i="1"/>
  <c r="I12" i="32"/>
  <c r="I14" i="32" s="1"/>
  <c r="I15" i="32" s="1"/>
  <c r="N26" i="1"/>
  <c r="H12" i="23"/>
  <c r="H14" i="23" s="1"/>
  <c r="H15" i="23" s="1"/>
  <c r="J6" i="1"/>
  <c r="G12" i="29"/>
  <c r="G14" i="29" s="1"/>
  <c r="G15" i="29" s="1"/>
  <c r="F19" i="1"/>
  <c r="N12" i="1"/>
  <c r="G3" i="7"/>
  <c r="I5" i="6"/>
  <c r="H5" i="7"/>
  <c r="G3" i="15"/>
  <c r="G5" i="16"/>
  <c r="G3" i="14"/>
  <c r="D13" i="1"/>
  <c r="I5" i="9"/>
  <c r="H5" i="14"/>
  <c r="C22" i="1"/>
  <c r="I5" i="15"/>
  <c r="H5" i="10"/>
  <c r="H7" i="1"/>
  <c r="C13" i="1"/>
  <c r="L16" i="1"/>
  <c r="H23" i="1"/>
  <c r="K27" i="1"/>
  <c r="I5" i="4"/>
  <c r="K13" i="1"/>
  <c r="H5" i="6"/>
  <c r="H3" i="14"/>
  <c r="H21" i="1"/>
  <c r="I5" i="8"/>
  <c r="H5" i="15"/>
  <c r="H5" i="17"/>
  <c r="H15" i="1"/>
  <c r="I5" i="3"/>
  <c r="H3" i="9"/>
  <c r="H3" i="11"/>
  <c r="H3" i="13"/>
  <c r="I5" i="14"/>
  <c r="K22" i="1"/>
  <c r="D30" i="1"/>
  <c r="H3" i="17"/>
  <c r="C16" i="1"/>
  <c r="L30" i="1"/>
  <c r="I5" i="17"/>
  <c r="C20" i="1"/>
  <c r="K20" i="1"/>
  <c r="G20" i="1"/>
  <c r="G5" i="17"/>
  <c r="D20" i="1"/>
  <c r="L20" i="1"/>
  <c r="G3" i="16"/>
  <c r="K16" i="1"/>
  <c r="D16" i="1"/>
  <c r="H5" i="16"/>
  <c r="I5" i="16"/>
  <c r="H16" i="1"/>
  <c r="L15" i="1"/>
  <c r="L13" i="1"/>
  <c r="H13" i="1"/>
  <c r="H5" i="13"/>
  <c r="I5" i="13"/>
  <c r="C10" i="1"/>
  <c r="K10" i="1"/>
  <c r="D10" i="1"/>
  <c r="L10" i="1"/>
  <c r="I3" i="12"/>
  <c r="C9" i="1"/>
  <c r="I5" i="12"/>
  <c r="C4" i="18"/>
  <c r="G5" i="12"/>
  <c r="D9" i="1"/>
  <c r="H5" i="12"/>
  <c r="H9" i="1"/>
  <c r="N8" i="1"/>
  <c r="I3" i="11"/>
  <c r="C8" i="1"/>
  <c r="H5" i="11"/>
  <c r="K8" i="1"/>
  <c r="D8" i="1"/>
  <c r="L8" i="1"/>
  <c r="K7" i="1"/>
  <c r="D7" i="1"/>
  <c r="C7" i="1"/>
  <c r="I5" i="10"/>
  <c r="G5" i="10"/>
  <c r="G7" i="1"/>
  <c r="C30" i="1"/>
  <c r="K30" i="1"/>
  <c r="H5" i="9"/>
  <c r="H5" i="8"/>
  <c r="K29" i="1"/>
  <c r="L29" i="1"/>
  <c r="H29" i="1"/>
  <c r="G5" i="8"/>
  <c r="I5" i="7"/>
  <c r="C28" i="1"/>
  <c r="K28" i="1"/>
  <c r="H3" i="7"/>
  <c r="L28" i="1"/>
  <c r="H28" i="1"/>
  <c r="G5" i="7"/>
  <c r="C27" i="1"/>
  <c r="D27" i="1"/>
  <c r="L27" i="1"/>
  <c r="H27" i="1"/>
  <c r="H3" i="6"/>
  <c r="I3" i="6"/>
  <c r="I5" i="5"/>
  <c r="I3" i="5"/>
  <c r="C23" i="1"/>
  <c r="G5" i="5"/>
  <c r="D23" i="1"/>
  <c r="K23" i="1"/>
  <c r="H5" i="5"/>
  <c r="D22" i="1"/>
  <c r="L22" i="1"/>
  <c r="H3" i="4"/>
  <c r="I3" i="4"/>
  <c r="H5" i="4"/>
  <c r="C21" i="1"/>
  <c r="K21" i="1"/>
  <c r="D21" i="1"/>
  <c r="L21" i="1"/>
  <c r="I3" i="15"/>
  <c r="G5" i="15"/>
  <c r="I3" i="14"/>
  <c r="G5" i="14"/>
  <c r="G5" i="13"/>
  <c r="G3" i="12"/>
  <c r="G5" i="11"/>
  <c r="I3" i="10"/>
  <c r="I3" i="9"/>
  <c r="G5" i="9"/>
  <c r="G3" i="8"/>
  <c r="H3" i="8"/>
  <c r="G5" i="6"/>
  <c r="G5" i="4"/>
  <c r="H3" i="3"/>
  <c r="I3" i="3"/>
  <c r="G5" i="3"/>
  <c r="I13" i="2"/>
  <c r="H13" i="2"/>
  <c r="I10" i="2"/>
  <c r="H10" i="2"/>
  <c r="G10" i="2"/>
  <c r="I9" i="2"/>
  <c r="H9" i="2"/>
  <c r="G9" i="2"/>
  <c r="I7" i="2"/>
  <c r="H7" i="2"/>
  <c r="G7" i="2"/>
  <c r="G13" i="2" s="1"/>
  <c r="I6" i="2"/>
  <c r="H6" i="2"/>
  <c r="G6" i="2"/>
  <c r="I4" i="2"/>
  <c r="H4" i="2"/>
  <c r="G4" i="2"/>
  <c r="I2" i="2"/>
  <c r="H2" i="2"/>
  <c r="G2" i="2"/>
  <c r="G4" i="1" l="1"/>
  <c r="H12" i="15"/>
  <c r="H14" i="15" s="1"/>
  <c r="H15" i="15" s="1"/>
  <c r="I12" i="9"/>
  <c r="I14" i="9" s="1"/>
  <c r="I15" i="9" s="1"/>
  <c r="I12" i="6"/>
  <c r="I14" i="6" s="1"/>
  <c r="I15" i="6" s="1"/>
  <c r="I12" i="14"/>
  <c r="I14" i="14" s="1"/>
  <c r="I15" i="14" s="1"/>
  <c r="I12" i="8"/>
  <c r="I14" i="8" s="1"/>
  <c r="I15" i="8" s="1"/>
  <c r="I12" i="4"/>
  <c r="I14" i="4" s="1"/>
  <c r="I15" i="4" s="1"/>
  <c r="M4" i="1"/>
  <c r="H12" i="17"/>
  <c r="H14" i="17" s="1"/>
  <c r="H15" i="17" s="1"/>
  <c r="I4" i="1"/>
  <c r="G12" i="16"/>
  <c r="G14" i="16" s="1"/>
  <c r="G15" i="16" s="1"/>
  <c r="H12" i="14"/>
  <c r="H14" i="14" s="1"/>
  <c r="H15" i="14" s="1"/>
  <c r="H3" i="2"/>
  <c r="I3" i="2"/>
  <c r="H12" i="6"/>
  <c r="H14" i="6" s="1"/>
  <c r="H15" i="6" s="1"/>
  <c r="I12" i="11"/>
  <c r="I14" i="11" s="1"/>
  <c r="I15" i="11" s="1"/>
  <c r="E4" i="1"/>
  <c r="I12" i="3"/>
  <c r="I14" i="3" s="1"/>
  <c r="I15" i="3" s="1"/>
  <c r="I12" i="15"/>
  <c r="I14" i="15" s="1"/>
  <c r="I15" i="15" s="1"/>
  <c r="H12" i="7"/>
  <c r="H14" i="7" s="1"/>
  <c r="H15" i="7" s="1"/>
  <c r="H12" i="3"/>
  <c r="H14" i="3" s="1"/>
  <c r="H15" i="3" s="1"/>
  <c r="N15" i="1"/>
  <c r="J21" i="1"/>
  <c r="F16" i="1"/>
  <c r="J27" i="1"/>
  <c r="N27" i="1"/>
  <c r="N30" i="1"/>
  <c r="J13" i="1"/>
  <c r="N22" i="1"/>
  <c r="J28" i="1"/>
  <c r="N13" i="1"/>
  <c r="N29" i="1"/>
  <c r="N21" i="1"/>
  <c r="J15" i="1"/>
  <c r="J20" i="1"/>
  <c r="H12" i="10"/>
  <c r="H14" i="10" s="1"/>
  <c r="H15" i="10" s="1"/>
  <c r="J7" i="1"/>
  <c r="G12" i="17"/>
  <c r="G14" i="17" s="1"/>
  <c r="G15" i="17" s="1"/>
  <c r="F20" i="1"/>
  <c r="I12" i="17"/>
  <c r="I14" i="17" s="1"/>
  <c r="I15" i="17" s="1"/>
  <c r="N20" i="1"/>
  <c r="H12" i="16"/>
  <c r="H14" i="16" s="1"/>
  <c r="H15" i="16" s="1"/>
  <c r="J16" i="1"/>
  <c r="I12" i="16"/>
  <c r="I14" i="16" s="1"/>
  <c r="I15" i="16" s="1"/>
  <c r="N16" i="1"/>
  <c r="G12" i="15"/>
  <c r="G14" i="15" s="1"/>
  <c r="G15" i="15" s="1"/>
  <c r="F15" i="1"/>
  <c r="G12" i="14"/>
  <c r="G14" i="14" s="1"/>
  <c r="G15" i="14" s="1"/>
  <c r="F13" i="1"/>
  <c r="G12" i="13"/>
  <c r="G14" i="13" s="1"/>
  <c r="G15" i="13" s="1"/>
  <c r="F10" i="1"/>
  <c r="I12" i="13"/>
  <c r="I14" i="13" s="1"/>
  <c r="I15" i="13" s="1"/>
  <c r="N10" i="1"/>
  <c r="H12" i="13"/>
  <c r="H14" i="13" s="1"/>
  <c r="H15" i="13" s="1"/>
  <c r="J10" i="1"/>
  <c r="H12" i="12"/>
  <c r="H14" i="12" s="1"/>
  <c r="H15" i="12" s="1"/>
  <c r="J9" i="1"/>
  <c r="G12" i="12"/>
  <c r="G14" i="12" s="1"/>
  <c r="G15" i="12" s="1"/>
  <c r="F9" i="1"/>
  <c r="I12" i="12"/>
  <c r="I14" i="12" s="1"/>
  <c r="I15" i="12" s="1"/>
  <c r="N9" i="1"/>
  <c r="G12" i="11"/>
  <c r="G14" i="11" s="1"/>
  <c r="G15" i="11" s="1"/>
  <c r="F8" i="1"/>
  <c r="H12" i="11"/>
  <c r="H14" i="11" s="1"/>
  <c r="H15" i="11" s="1"/>
  <c r="J8" i="1"/>
  <c r="I12" i="10"/>
  <c r="I14" i="10" s="1"/>
  <c r="I15" i="10" s="1"/>
  <c r="N7" i="1"/>
  <c r="G12" i="10"/>
  <c r="G14" i="10" s="1"/>
  <c r="G15" i="10" s="1"/>
  <c r="F7" i="1"/>
  <c r="G12" i="9"/>
  <c r="G14" i="9" s="1"/>
  <c r="G15" i="9" s="1"/>
  <c r="F30" i="1"/>
  <c r="H12" i="9"/>
  <c r="H14" i="9" s="1"/>
  <c r="H15" i="9" s="1"/>
  <c r="J30" i="1"/>
  <c r="G12" i="8"/>
  <c r="G14" i="8" s="1"/>
  <c r="G15" i="8" s="1"/>
  <c r="F29" i="1"/>
  <c r="H12" i="8"/>
  <c r="H14" i="8" s="1"/>
  <c r="H15" i="8" s="1"/>
  <c r="J29" i="1"/>
  <c r="G12" i="7"/>
  <c r="G14" i="7" s="1"/>
  <c r="G15" i="7" s="1"/>
  <c r="F28" i="1"/>
  <c r="I12" i="7"/>
  <c r="I14" i="7" s="1"/>
  <c r="I15" i="7" s="1"/>
  <c r="N28" i="1"/>
  <c r="G12" i="6"/>
  <c r="G14" i="6" s="1"/>
  <c r="G15" i="6" s="1"/>
  <c r="F27" i="1"/>
  <c r="H12" i="5"/>
  <c r="H14" i="5" s="1"/>
  <c r="H15" i="5" s="1"/>
  <c r="J23" i="1"/>
  <c r="G12" i="5"/>
  <c r="G14" i="5" s="1"/>
  <c r="G15" i="5" s="1"/>
  <c r="F23" i="1"/>
  <c r="I12" i="5"/>
  <c r="I14" i="5" s="1"/>
  <c r="I15" i="5" s="1"/>
  <c r="N23" i="1"/>
  <c r="H12" i="4"/>
  <c r="H14" i="4" s="1"/>
  <c r="H15" i="4" s="1"/>
  <c r="J22" i="1"/>
  <c r="G12" i="4"/>
  <c r="G14" i="4" s="1"/>
  <c r="G15" i="4" s="1"/>
  <c r="F22" i="1"/>
  <c r="G12" i="3"/>
  <c r="G14" i="3" s="1"/>
  <c r="G15" i="3" s="1"/>
  <c r="F21" i="1"/>
  <c r="C1" i="18"/>
  <c r="K4" i="1"/>
  <c r="G3" i="2"/>
  <c r="D4" i="1"/>
  <c r="H5" i="2"/>
  <c r="H4" i="1"/>
  <c r="I5" i="2"/>
  <c r="L4" i="1"/>
  <c r="B1" i="18"/>
  <c r="C4" i="1"/>
  <c r="G5" i="2"/>
  <c r="H12" i="2" l="1"/>
  <c r="H14" i="2" s="1"/>
  <c r="H15" i="2" s="1"/>
  <c r="J4" i="1"/>
  <c r="G12" i="2"/>
  <c r="G14" i="2" s="1"/>
  <c r="G15" i="2" s="1"/>
  <c r="F4" i="1"/>
  <c r="I12" i="2"/>
  <c r="I14" i="2" s="1"/>
  <c r="I15" i="2" s="1"/>
  <c r="N4" i="1"/>
</calcChain>
</file>

<file path=xl/sharedStrings.xml><?xml version="1.0" encoding="utf-8"?>
<sst xmlns="http://schemas.openxmlformats.org/spreadsheetml/2006/main" count="1220" uniqueCount="138">
  <si>
    <t>GENOs</t>
  </si>
  <si>
    <t>NAM 0</t>
  </si>
  <si>
    <t>NAM 1</t>
  </si>
  <si>
    <t>NAM 4</t>
  </si>
  <si>
    <t>NAM 5</t>
  </si>
  <si>
    <t>NAM 8</t>
  </si>
  <si>
    <t>NAM 10</t>
  </si>
  <si>
    <t>NAM 12</t>
  </si>
  <si>
    <t>NAM 13</t>
  </si>
  <si>
    <t>NAM 14</t>
  </si>
  <si>
    <t>NAM 15</t>
  </si>
  <si>
    <t>NAM 17</t>
  </si>
  <si>
    <t>NAM 23</t>
  </si>
  <si>
    <t>NAM 25</t>
  </si>
  <si>
    <t>NAM 26</t>
  </si>
  <si>
    <t>NAM 28</t>
  </si>
  <si>
    <t>NAM 29</t>
  </si>
  <si>
    <t>NAM 30</t>
  </si>
  <si>
    <t>NAM 31</t>
  </si>
  <si>
    <t>NAM 32</t>
  </si>
  <si>
    <t>NAM 33</t>
  </si>
  <si>
    <t>NAM 34</t>
  </si>
  <si>
    <t>NAM 36</t>
  </si>
  <si>
    <t>NAM 37</t>
  </si>
  <si>
    <t>NAM 38</t>
  </si>
  <si>
    <t>NAM 39</t>
  </si>
  <si>
    <t>NAM 40</t>
  </si>
  <si>
    <t>NAM 42</t>
  </si>
  <si>
    <t>NAM 43</t>
  </si>
  <si>
    <t>NAM 45</t>
  </si>
  <si>
    <t>NAM 46</t>
  </si>
  <si>
    <t>NAM 47</t>
  </si>
  <si>
    <t>NAM 51</t>
  </si>
  <si>
    <t>NAM 53</t>
  </si>
  <si>
    <t>NAM 56</t>
  </si>
  <si>
    <t>NAM 57</t>
  </si>
  <si>
    <t>NAM 65</t>
  </si>
  <si>
    <t>NAM 66</t>
  </si>
  <si>
    <t>NAM 68</t>
  </si>
  <si>
    <t>NAM 71</t>
  </si>
  <si>
    <t>NAM 72</t>
  </si>
  <si>
    <t>NAM 73</t>
  </si>
  <si>
    <t>NAM 75</t>
  </si>
  <si>
    <t>NAM 76</t>
  </si>
  <si>
    <t>NAM 78</t>
  </si>
  <si>
    <t>NAM 79</t>
  </si>
  <si>
    <t>NAM 82</t>
  </si>
  <si>
    <t>NAM 83</t>
  </si>
  <si>
    <t>NAM 85</t>
  </si>
  <si>
    <t>NAM 86</t>
  </si>
  <si>
    <t>NAM 87</t>
  </si>
  <si>
    <t>NAM 88</t>
  </si>
  <si>
    <t>Field</t>
  </si>
  <si>
    <t>Mean Germ</t>
  </si>
  <si>
    <t>Germ STDEV</t>
  </si>
  <si>
    <t>Germ N-Val</t>
  </si>
  <si>
    <t>Germ-CV</t>
  </si>
  <si>
    <t>Mean Slope</t>
  </si>
  <si>
    <t>Slope STDEV</t>
  </si>
  <si>
    <t>Slope N-Val</t>
  </si>
  <si>
    <t>Slope-CV</t>
  </si>
  <si>
    <t>Mean Init. OCR</t>
  </si>
  <si>
    <t>Init. OCR STDEV</t>
  </si>
  <si>
    <t>Init. OCR N-Val</t>
  </si>
  <si>
    <t>Init. OCR-CV</t>
  </si>
  <si>
    <t>SK16</t>
  </si>
  <si>
    <t>Germtime</t>
  </si>
  <si>
    <t>Slope Coefficient</t>
  </si>
  <si>
    <t>OCR Average</t>
  </si>
  <si>
    <t>A1</t>
  </si>
  <si>
    <t>B1</t>
  </si>
  <si>
    <t>C1</t>
  </si>
  <si>
    <t>D1</t>
  </si>
  <si>
    <t>E1</t>
  </si>
  <si>
    <t>F1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</si>
  <si>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</si>
  <si>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</si>
  <si>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</si>
  <si>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</si>
  <si>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</si>
  <si>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</si>
  <si>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</si>
  <si>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</si>
  <si>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</si>
  <si>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</si>
  <si>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</si>
  <si>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</si>
  <si>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</si>
  <si>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</si>
  <si>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</si>
  <si>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</si>
  <si>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</si>
  <si>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</si>
  <si>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</si>
  <si>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</si>
  <si>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</si>
  <si>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</si>
  <si>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</si>
  <si>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</si>
  <si>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</si>
  <si>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</si>
  <si>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</si>
  <si>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</si>
  <si>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</si>
  <si>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</si>
  <si>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</si>
  <si>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</si>
  <si>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</si>
  <si>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</si>
  <si>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</si>
  <si>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</si>
  <si>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F8</t>
  </si>
  <si>
    <t>E8</t>
  </si>
  <si>
    <t>D8</t>
  </si>
  <si>
    <t>C8</t>
  </si>
  <si>
    <t>B8</t>
  </si>
  <si>
    <t>A8</t>
  </si>
  <si>
    <t>GT</t>
  </si>
  <si>
    <t>SL_COEFF.</t>
  </si>
  <si>
    <t>Plate 1 GT</t>
  </si>
  <si>
    <t>% Germ</t>
  </si>
  <si>
    <t>Plate 2 GT</t>
  </si>
  <si>
    <t>Plate 3 GT</t>
  </si>
  <si>
    <t>Plate 4 GT</t>
  </si>
  <si>
    <t>Plate 5 GT</t>
  </si>
  <si>
    <t>Plate 6 GT</t>
  </si>
  <si>
    <t>Plate 7 GT</t>
  </si>
  <si>
    <t>Plate 8 GT</t>
  </si>
  <si>
    <t>Plate 9 GT</t>
  </si>
  <si>
    <t>Plate 10 GT</t>
  </si>
  <si>
    <t>Plate 11 GT</t>
  </si>
  <si>
    <t>Plate 12 GT</t>
  </si>
  <si>
    <t>Plate 13 GT</t>
  </si>
  <si>
    <t>Plate 14 GT</t>
  </si>
  <si>
    <t>Plate 15 GT</t>
  </si>
  <si>
    <t>Plate 16 GT</t>
  </si>
  <si>
    <t>Rank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</si>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</sst>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10" fontId="1" fillId="0" borderId="1" xfId="0" applyNumberFormat="1" applyFont="1" applyBorder="1"/>
    <xf numFmtId="10" fontId="0" fillId="0" borderId="6" xfId="0" applyNumberFormat="1" applyBorder="1"/>
    <xf numFmtId="10" fontId="0" fillId="0" borderId="4" xfId="0" applyNumberFormat="1" applyBorder="1"/>
    <xf numFmtId="10" fontId="0" fillId="0" borderId="0" xfId="0" applyNumberFormat="1"/>
    <xf numFmtId="10" fontId="0" fillId="0" borderId="5" xfId="0" applyNumberFormat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/>
    <xf numFmtId="0" fontId="1" fillId="5" borderId="3" xfId="0" applyFont="1" applyFill="1" applyBorder="1"/>
    <xf numFmtId="10" fontId="1" fillId="0" borderId="3" xfId="0" applyNumberFormat="1" applyFont="1" applyBorder="1"/>
    <xf numFmtId="0" fontId="1" fillId="0" borderId="2" xfId="0" applyFont="1" applyBorder="1"/>
    <xf numFmtId="0" fontId="1" fillId="0" borderId="8" xfId="0" applyFont="1" applyBorder="1"/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050576480487707E-2"/>
          <c:y val="7.7609272496261789E-2"/>
          <c:w val="0.87755796150481191"/>
          <c:h val="0.84204033387281552"/>
        </c:manualLayout>
      </c:layout>
      <c:scatterChart>
        <c:scatterStyle val="smoothMarker"/>
        <c:varyColors val="0"/>
        <c:ser>
          <c:idx val="0"/>
          <c:order val="0"/>
          <c:tx>
            <c:v>Plate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'Germ Over Time'!$A$2:$A$48</c:f>
              <c:numCache>
                <c:formatCode>General</c:formatCode>
                <c:ptCount val="47"/>
                <c:pt idx="0">
                  <c:v>47.711259431333303</c:v>
                </c:pt>
                <c:pt idx="1">
                  <c:v>52.240992552305599</c:v>
                </c:pt>
                <c:pt idx="2">
                  <c:v>53.245330317666699</c:v>
                </c:pt>
                <c:pt idx="3">
                  <c:v>56.2504690140278</c:v>
                </c:pt>
                <c:pt idx="4">
                  <c:v>56.7519848325556</c:v>
                </c:pt>
                <c:pt idx="5">
                  <c:v>57.754938694472202</c:v>
                </c:pt>
                <c:pt idx="6">
                  <c:v>57.754938694472202</c:v>
                </c:pt>
                <c:pt idx="7">
                  <c:v>58.759309738194403</c:v>
                </c:pt>
                <c:pt idx="8">
                  <c:v>63.28784287725</c:v>
                </c:pt>
                <c:pt idx="9">
                  <c:v>63.791776465277799</c:v>
                </c:pt>
                <c:pt idx="10">
                  <c:v>66.2973125614444</c:v>
                </c:pt>
                <c:pt idx="11">
                  <c:v>66.798437207388901</c:v>
                </c:pt>
                <c:pt idx="12">
                  <c:v>67.801419088972196</c:v>
                </c:pt>
                <c:pt idx="13">
                  <c:v>68.303276062500004</c:v>
                </c:pt>
                <c:pt idx="14">
                  <c:v>68.8051044670556</c:v>
                </c:pt>
                <c:pt idx="15">
                  <c:v>68.8051044670556</c:v>
                </c:pt>
                <c:pt idx="16">
                  <c:v>69.307394992805598</c:v>
                </c:pt>
                <c:pt idx="17">
                  <c:v>69.809840501472195</c:v>
                </c:pt>
                <c:pt idx="18">
                  <c:v>69.809840501472195</c:v>
                </c:pt>
                <c:pt idx="19">
                  <c:v>70.815070454666696</c:v>
                </c:pt>
                <c:pt idx="20">
                  <c:v>72.822595002027796</c:v>
                </c:pt>
                <c:pt idx="21">
                  <c:v>73.326734016916703</c:v>
                </c:pt>
                <c:pt idx="22">
                  <c:v>73.326734016916703</c:v>
                </c:pt>
                <c:pt idx="23">
                  <c:v>73.326734016916703</c:v>
                </c:pt>
                <c:pt idx="24">
                  <c:v>75.329892857111105</c:v>
                </c:pt>
                <c:pt idx="25">
                  <c:v>75.831064302277795</c:v>
                </c:pt>
                <c:pt idx="26">
                  <c:v>76.332426261666697</c:v>
                </c:pt>
                <c:pt idx="27">
                  <c:v>79.848480674611096</c:v>
                </c:pt>
                <c:pt idx="28">
                  <c:v>80.351584509944402</c:v>
                </c:pt>
                <c:pt idx="29">
                  <c:v>80.854929591499996</c:v>
                </c:pt>
                <c:pt idx="30">
                  <c:v>81.863063875444396</c:v>
                </c:pt>
                <c:pt idx="31">
                  <c:v>83.375113325333302</c:v>
                </c:pt>
                <c:pt idx="32">
                  <c:v>84.877010745250004</c:v>
                </c:pt>
                <c:pt idx="33">
                  <c:v>84.877010745250004</c:v>
                </c:pt>
                <c:pt idx="34">
                  <c:v>85.377098048888897</c:v>
                </c:pt>
                <c:pt idx="35">
                  <c:v>85.377098048888897</c:v>
                </c:pt>
                <c:pt idx="36">
                  <c:v>85.377098048888897</c:v>
                </c:pt>
                <c:pt idx="37">
                  <c:v>85.878028600277801</c:v>
                </c:pt>
                <c:pt idx="38">
                  <c:v>85.878028600277801</c:v>
                </c:pt>
                <c:pt idx="39">
                  <c:v>85.878028600277801</c:v>
                </c:pt>
                <c:pt idx="40">
                  <c:v>90.396477211499999</c:v>
                </c:pt>
                <c:pt idx="41">
                  <c:v>92.910806583333297</c:v>
                </c:pt>
                <c:pt idx="42">
                  <c:v>93.414126917666707</c:v>
                </c:pt>
                <c:pt idx="43">
                  <c:v>96.9310742191944</c:v>
                </c:pt>
                <c:pt idx="44">
                  <c:v>96.9310742191944</c:v>
                </c:pt>
                <c:pt idx="45">
                  <c:v>101.946222697528</c:v>
                </c:pt>
                <c:pt idx="46">
                  <c:v>102.449595627806</c:v>
                </c:pt>
              </c:numCache>
            </c:numRef>
          </c:xVal>
          <c:yVal>
            <c:numRef>
              <c:f>'Germ Over Time'!$B$2:$B$48</c:f>
              <c:numCache>
                <c:formatCode>General</c:formatCode>
                <c:ptCount val="47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  <c:pt idx="35">
                  <c:v>0.76595744680851063</c:v>
                </c:pt>
                <c:pt idx="36">
                  <c:v>0.78723404255319152</c:v>
                </c:pt>
                <c:pt idx="37">
                  <c:v>0.80851063829787229</c:v>
                </c:pt>
                <c:pt idx="38">
                  <c:v>0.82978723404255317</c:v>
                </c:pt>
                <c:pt idx="39">
                  <c:v>0.85106382978723405</c:v>
                </c:pt>
                <c:pt idx="40">
                  <c:v>0.87234042553191493</c:v>
                </c:pt>
                <c:pt idx="41">
                  <c:v>0.8936170212765957</c:v>
                </c:pt>
                <c:pt idx="42">
                  <c:v>0.91489361702127658</c:v>
                </c:pt>
                <c:pt idx="43">
                  <c:v>0.93617021276595747</c:v>
                </c:pt>
                <c:pt idx="44">
                  <c:v>0.95744680851063835</c:v>
                </c:pt>
                <c:pt idx="45">
                  <c:v>0.97872340425531912</c:v>
                </c:pt>
                <c:pt idx="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E-4E26-89B8-0BC66F20B0B5}"/>
            </c:ext>
          </c:extLst>
        </c:ser>
        <c:ser>
          <c:idx val="1"/>
          <c:order val="1"/>
          <c:tx>
            <c:v>Plate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'Germ Over Time'!$C$2:$C$45</c:f>
              <c:numCache>
                <c:formatCode>General</c:formatCode>
                <c:ptCount val="44"/>
                <c:pt idx="0">
                  <c:v>13.078709483111099</c:v>
                </c:pt>
                <c:pt idx="1">
                  <c:v>27.133689812611099</c:v>
                </c:pt>
                <c:pt idx="2">
                  <c:v>27.133689812611099</c:v>
                </c:pt>
                <c:pt idx="3">
                  <c:v>29.1466171801111</c:v>
                </c:pt>
                <c:pt idx="4">
                  <c:v>30.15374005</c:v>
                </c:pt>
                <c:pt idx="5">
                  <c:v>34.161247803222203</c:v>
                </c:pt>
                <c:pt idx="6">
                  <c:v>35.1637215231667</c:v>
                </c:pt>
                <c:pt idx="7">
                  <c:v>36.167182175555602</c:v>
                </c:pt>
                <c:pt idx="8">
                  <c:v>38.680046393277799</c:v>
                </c:pt>
                <c:pt idx="9">
                  <c:v>39.687015019500002</c:v>
                </c:pt>
                <c:pt idx="10">
                  <c:v>41.6957139993889</c:v>
                </c:pt>
                <c:pt idx="11">
                  <c:v>42.696417931694398</c:v>
                </c:pt>
                <c:pt idx="12">
                  <c:v>43.698396325805597</c:v>
                </c:pt>
                <c:pt idx="13">
                  <c:v>44.199780017611097</c:v>
                </c:pt>
                <c:pt idx="14">
                  <c:v>45.202700776583299</c:v>
                </c:pt>
                <c:pt idx="15">
                  <c:v>46.206618119861098</c:v>
                </c:pt>
                <c:pt idx="16">
                  <c:v>48.214050553666702</c:v>
                </c:pt>
                <c:pt idx="17">
                  <c:v>48.7171354959167</c:v>
                </c:pt>
                <c:pt idx="18">
                  <c:v>49.7233881681667</c:v>
                </c:pt>
                <c:pt idx="19">
                  <c:v>49.7233881681667</c:v>
                </c:pt>
                <c:pt idx="20">
                  <c:v>50.226948181333299</c:v>
                </c:pt>
                <c:pt idx="21">
                  <c:v>50.730548922305601</c:v>
                </c:pt>
                <c:pt idx="22">
                  <c:v>51.234147788055601</c:v>
                </c:pt>
                <c:pt idx="23">
                  <c:v>52.742321959194399</c:v>
                </c:pt>
                <c:pt idx="24">
                  <c:v>53.246302961055598</c:v>
                </c:pt>
                <c:pt idx="25">
                  <c:v>53.746398533666699</c:v>
                </c:pt>
                <c:pt idx="26">
                  <c:v>54.747979772944397</c:v>
                </c:pt>
                <c:pt idx="27">
                  <c:v>55.750382360305601</c:v>
                </c:pt>
                <c:pt idx="28">
                  <c:v>55.750382360305601</c:v>
                </c:pt>
                <c:pt idx="29">
                  <c:v>59.262580049222201</c:v>
                </c:pt>
                <c:pt idx="30">
                  <c:v>61.274282682805598</c:v>
                </c:pt>
                <c:pt idx="31">
                  <c:v>63.289085771666699</c:v>
                </c:pt>
                <c:pt idx="32">
                  <c:v>63.289085771666699</c:v>
                </c:pt>
                <c:pt idx="33">
                  <c:v>63.289085771666699</c:v>
                </c:pt>
                <c:pt idx="34">
                  <c:v>66.298573765861093</c:v>
                </c:pt>
                <c:pt idx="35">
                  <c:v>66.298573765861093</c:v>
                </c:pt>
                <c:pt idx="36">
                  <c:v>66.799805571222194</c:v>
                </c:pt>
                <c:pt idx="37">
                  <c:v>68.304666084388899</c:v>
                </c:pt>
                <c:pt idx="38">
                  <c:v>68.806431879277795</c:v>
                </c:pt>
                <c:pt idx="39">
                  <c:v>69.308815771861106</c:v>
                </c:pt>
                <c:pt idx="40">
                  <c:v>70.816402203500004</c:v>
                </c:pt>
                <c:pt idx="41">
                  <c:v>73.828387625861097</c:v>
                </c:pt>
                <c:pt idx="42">
                  <c:v>91.905702790361104</c:v>
                </c:pt>
                <c:pt idx="43">
                  <c:v>100.943090161111</c:v>
                </c:pt>
              </c:numCache>
            </c:numRef>
          </c:xVal>
          <c:yVal>
            <c:numRef>
              <c:f>'Germ Over Time'!$D$2:$D$45</c:f>
              <c:numCache>
                <c:formatCode>General</c:formatCode>
                <c:ptCount val="44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  <c:pt idx="35">
                  <c:v>0.76595744680851063</c:v>
                </c:pt>
                <c:pt idx="36">
                  <c:v>0.78723404255319152</c:v>
                </c:pt>
                <c:pt idx="37">
                  <c:v>0.80851063829787229</c:v>
                </c:pt>
                <c:pt idx="38">
                  <c:v>0.82978723404255317</c:v>
                </c:pt>
                <c:pt idx="39">
                  <c:v>0.85106382978723405</c:v>
                </c:pt>
                <c:pt idx="40">
                  <c:v>0.87234042553191493</c:v>
                </c:pt>
                <c:pt idx="41">
                  <c:v>0.8936170212765957</c:v>
                </c:pt>
                <c:pt idx="42">
                  <c:v>0.91489361702127658</c:v>
                </c:pt>
                <c:pt idx="43">
                  <c:v>0.93617021276595747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4E-4E26-89B8-0BC66F20B0B5}"/>
            </c:ext>
          </c:extLst>
        </c:ser>
        <c:ser>
          <c:idx val="2"/>
          <c:order val="2"/>
          <c:tx>
            <c:v>Plate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'Germ Over Time'!$E$2:$E$26</c:f>
              <c:numCache>
                <c:formatCode>General</c:formatCode>
                <c:ptCount val="25"/>
                <c:pt idx="0">
                  <c:v>42.197126316722198</c:v>
                </c:pt>
                <c:pt idx="1">
                  <c:v>44.200828452833299</c:v>
                </c:pt>
                <c:pt idx="2">
                  <c:v>48.718361818833301</c:v>
                </c:pt>
                <c:pt idx="3">
                  <c:v>51.2353827774444</c:v>
                </c:pt>
                <c:pt idx="4">
                  <c:v>52.743601559527796</c:v>
                </c:pt>
                <c:pt idx="5">
                  <c:v>55.2502688781667</c:v>
                </c:pt>
                <c:pt idx="6">
                  <c:v>56.252906737277797</c:v>
                </c:pt>
                <c:pt idx="7">
                  <c:v>57.255363089861099</c:v>
                </c:pt>
                <c:pt idx="8">
                  <c:v>61.275721692888901</c:v>
                </c:pt>
                <c:pt idx="9">
                  <c:v>61.275721692888901</c:v>
                </c:pt>
                <c:pt idx="10">
                  <c:v>66.300195051555505</c:v>
                </c:pt>
                <c:pt idx="11">
                  <c:v>67.804340598777799</c:v>
                </c:pt>
                <c:pt idx="12">
                  <c:v>68.8080890266111</c:v>
                </c:pt>
                <c:pt idx="13">
                  <c:v>71.821826990888894</c:v>
                </c:pt>
                <c:pt idx="14">
                  <c:v>74.831859083583296</c:v>
                </c:pt>
                <c:pt idx="15">
                  <c:v>75.332803182055599</c:v>
                </c:pt>
                <c:pt idx="16">
                  <c:v>80.354827230722194</c:v>
                </c:pt>
                <c:pt idx="17">
                  <c:v>81.866443514416702</c:v>
                </c:pt>
                <c:pt idx="18">
                  <c:v>87.385438374055596</c:v>
                </c:pt>
                <c:pt idx="19">
                  <c:v>90.9022952836944</c:v>
                </c:pt>
                <c:pt idx="20">
                  <c:v>91.405093052777801</c:v>
                </c:pt>
                <c:pt idx="21">
                  <c:v>95.934055998333307</c:v>
                </c:pt>
                <c:pt idx="22">
                  <c:v>101.950305388278</c:v>
                </c:pt>
                <c:pt idx="23">
                  <c:v>108.985669341056</c:v>
                </c:pt>
                <c:pt idx="24">
                  <c:v>128.562778362861</c:v>
                </c:pt>
              </c:numCache>
            </c:numRef>
          </c:xVal>
          <c:yVal>
            <c:numRef>
              <c:f>'Germ Over Time'!$F$2:$F$26</c:f>
              <c:numCache>
                <c:formatCode>General</c:formatCode>
                <c:ptCount val="25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4E-4E26-89B8-0BC66F20B0B5}"/>
            </c:ext>
          </c:extLst>
        </c:ser>
        <c:ser>
          <c:idx val="3"/>
          <c:order val="3"/>
          <c:tx>
            <c:v>Plate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'Germ Over Time'!$G$2:$G$47</c:f>
              <c:numCache>
                <c:formatCode>General</c:formatCode>
                <c:ptCount val="46"/>
                <c:pt idx="0">
                  <c:v>2.5333939154166698</c:v>
                </c:pt>
                <c:pt idx="1">
                  <c:v>22.1157294960278</c:v>
                </c:pt>
                <c:pt idx="2">
                  <c:v>30.6593717896111</c:v>
                </c:pt>
                <c:pt idx="3">
                  <c:v>41.697780710305601</c:v>
                </c:pt>
                <c:pt idx="4">
                  <c:v>41.697780710305601</c:v>
                </c:pt>
                <c:pt idx="5">
                  <c:v>44.201873743138897</c:v>
                </c:pt>
                <c:pt idx="6">
                  <c:v>45.204913768333299</c:v>
                </c:pt>
                <c:pt idx="7">
                  <c:v>46.710294835916699</c:v>
                </c:pt>
                <c:pt idx="8">
                  <c:v>46.710294835916699</c:v>
                </c:pt>
                <c:pt idx="9">
                  <c:v>46.710294835916699</c:v>
                </c:pt>
                <c:pt idx="10">
                  <c:v>47.7140754421944</c:v>
                </c:pt>
                <c:pt idx="11">
                  <c:v>51.740346882194402</c:v>
                </c:pt>
                <c:pt idx="12">
                  <c:v>52.7447387177222</c:v>
                </c:pt>
                <c:pt idx="13">
                  <c:v>53.248857441055598</c:v>
                </c:pt>
                <c:pt idx="14">
                  <c:v>53.748816289277798</c:v>
                </c:pt>
                <c:pt idx="15">
                  <c:v>54.750596402583298</c:v>
                </c:pt>
                <c:pt idx="16">
                  <c:v>54.750596402583298</c:v>
                </c:pt>
                <c:pt idx="17">
                  <c:v>58.763178466055599</c:v>
                </c:pt>
                <c:pt idx="18">
                  <c:v>60.270973351027799</c:v>
                </c:pt>
                <c:pt idx="19">
                  <c:v>60.270973351027799</c:v>
                </c:pt>
                <c:pt idx="20">
                  <c:v>60.774390330583302</c:v>
                </c:pt>
                <c:pt idx="21">
                  <c:v>61.780466603138898</c:v>
                </c:pt>
                <c:pt idx="22">
                  <c:v>63.795824812333301</c:v>
                </c:pt>
                <c:pt idx="23">
                  <c:v>64.299762210333299</c:v>
                </c:pt>
                <c:pt idx="24">
                  <c:v>64.800100546166703</c:v>
                </c:pt>
                <c:pt idx="25">
                  <c:v>66.301702186750006</c:v>
                </c:pt>
                <c:pt idx="26">
                  <c:v>66.301702186750006</c:v>
                </c:pt>
                <c:pt idx="27">
                  <c:v>67.304236389638902</c:v>
                </c:pt>
                <c:pt idx="28">
                  <c:v>67.304236389638902</c:v>
                </c:pt>
                <c:pt idx="29">
                  <c:v>67.805833012111094</c:v>
                </c:pt>
                <c:pt idx="30">
                  <c:v>67.805833012111094</c:v>
                </c:pt>
                <c:pt idx="31">
                  <c:v>68.307771860277796</c:v>
                </c:pt>
                <c:pt idx="32">
                  <c:v>69.312059969972196</c:v>
                </c:pt>
                <c:pt idx="33">
                  <c:v>69.814618421944402</c:v>
                </c:pt>
                <c:pt idx="34">
                  <c:v>70.317282165694394</c:v>
                </c:pt>
                <c:pt idx="35">
                  <c:v>70.819761981361097</c:v>
                </c:pt>
                <c:pt idx="36">
                  <c:v>72.826833217305506</c:v>
                </c:pt>
                <c:pt idx="37">
                  <c:v>73.331159186333295</c:v>
                </c:pt>
                <c:pt idx="38">
                  <c:v>75.334403557777804</c:v>
                </c:pt>
                <c:pt idx="39">
                  <c:v>75.334403557777804</c:v>
                </c:pt>
                <c:pt idx="40">
                  <c:v>78.847551662527806</c:v>
                </c:pt>
                <c:pt idx="41">
                  <c:v>81.363994689916694</c:v>
                </c:pt>
                <c:pt idx="42">
                  <c:v>84.882052267833302</c:v>
                </c:pt>
                <c:pt idx="43">
                  <c:v>86.885727172583302</c:v>
                </c:pt>
                <c:pt idx="44">
                  <c:v>104.971739873</c:v>
                </c:pt>
                <c:pt idx="45">
                  <c:v>193.34100083686101</c:v>
                </c:pt>
              </c:numCache>
            </c:numRef>
          </c:xVal>
          <c:yVal>
            <c:numRef>
              <c:f>'Germ Over Time'!$H$2:$H$47</c:f>
              <c:numCache>
                <c:formatCode>General</c:formatCode>
                <c:ptCount val="46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  <c:pt idx="35">
                  <c:v>0.76595744680851063</c:v>
                </c:pt>
                <c:pt idx="36">
                  <c:v>0.78723404255319152</c:v>
                </c:pt>
                <c:pt idx="37">
                  <c:v>0.80851063829787229</c:v>
                </c:pt>
                <c:pt idx="38">
                  <c:v>0.82978723404255317</c:v>
                </c:pt>
                <c:pt idx="39">
                  <c:v>0.85106382978723405</c:v>
                </c:pt>
                <c:pt idx="40">
                  <c:v>0.87234042553191493</c:v>
                </c:pt>
                <c:pt idx="41">
                  <c:v>0.8936170212765957</c:v>
                </c:pt>
                <c:pt idx="42">
                  <c:v>0.91489361702127658</c:v>
                </c:pt>
                <c:pt idx="43">
                  <c:v>0.93617021276595747</c:v>
                </c:pt>
                <c:pt idx="44">
                  <c:v>0.95744680851063835</c:v>
                </c:pt>
                <c:pt idx="45">
                  <c:v>0.97872340425531912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4E-4E26-89B8-0BC66F20B0B5}"/>
            </c:ext>
          </c:extLst>
        </c:ser>
        <c:ser>
          <c:idx val="4"/>
          <c:order val="4"/>
          <c:tx>
            <c:v>Plate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'Germ Over Time'!$I$2:$I$41</c:f>
              <c:numCache>
                <c:formatCode>General</c:formatCode>
                <c:ptCount val="40"/>
                <c:pt idx="0">
                  <c:v>13.581795329583301</c:v>
                </c:pt>
                <c:pt idx="1">
                  <c:v>27.639421654444401</c:v>
                </c:pt>
                <c:pt idx="2">
                  <c:v>34.664960485083299</c:v>
                </c:pt>
                <c:pt idx="3">
                  <c:v>35.166528713138902</c:v>
                </c:pt>
                <c:pt idx="4">
                  <c:v>35.166528713138902</c:v>
                </c:pt>
                <c:pt idx="5">
                  <c:v>36.672135348472203</c:v>
                </c:pt>
                <c:pt idx="6">
                  <c:v>37.677202314833302</c:v>
                </c:pt>
                <c:pt idx="7">
                  <c:v>38.179921810583302</c:v>
                </c:pt>
                <c:pt idx="8">
                  <c:v>38.683034148805604</c:v>
                </c:pt>
                <c:pt idx="9">
                  <c:v>38.683034148805604</c:v>
                </c:pt>
                <c:pt idx="10">
                  <c:v>40.190421380972197</c:v>
                </c:pt>
                <c:pt idx="11">
                  <c:v>41.699089077638902</c:v>
                </c:pt>
                <c:pt idx="12">
                  <c:v>43.200658372666702</c:v>
                </c:pt>
                <c:pt idx="13">
                  <c:v>43.200658372666702</c:v>
                </c:pt>
                <c:pt idx="14">
                  <c:v>44.203279531694399</c:v>
                </c:pt>
                <c:pt idx="15">
                  <c:v>45.206289595027798</c:v>
                </c:pt>
                <c:pt idx="16">
                  <c:v>45.708155372888903</c:v>
                </c:pt>
                <c:pt idx="17">
                  <c:v>45.708155372888903</c:v>
                </c:pt>
                <c:pt idx="18">
                  <c:v>45.708155372888903</c:v>
                </c:pt>
                <c:pt idx="19">
                  <c:v>46.210259873666701</c:v>
                </c:pt>
                <c:pt idx="20">
                  <c:v>48.217717737833297</c:v>
                </c:pt>
                <c:pt idx="21">
                  <c:v>49.224053855444403</c:v>
                </c:pt>
                <c:pt idx="22">
                  <c:v>49.727423538694403</c:v>
                </c:pt>
                <c:pt idx="23">
                  <c:v>50.230954916722197</c:v>
                </c:pt>
                <c:pt idx="24">
                  <c:v>52.246112978666702</c:v>
                </c:pt>
                <c:pt idx="25">
                  <c:v>54.2510092472222</c:v>
                </c:pt>
                <c:pt idx="26">
                  <c:v>56.255957578638899</c:v>
                </c:pt>
                <c:pt idx="27">
                  <c:v>57.258377460777801</c:v>
                </c:pt>
                <c:pt idx="28">
                  <c:v>57.760592466583297</c:v>
                </c:pt>
                <c:pt idx="29">
                  <c:v>58.262341513444397</c:v>
                </c:pt>
                <c:pt idx="30">
                  <c:v>59.267096637999998</c:v>
                </c:pt>
                <c:pt idx="31">
                  <c:v>60.272751781111097</c:v>
                </c:pt>
                <c:pt idx="32">
                  <c:v>61.782125125138897</c:v>
                </c:pt>
                <c:pt idx="33">
                  <c:v>63.797568571333301</c:v>
                </c:pt>
                <c:pt idx="34">
                  <c:v>64.801892848222195</c:v>
                </c:pt>
                <c:pt idx="35">
                  <c:v>65.3019987668889</c:v>
                </c:pt>
                <c:pt idx="36">
                  <c:v>65.802949929916693</c:v>
                </c:pt>
                <c:pt idx="37">
                  <c:v>75.837471991722197</c:v>
                </c:pt>
                <c:pt idx="38">
                  <c:v>77.844610273944397</c:v>
                </c:pt>
                <c:pt idx="39">
                  <c:v>101.451811757694</c:v>
                </c:pt>
              </c:numCache>
            </c:numRef>
          </c:xVal>
          <c:yVal>
            <c:numRef>
              <c:f>'Germ Over Time'!$J$2:$J$41</c:f>
              <c:numCache>
                <c:formatCode>General</c:formatCode>
                <c:ptCount val="40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  <c:pt idx="35">
                  <c:v>0.76595744680851063</c:v>
                </c:pt>
                <c:pt idx="36">
                  <c:v>0.78723404255319152</c:v>
                </c:pt>
                <c:pt idx="37">
                  <c:v>0.80851063829787229</c:v>
                </c:pt>
                <c:pt idx="38">
                  <c:v>0.82978723404255317</c:v>
                </c:pt>
                <c:pt idx="39">
                  <c:v>0.85106382978723405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4E-4E26-89B8-0BC66F20B0B5}"/>
            </c:ext>
          </c:extLst>
        </c:ser>
        <c:ser>
          <c:idx val="5"/>
          <c:order val="5"/>
          <c:tx>
            <c:v>Plate 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'Germ Over Time'!$K$2:$K$40</c:f>
              <c:numCache>
                <c:formatCode>General</c:formatCode>
                <c:ptCount val="39"/>
                <c:pt idx="0">
                  <c:v>1.5287255126388899</c:v>
                </c:pt>
                <c:pt idx="1">
                  <c:v>8.0680212758333294</c:v>
                </c:pt>
                <c:pt idx="2">
                  <c:v>12.0755934717222</c:v>
                </c:pt>
                <c:pt idx="3">
                  <c:v>28.1426305491667</c:v>
                </c:pt>
                <c:pt idx="4">
                  <c:v>37.174893957777797</c:v>
                </c:pt>
                <c:pt idx="5">
                  <c:v>42.199798920749998</c:v>
                </c:pt>
                <c:pt idx="6">
                  <c:v>43.201368866444398</c:v>
                </c:pt>
                <c:pt idx="7">
                  <c:v>43.702429721694401</c:v>
                </c:pt>
                <c:pt idx="8">
                  <c:v>45.206854079555598</c:v>
                </c:pt>
                <c:pt idx="9">
                  <c:v>47.214257040722202</c:v>
                </c:pt>
                <c:pt idx="10">
                  <c:v>48.218339789388899</c:v>
                </c:pt>
                <c:pt idx="11">
                  <c:v>48.721497290499997</c:v>
                </c:pt>
                <c:pt idx="12">
                  <c:v>49.224726031583302</c:v>
                </c:pt>
                <c:pt idx="13">
                  <c:v>50.231758636750001</c:v>
                </c:pt>
                <c:pt idx="14">
                  <c:v>53.251218554555599</c:v>
                </c:pt>
                <c:pt idx="15">
                  <c:v>54.2519380433056</c:v>
                </c:pt>
                <c:pt idx="16">
                  <c:v>54.752948784805596</c:v>
                </c:pt>
                <c:pt idx="17">
                  <c:v>56.256757352555603</c:v>
                </c:pt>
                <c:pt idx="18">
                  <c:v>56.7578904778333</c:v>
                </c:pt>
                <c:pt idx="19">
                  <c:v>60.273725582166698</c:v>
                </c:pt>
                <c:pt idx="20">
                  <c:v>60.273725582166698</c:v>
                </c:pt>
                <c:pt idx="21">
                  <c:v>62.790838861833301</c:v>
                </c:pt>
                <c:pt idx="22">
                  <c:v>63.294841345277803</c:v>
                </c:pt>
                <c:pt idx="23">
                  <c:v>63.798617252583298</c:v>
                </c:pt>
                <c:pt idx="24">
                  <c:v>64.3025050029444</c:v>
                </c:pt>
                <c:pt idx="25">
                  <c:v>66.304618060361094</c:v>
                </c:pt>
                <c:pt idx="26">
                  <c:v>68.812898698611093</c:v>
                </c:pt>
                <c:pt idx="27">
                  <c:v>69.817601914500003</c:v>
                </c:pt>
                <c:pt idx="28">
                  <c:v>70.320377669750002</c:v>
                </c:pt>
                <c:pt idx="29">
                  <c:v>76.339925650916697</c:v>
                </c:pt>
                <c:pt idx="30">
                  <c:v>76.339925650916697</c:v>
                </c:pt>
                <c:pt idx="31">
                  <c:v>77.343689951000002</c:v>
                </c:pt>
                <c:pt idx="32">
                  <c:v>77.845663685749997</c:v>
                </c:pt>
                <c:pt idx="33">
                  <c:v>77.845663685749997</c:v>
                </c:pt>
                <c:pt idx="34">
                  <c:v>79.856511870277799</c:v>
                </c:pt>
                <c:pt idx="35">
                  <c:v>84.885427228972205</c:v>
                </c:pt>
                <c:pt idx="36">
                  <c:v>87.893917234583299</c:v>
                </c:pt>
                <c:pt idx="37">
                  <c:v>89.400590941138901</c:v>
                </c:pt>
                <c:pt idx="38">
                  <c:v>89.400590941138901</c:v>
                </c:pt>
              </c:numCache>
            </c:numRef>
          </c:xVal>
          <c:yVal>
            <c:numRef>
              <c:f>'Germ Over Time'!$L$2:$L$40</c:f>
              <c:numCache>
                <c:formatCode>General</c:formatCode>
                <c:ptCount val="39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  <c:pt idx="35">
                  <c:v>0.76595744680851063</c:v>
                </c:pt>
                <c:pt idx="36">
                  <c:v>0.78723404255319152</c:v>
                </c:pt>
                <c:pt idx="37">
                  <c:v>0.80851063829787229</c:v>
                </c:pt>
                <c:pt idx="38">
                  <c:v>0.82978723404255317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4E-4E26-89B8-0BC66F20B0B5}"/>
            </c:ext>
          </c:extLst>
        </c:ser>
        <c:ser>
          <c:idx val="6"/>
          <c:order val="6"/>
          <c:tx>
            <c:v>Plate 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'Germ Over Time'!$O$2:$O$47</c:f>
              <c:numCache>
                <c:formatCode>General</c:formatCode>
                <c:ptCount val="46"/>
                <c:pt idx="0">
                  <c:v>37.679156989305604</c:v>
                </c:pt>
                <c:pt idx="1">
                  <c:v>44.7069559829444</c:v>
                </c:pt>
                <c:pt idx="2">
                  <c:v>45.208808969861103</c:v>
                </c:pt>
                <c:pt idx="3">
                  <c:v>45.710855103944397</c:v>
                </c:pt>
                <c:pt idx="4">
                  <c:v>46.714246632472197</c:v>
                </c:pt>
                <c:pt idx="5">
                  <c:v>47.718044262555601</c:v>
                </c:pt>
                <c:pt idx="6">
                  <c:v>48.2204642279167</c:v>
                </c:pt>
                <c:pt idx="7">
                  <c:v>50.233952645777798</c:v>
                </c:pt>
                <c:pt idx="8">
                  <c:v>50.233952645777798</c:v>
                </c:pt>
                <c:pt idx="9">
                  <c:v>51.2409033587778</c:v>
                </c:pt>
                <c:pt idx="10">
                  <c:v>51.744844037833303</c:v>
                </c:pt>
                <c:pt idx="11">
                  <c:v>54.254342242694399</c:v>
                </c:pt>
                <c:pt idx="12">
                  <c:v>54.254342242694399</c:v>
                </c:pt>
                <c:pt idx="13">
                  <c:v>54.755343087277801</c:v>
                </c:pt>
                <c:pt idx="14">
                  <c:v>54.755343087277801</c:v>
                </c:pt>
                <c:pt idx="15">
                  <c:v>56.760463244638899</c:v>
                </c:pt>
                <c:pt idx="16">
                  <c:v>56.760463244638899</c:v>
                </c:pt>
                <c:pt idx="17">
                  <c:v>57.261749732055598</c:v>
                </c:pt>
                <c:pt idx="18">
                  <c:v>57.7638446747778</c:v>
                </c:pt>
                <c:pt idx="19">
                  <c:v>59.270522024277803</c:v>
                </c:pt>
                <c:pt idx="20">
                  <c:v>60.779509738277802</c:v>
                </c:pt>
                <c:pt idx="21">
                  <c:v>62.2893123014167</c:v>
                </c:pt>
                <c:pt idx="22">
                  <c:v>62.2893123014167</c:v>
                </c:pt>
                <c:pt idx="23">
                  <c:v>64.305196831444405</c:v>
                </c:pt>
                <c:pt idx="24">
                  <c:v>64.805765638249994</c:v>
                </c:pt>
                <c:pt idx="25">
                  <c:v>65.806859105888904</c:v>
                </c:pt>
                <c:pt idx="26">
                  <c:v>66.307588602999999</c:v>
                </c:pt>
                <c:pt idx="27">
                  <c:v>67.3102000120833</c:v>
                </c:pt>
                <c:pt idx="28">
                  <c:v>69.820689256888897</c:v>
                </c:pt>
                <c:pt idx="29">
                  <c:v>69.820689256888897</c:v>
                </c:pt>
                <c:pt idx="30">
                  <c:v>71.829962848388902</c:v>
                </c:pt>
                <c:pt idx="31">
                  <c:v>72.3331492661667</c:v>
                </c:pt>
                <c:pt idx="32">
                  <c:v>73.336687774333299</c:v>
                </c:pt>
                <c:pt idx="33">
                  <c:v>74.338557577499998</c:v>
                </c:pt>
                <c:pt idx="34">
                  <c:v>75.340372449527806</c:v>
                </c:pt>
                <c:pt idx="35">
                  <c:v>75.841617139166701</c:v>
                </c:pt>
                <c:pt idx="36">
                  <c:v>78.853776208444401</c:v>
                </c:pt>
                <c:pt idx="37">
                  <c:v>80.363101856611095</c:v>
                </c:pt>
                <c:pt idx="38">
                  <c:v>82.379135972750007</c:v>
                </c:pt>
                <c:pt idx="39">
                  <c:v>83.8877438285556</c:v>
                </c:pt>
                <c:pt idx="40">
                  <c:v>83.8877438285556</c:v>
                </c:pt>
                <c:pt idx="41">
                  <c:v>86.391408122611097</c:v>
                </c:pt>
                <c:pt idx="42">
                  <c:v>87.897458698333296</c:v>
                </c:pt>
                <c:pt idx="43">
                  <c:v>112.512856286917</c:v>
                </c:pt>
                <c:pt idx="44">
                  <c:v>169.755292731167</c:v>
                </c:pt>
                <c:pt idx="45">
                  <c:v>202.39792115349999</c:v>
                </c:pt>
              </c:numCache>
            </c:numRef>
          </c:xVal>
          <c:yVal>
            <c:numRef>
              <c:f>'Germ Over Time'!$P$2:$P$47</c:f>
              <c:numCache>
                <c:formatCode>General</c:formatCode>
                <c:ptCount val="46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  <c:pt idx="35">
                  <c:v>0.76595744680851063</c:v>
                </c:pt>
                <c:pt idx="36">
                  <c:v>0.78723404255319152</c:v>
                </c:pt>
                <c:pt idx="37">
                  <c:v>0.80851063829787229</c:v>
                </c:pt>
                <c:pt idx="38">
                  <c:v>0.82978723404255317</c:v>
                </c:pt>
                <c:pt idx="39">
                  <c:v>0.85106382978723405</c:v>
                </c:pt>
                <c:pt idx="40">
                  <c:v>0.87234042553191493</c:v>
                </c:pt>
                <c:pt idx="41">
                  <c:v>0.8936170212765957</c:v>
                </c:pt>
                <c:pt idx="42">
                  <c:v>0.91489361702127658</c:v>
                </c:pt>
                <c:pt idx="43">
                  <c:v>0.93617021276595747</c:v>
                </c:pt>
                <c:pt idx="44">
                  <c:v>0.95744680851063835</c:v>
                </c:pt>
                <c:pt idx="45">
                  <c:v>0.97872340425531912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4E-4E26-89B8-0BC66F20B0B5}"/>
            </c:ext>
          </c:extLst>
        </c:ser>
        <c:ser>
          <c:idx val="7"/>
          <c:order val="7"/>
          <c:tx>
            <c:v>Plate 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'Germ Over Time'!$Q$2:$Q$34</c:f>
              <c:numCache>
                <c:formatCode>General</c:formatCode>
                <c:ptCount val="33"/>
                <c:pt idx="0">
                  <c:v>27.138236472916699</c:v>
                </c:pt>
                <c:pt idx="1">
                  <c:v>29.6549307241667</c:v>
                </c:pt>
                <c:pt idx="2">
                  <c:v>30.662836437472201</c:v>
                </c:pt>
                <c:pt idx="3">
                  <c:v>31.16327296075</c:v>
                </c:pt>
                <c:pt idx="4">
                  <c:v>32.163343547361102</c:v>
                </c:pt>
                <c:pt idx="5">
                  <c:v>34.166609077583303</c:v>
                </c:pt>
                <c:pt idx="6">
                  <c:v>34.166609077583303</c:v>
                </c:pt>
                <c:pt idx="7">
                  <c:v>41.702584252916701</c:v>
                </c:pt>
                <c:pt idx="8">
                  <c:v>44.206808529722203</c:v>
                </c:pt>
                <c:pt idx="9">
                  <c:v>44.206808529722203</c:v>
                </c:pt>
                <c:pt idx="10">
                  <c:v>46.715510598055602</c:v>
                </c:pt>
                <c:pt idx="11">
                  <c:v>47.719298902055598</c:v>
                </c:pt>
                <c:pt idx="12">
                  <c:v>47.719298902055598</c:v>
                </c:pt>
                <c:pt idx="13">
                  <c:v>49.731516523972203</c:v>
                </c:pt>
                <c:pt idx="14">
                  <c:v>52.750672616750002</c:v>
                </c:pt>
                <c:pt idx="15">
                  <c:v>54.7567437219722</c:v>
                </c:pt>
                <c:pt idx="16">
                  <c:v>54.7567437219722</c:v>
                </c:pt>
                <c:pt idx="17">
                  <c:v>55.759100726666702</c:v>
                </c:pt>
                <c:pt idx="18">
                  <c:v>57.765410072083299</c:v>
                </c:pt>
                <c:pt idx="19">
                  <c:v>59.7748198127778</c:v>
                </c:pt>
                <c:pt idx="20">
                  <c:v>62.291069208222197</c:v>
                </c:pt>
                <c:pt idx="21">
                  <c:v>64.306780271416699</c:v>
                </c:pt>
                <c:pt idx="22">
                  <c:v>69.320016429361104</c:v>
                </c:pt>
                <c:pt idx="23">
                  <c:v>70.8280278486111</c:v>
                </c:pt>
                <c:pt idx="24">
                  <c:v>70.8280278486111</c:v>
                </c:pt>
                <c:pt idx="25">
                  <c:v>71.334493815777805</c:v>
                </c:pt>
                <c:pt idx="26">
                  <c:v>74.840904097861099</c:v>
                </c:pt>
                <c:pt idx="27">
                  <c:v>75.3420984495</c:v>
                </c:pt>
                <c:pt idx="28">
                  <c:v>80.364907338111095</c:v>
                </c:pt>
                <c:pt idx="29">
                  <c:v>80.868265821055601</c:v>
                </c:pt>
                <c:pt idx="30">
                  <c:v>81.372375335111101</c:v>
                </c:pt>
                <c:pt idx="31">
                  <c:v>87.899512463111094</c:v>
                </c:pt>
                <c:pt idx="32">
                  <c:v>95.945993986583304</c:v>
                </c:pt>
              </c:numCache>
            </c:numRef>
          </c:xVal>
          <c:yVal>
            <c:numRef>
              <c:f>'Germ Over Time'!$R$2:$R$34</c:f>
              <c:numCache>
                <c:formatCode>General</c:formatCode>
                <c:ptCount val="33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4E-4E26-89B8-0BC66F20B0B5}"/>
            </c:ext>
          </c:extLst>
        </c:ser>
        <c:ser>
          <c:idx val="8"/>
          <c:order val="8"/>
          <c:tx>
            <c:v>Plate 10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'Germ Over Time'!$S$2:$S$25</c:f>
              <c:numCache>
                <c:formatCode>General</c:formatCode>
                <c:ptCount val="24"/>
                <c:pt idx="0">
                  <c:v>15.090680398222201</c:v>
                </c:pt>
                <c:pt idx="1">
                  <c:v>33.665566615111103</c:v>
                </c:pt>
                <c:pt idx="2">
                  <c:v>34.667863273499997</c:v>
                </c:pt>
                <c:pt idx="3">
                  <c:v>40.698193446888901</c:v>
                </c:pt>
                <c:pt idx="4">
                  <c:v>43.7060649594167</c:v>
                </c:pt>
                <c:pt idx="5">
                  <c:v>44.2073562940556</c:v>
                </c:pt>
                <c:pt idx="6">
                  <c:v>46.716052435722197</c:v>
                </c:pt>
                <c:pt idx="7">
                  <c:v>47.719875660888903</c:v>
                </c:pt>
                <c:pt idx="8">
                  <c:v>49.228746927750002</c:v>
                </c:pt>
                <c:pt idx="9">
                  <c:v>50.235944273833297</c:v>
                </c:pt>
                <c:pt idx="10">
                  <c:v>51.242806587166697</c:v>
                </c:pt>
                <c:pt idx="11">
                  <c:v>55.759838117888897</c:v>
                </c:pt>
                <c:pt idx="12">
                  <c:v>56.261493786861102</c:v>
                </c:pt>
                <c:pt idx="13">
                  <c:v>60.781888150333302</c:v>
                </c:pt>
                <c:pt idx="14">
                  <c:v>61.284987983472199</c:v>
                </c:pt>
                <c:pt idx="15">
                  <c:v>61.284987983472199</c:v>
                </c:pt>
                <c:pt idx="16">
                  <c:v>62.7962147841667</c:v>
                </c:pt>
                <c:pt idx="17">
                  <c:v>63.300173490694398</c:v>
                </c:pt>
                <c:pt idx="18">
                  <c:v>68.818907403083301</c:v>
                </c:pt>
                <c:pt idx="19">
                  <c:v>72.335669822888903</c:v>
                </c:pt>
                <c:pt idx="20">
                  <c:v>83.8908600008333</c:v>
                </c:pt>
                <c:pt idx="21">
                  <c:v>86.394652573694401</c:v>
                </c:pt>
                <c:pt idx="22">
                  <c:v>98.451321346388895</c:v>
                </c:pt>
                <c:pt idx="23">
                  <c:v>109.001714476667</c:v>
                </c:pt>
              </c:numCache>
            </c:numRef>
          </c:xVal>
          <c:yVal>
            <c:numRef>
              <c:f>'Germ Over Time'!$T$2:$T$25</c:f>
              <c:numCache>
                <c:formatCode>General</c:formatCode>
                <c:ptCount val="24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4E-4E26-89B8-0BC66F20B0B5}"/>
            </c:ext>
          </c:extLst>
        </c:ser>
        <c:ser>
          <c:idx val="9"/>
          <c:order val="9"/>
          <c:tx>
            <c:v>Plate 11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'Germ Over Time'!$U$2:$U$41</c:f>
              <c:numCache>
                <c:formatCode>General</c:formatCode>
                <c:ptCount val="40"/>
                <c:pt idx="0">
                  <c:v>2.5333711552777798</c:v>
                </c:pt>
                <c:pt idx="1">
                  <c:v>5.048866501</c:v>
                </c:pt>
                <c:pt idx="2">
                  <c:v>6.0562492248888899</c:v>
                </c:pt>
                <c:pt idx="3">
                  <c:v>6.5599310925833301</c:v>
                </c:pt>
                <c:pt idx="4">
                  <c:v>7.5682020503888898</c:v>
                </c:pt>
                <c:pt idx="5">
                  <c:v>11.574863401305601</c:v>
                </c:pt>
                <c:pt idx="6">
                  <c:v>13.5827852103056</c:v>
                </c:pt>
                <c:pt idx="7">
                  <c:v>16.60040339</c:v>
                </c:pt>
                <c:pt idx="8">
                  <c:v>22.619150672416701</c:v>
                </c:pt>
                <c:pt idx="9">
                  <c:v>23.120524324944402</c:v>
                </c:pt>
                <c:pt idx="10">
                  <c:v>24.625989439750001</c:v>
                </c:pt>
                <c:pt idx="11">
                  <c:v>29.151838691833301</c:v>
                </c:pt>
                <c:pt idx="12">
                  <c:v>30.159001402416699</c:v>
                </c:pt>
                <c:pt idx="13">
                  <c:v>30.159001402416699</c:v>
                </c:pt>
                <c:pt idx="14">
                  <c:v>32.664717249944403</c:v>
                </c:pt>
                <c:pt idx="15">
                  <c:v>32.664717249944403</c:v>
                </c:pt>
                <c:pt idx="16">
                  <c:v>33.165437237583298</c:v>
                </c:pt>
                <c:pt idx="17">
                  <c:v>33.666210898555597</c:v>
                </c:pt>
                <c:pt idx="18">
                  <c:v>35.671672872777798</c:v>
                </c:pt>
                <c:pt idx="19">
                  <c:v>37.178644235166701</c:v>
                </c:pt>
                <c:pt idx="20">
                  <c:v>37.6811895785278</c:v>
                </c:pt>
                <c:pt idx="21">
                  <c:v>38.68716936925</c:v>
                </c:pt>
                <c:pt idx="22">
                  <c:v>39.190595094861102</c:v>
                </c:pt>
                <c:pt idx="23">
                  <c:v>42.704606639138902</c:v>
                </c:pt>
                <c:pt idx="24">
                  <c:v>42.704606639138902</c:v>
                </c:pt>
                <c:pt idx="25">
                  <c:v>46.716865005944399</c:v>
                </c:pt>
                <c:pt idx="26">
                  <c:v>48.726535732111103</c:v>
                </c:pt>
                <c:pt idx="27">
                  <c:v>50.740280005000002</c:v>
                </c:pt>
                <c:pt idx="28">
                  <c:v>50.740280005000002</c:v>
                </c:pt>
                <c:pt idx="29">
                  <c:v>51.243677346583297</c:v>
                </c:pt>
                <c:pt idx="30">
                  <c:v>51.243677346583297</c:v>
                </c:pt>
                <c:pt idx="31">
                  <c:v>53.256342199527801</c:v>
                </c:pt>
                <c:pt idx="32">
                  <c:v>54.758653649027799</c:v>
                </c:pt>
                <c:pt idx="33">
                  <c:v>56.763677815555603</c:v>
                </c:pt>
                <c:pt idx="34">
                  <c:v>57.767165084138902</c:v>
                </c:pt>
                <c:pt idx="35">
                  <c:v>58.7714519920833</c:v>
                </c:pt>
                <c:pt idx="36">
                  <c:v>61.286245726972197</c:v>
                </c:pt>
                <c:pt idx="37">
                  <c:v>65.309988123138893</c:v>
                </c:pt>
                <c:pt idx="38">
                  <c:v>68.317966346027802</c:v>
                </c:pt>
                <c:pt idx="39">
                  <c:v>79.864151222138901</c:v>
                </c:pt>
              </c:numCache>
            </c:numRef>
          </c:xVal>
          <c:yVal>
            <c:numRef>
              <c:f>'Germ Over Time'!$V$2:$V$41</c:f>
              <c:numCache>
                <c:formatCode>General</c:formatCode>
                <c:ptCount val="40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  <c:pt idx="35">
                  <c:v>0.76595744680851063</c:v>
                </c:pt>
                <c:pt idx="36">
                  <c:v>0.78723404255319152</c:v>
                </c:pt>
                <c:pt idx="37">
                  <c:v>0.80851063829787229</c:v>
                </c:pt>
                <c:pt idx="38">
                  <c:v>0.82978723404255317</c:v>
                </c:pt>
                <c:pt idx="39">
                  <c:v>0.85106382978723405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4E-4E26-89B8-0BC66F20B0B5}"/>
            </c:ext>
          </c:extLst>
        </c:ser>
        <c:ser>
          <c:idx val="10"/>
          <c:order val="10"/>
          <c:tx>
            <c:v>Plate 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'Germ Over Time'!$W$2:$W$43</c:f>
              <c:numCache>
                <c:formatCode>General</c:formatCode>
                <c:ptCount val="42"/>
                <c:pt idx="0">
                  <c:v>8.5690888709444408</c:v>
                </c:pt>
                <c:pt idx="1">
                  <c:v>12.5787682619167</c:v>
                </c:pt>
                <c:pt idx="2">
                  <c:v>18.112426152527799</c:v>
                </c:pt>
                <c:pt idx="3">
                  <c:v>20.116961870361099</c:v>
                </c:pt>
                <c:pt idx="4">
                  <c:v>29.152357585944401</c:v>
                </c:pt>
                <c:pt idx="5">
                  <c:v>35.170744818666698</c:v>
                </c:pt>
                <c:pt idx="6">
                  <c:v>40.699649345055597</c:v>
                </c:pt>
                <c:pt idx="7">
                  <c:v>41.203911759194398</c:v>
                </c:pt>
                <c:pt idx="8">
                  <c:v>43.707783517888899</c:v>
                </c:pt>
                <c:pt idx="9">
                  <c:v>44.208968567361097</c:v>
                </c:pt>
                <c:pt idx="10">
                  <c:v>47.2199892897778</c:v>
                </c:pt>
                <c:pt idx="11">
                  <c:v>48.224444333972201</c:v>
                </c:pt>
                <c:pt idx="12">
                  <c:v>51.244579482944403</c:v>
                </c:pt>
                <c:pt idx="13">
                  <c:v>51.749087577555599</c:v>
                </c:pt>
                <c:pt idx="14">
                  <c:v>53.2574389811667</c:v>
                </c:pt>
                <c:pt idx="15">
                  <c:v>53.7576218326667</c:v>
                </c:pt>
                <c:pt idx="16">
                  <c:v>54.258817571999998</c:v>
                </c:pt>
                <c:pt idx="17">
                  <c:v>56.263791938750003</c:v>
                </c:pt>
                <c:pt idx="18">
                  <c:v>58.270650061888901</c:v>
                </c:pt>
                <c:pt idx="19">
                  <c:v>59.2752992335</c:v>
                </c:pt>
                <c:pt idx="20">
                  <c:v>59.7777968963333</c:v>
                </c:pt>
                <c:pt idx="21">
                  <c:v>61.287600690527803</c:v>
                </c:pt>
                <c:pt idx="22">
                  <c:v>62.798631438027797</c:v>
                </c:pt>
                <c:pt idx="23">
                  <c:v>63.806611433472199</c:v>
                </c:pt>
                <c:pt idx="24">
                  <c:v>65.311315478555599</c:v>
                </c:pt>
                <c:pt idx="25">
                  <c:v>65.812301383194395</c:v>
                </c:pt>
                <c:pt idx="26">
                  <c:v>66.313285582500001</c:v>
                </c:pt>
                <c:pt idx="27">
                  <c:v>67.315847929750007</c:v>
                </c:pt>
                <c:pt idx="28">
                  <c:v>68.319369673416702</c:v>
                </c:pt>
                <c:pt idx="29">
                  <c:v>68.821741583888894</c:v>
                </c:pt>
                <c:pt idx="30">
                  <c:v>69.324107808166701</c:v>
                </c:pt>
                <c:pt idx="31">
                  <c:v>69.324107808166701</c:v>
                </c:pt>
                <c:pt idx="32">
                  <c:v>69.826369524388895</c:v>
                </c:pt>
                <c:pt idx="33">
                  <c:v>70.329290468249994</c:v>
                </c:pt>
                <c:pt idx="34">
                  <c:v>71.340810142166703</c:v>
                </c:pt>
                <c:pt idx="35">
                  <c:v>72.837766761888901</c:v>
                </c:pt>
                <c:pt idx="36">
                  <c:v>74.343738686916694</c:v>
                </c:pt>
                <c:pt idx="37">
                  <c:v>77.352335695027804</c:v>
                </c:pt>
                <c:pt idx="38">
                  <c:v>78.357118925916694</c:v>
                </c:pt>
                <c:pt idx="39">
                  <c:v>80.872757393833297</c:v>
                </c:pt>
                <c:pt idx="40">
                  <c:v>86.899377383499996</c:v>
                </c:pt>
                <c:pt idx="41">
                  <c:v>87.402611633722202</c:v>
                </c:pt>
              </c:numCache>
            </c:numRef>
          </c:xVal>
          <c:yVal>
            <c:numRef>
              <c:f>'Germ Over Time'!$X$2:$X$43</c:f>
              <c:numCache>
                <c:formatCode>General</c:formatCode>
                <c:ptCount val="42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  <c:pt idx="35">
                  <c:v>0.76595744680851063</c:v>
                </c:pt>
                <c:pt idx="36">
                  <c:v>0.78723404255319152</c:v>
                </c:pt>
                <c:pt idx="37">
                  <c:v>0.80851063829787229</c:v>
                </c:pt>
                <c:pt idx="38">
                  <c:v>0.82978723404255317</c:v>
                </c:pt>
                <c:pt idx="39">
                  <c:v>0.85106382978723405</c:v>
                </c:pt>
                <c:pt idx="40">
                  <c:v>0.87234042553191493</c:v>
                </c:pt>
                <c:pt idx="41">
                  <c:v>0.8936170212765957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4E-4E26-89B8-0BC66F20B0B5}"/>
            </c:ext>
          </c:extLst>
        </c:ser>
        <c:ser>
          <c:idx val="11"/>
          <c:order val="11"/>
          <c:tx>
            <c:v>Plate 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B44E-4E26-89B8-0BC66F20B0B5}"/>
            </c:ext>
          </c:extLst>
        </c:ser>
        <c:ser>
          <c:idx val="12"/>
          <c:order val="12"/>
          <c:tx>
            <c:v>Plate 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'Germ Over Time'!$Y$2:$Y$36</c:f>
              <c:numCache>
                <c:formatCode>General</c:formatCode>
                <c:ptCount val="35"/>
                <c:pt idx="0">
                  <c:v>22.6203550831111</c:v>
                </c:pt>
                <c:pt idx="1">
                  <c:v>32.165733874416702</c:v>
                </c:pt>
                <c:pt idx="2">
                  <c:v>46.2175029372222</c:v>
                </c:pt>
                <c:pt idx="3">
                  <c:v>47.723008929555597</c:v>
                </c:pt>
                <c:pt idx="4">
                  <c:v>48.2259151395278</c:v>
                </c:pt>
                <c:pt idx="5">
                  <c:v>50.239322815194399</c:v>
                </c:pt>
                <c:pt idx="6">
                  <c:v>50.742861865805601</c:v>
                </c:pt>
                <c:pt idx="7">
                  <c:v>51.2463044810833</c:v>
                </c:pt>
                <c:pt idx="8">
                  <c:v>52.254950401805601</c:v>
                </c:pt>
                <c:pt idx="9">
                  <c:v>53.259017252333301</c:v>
                </c:pt>
                <c:pt idx="10">
                  <c:v>54.2604353759722</c:v>
                </c:pt>
                <c:pt idx="11">
                  <c:v>58.272312530083298</c:v>
                </c:pt>
                <c:pt idx="12">
                  <c:v>61.792632625000003</c:v>
                </c:pt>
                <c:pt idx="13">
                  <c:v>65.313208852000002</c:v>
                </c:pt>
                <c:pt idx="14">
                  <c:v>66.8162324868333</c:v>
                </c:pt>
                <c:pt idx="15">
                  <c:v>68.321303338999996</c:v>
                </c:pt>
                <c:pt idx="16">
                  <c:v>68.321303338999996</c:v>
                </c:pt>
                <c:pt idx="17">
                  <c:v>68.823706344972194</c:v>
                </c:pt>
                <c:pt idx="18">
                  <c:v>69.326059349305595</c:v>
                </c:pt>
                <c:pt idx="19">
                  <c:v>72.339806682777805</c:v>
                </c:pt>
                <c:pt idx="20">
                  <c:v>76.350371261527798</c:v>
                </c:pt>
                <c:pt idx="21">
                  <c:v>78.861757514888893</c:v>
                </c:pt>
                <c:pt idx="22">
                  <c:v>80.371093234333301</c:v>
                </c:pt>
                <c:pt idx="23">
                  <c:v>86.400100164972201</c:v>
                </c:pt>
                <c:pt idx="24">
                  <c:v>88.910576440055607</c:v>
                </c:pt>
                <c:pt idx="25">
                  <c:v>95.449222203999994</c:v>
                </c:pt>
                <c:pt idx="26">
                  <c:v>97.956500219916705</c:v>
                </c:pt>
                <c:pt idx="27">
                  <c:v>105.494945828472</c:v>
                </c:pt>
                <c:pt idx="28">
                  <c:v>107.50499569625001</c:v>
                </c:pt>
                <c:pt idx="29">
                  <c:v>116.545337868722</c:v>
                </c:pt>
                <c:pt idx="30">
                  <c:v>123.57363297525001</c:v>
                </c:pt>
                <c:pt idx="31">
                  <c:v>129.594858707778</c:v>
                </c:pt>
                <c:pt idx="32">
                  <c:v>134.62520748647199</c:v>
                </c:pt>
                <c:pt idx="33">
                  <c:v>146.676317291667</c:v>
                </c:pt>
                <c:pt idx="34">
                  <c:v>189.37146229519399</c:v>
                </c:pt>
              </c:numCache>
            </c:numRef>
          </c:xVal>
          <c:yVal>
            <c:numRef>
              <c:f>'Germ Over Time'!$Z$2:$Z$36</c:f>
              <c:numCache>
                <c:formatCode>General</c:formatCode>
                <c:ptCount val="35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4E-4E26-89B8-0BC66F20B0B5}"/>
            </c:ext>
          </c:extLst>
        </c:ser>
        <c:ser>
          <c:idx val="13"/>
          <c:order val="13"/>
          <c:tx>
            <c:v>Plate 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'Germ Over Time'!$AA$2:$AA$19</c:f>
              <c:numCache>
                <c:formatCode>General</c:formatCode>
                <c:ptCount val="18"/>
                <c:pt idx="0">
                  <c:v>43.208548210361101</c:v>
                </c:pt>
                <c:pt idx="1">
                  <c:v>43.709863897944402</c:v>
                </c:pt>
                <c:pt idx="2">
                  <c:v>52.255709953</c:v>
                </c:pt>
                <c:pt idx="3">
                  <c:v>57.269009685611103</c:v>
                </c:pt>
                <c:pt idx="4">
                  <c:v>63.809225334666699</c:v>
                </c:pt>
                <c:pt idx="5">
                  <c:v>64.814026053916706</c:v>
                </c:pt>
                <c:pt idx="6">
                  <c:v>70.835616866972202</c:v>
                </c:pt>
                <c:pt idx="7">
                  <c:v>71.344169961777794</c:v>
                </c:pt>
                <c:pt idx="8">
                  <c:v>71.344169961777794</c:v>
                </c:pt>
                <c:pt idx="9">
                  <c:v>71.839090373916704</c:v>
                </c:pt>
                <c:pt idx="10">
                  <c:v>72.8405715832222</c:v>
                </c:pt>
                <c:pt idx="11">
                  <c:v>74.847644133194393</c:v>
                </c:pt>
                <c:pt idx="12">
                  <c:v>76.351512604416698</c:v>
                </c:pt>
                <c:pt idx="13">
                  <c:v>77.3555444265278</c:v>
                </c:pt>
                <c:pt idx="14">
                  <c:v>80.876260395027799</c:v>
                </c:pt>
                <c:pt idx="15">
                  <c:v>82.388471961833304</c:v>
                </c:pt>
                <c:pt idx="16">
                  <c:v>87.406148352416693</c:v>
                </c:pt>
                <c:pt idx="17">
                  <c:v>96.956401023166705</c:v>
                </c:pt>
              </c:numCache>
            </c:numRef>
          </c:xVal>
          <c:yVal>
            <c:numRef>
              <c:f>'Germ Over Time'!$AB$2:$AB$19</c:f>
              <c:numCache>
                <c:formatCode>General</c:formatCode>
                <c:ptCount val="18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44E-4E26-89B8-0BC66F20B0B5}"/>
            </c:ext>
          </c:extLst>
        </c:ser>
        <c:ser>
          <c:idx val="14"/>
          <c:order val="14"/>
          <c:tx>
            <c:v>Plate 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'Germ Over Time'!$AC$2:$AC$27</c:f>
              <c:numCache>
                <c:formatCode>General</c:formatCode>
                <c:ptCount val="26"/>
                <c:pt idx="0">
                  <c:v>21.6192069766389</c:v>
                </c:pt>
                <c:pt idx="1">
                  <c:v>36.176977160361098</c:v>
                </c:pt>
                <c:pt idx="2">
                  <c:v>46.720895548000001</c:v>
                </c:pt>
                <c:pt idx="3">
                  <c:v>50.2412913603889</c:v>
                </c:pt>
                <c:pt idx="4">
                  <c:v>52.257082658055602</c:v>
                </c:pt>
                <c:pt idx="5">
                  <c:v>54.262505497888903</c:v>
                </c:pt>
                <c:pt idx="6">
                  <c:v>61.291864152055602</c:v>
                </c:pt>
                <c:pt idx="7">
                  <c:v>66.317738845277802</c:v>
                </c:pt>
                <c:pt idx="8">
                  <c:v>67.8223792956111</c:v>
                </c:pt>
                <c:pt idx="9">
                  <c:v>68.324182161444398</c:v>
                </c:pt>
                <c:pt idx="10">
                  <c:v>68.324182161444398</c:v>
                </c:pt>
                <c:pt idx="11">
                  <c:v>72.842113425999997</c:v>
                </c:pt>
                <c:pt idx="12">
                  <c:v>74.849172883055601</c:v>
                </c:pt>
                <c:pt idx="13">
                  <c:v>74.849172883055601</c:v>
                </c:pt>
                <c:pt idx="14">
                  <c:v>96.4578834233333</c:v>
                </c:pt>
                <c:pt idx="15">
                  <c:v>97.960187576027806</c:v>
                </c:pt>
                <c:pt idx="16">
                  <c:v>113.032894743833</c:v>
                </c:pt>
                <c:pt idx="17">
                  <c:v>119.558704957944</c:v>
                </c:pt>
                <c:pt idx="18">
                  <c:v>120.563083857028</c:v>
                </c:pt>
                <c:pt idx="19">
                  <c:v>138.14261962686101</c:v>
                </c:pt>
                <c:pt idx="20">
                  <c:v>159.736736344972</c:v>
                </c:pt>
                <c:pt idx="21">
                  <c:v>167.26986752827801</c:v>
                </c:pt>
                <c:pt idx="22">
                  <c:v>184.85978691688899</c:v>
                </c:pt>
                <c:pt idx="23">
                  <c:v>186.365050692583</c:v>
                </c:pt>
                <c:pt idx="24">
                  <c:v>191.38898722577801</c:v>
                </c:pt>
                <c:pt idx="25">
                  <c:v>196.90614702116699</c:v>
                </c:pt>
              </c:numCache>
            </c:numRef>
          </c:xVal>
          <c:yVal>
            <c:numRef>
              <c:f>'Germ Over Time'!$AD$2:$AD$27</c:f>
              <c:numCache>
                <c:formatCode>General</c:formatCode>
                <c:ptCount val="26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44E-4E26-89B8-0BC66F20B0B5}"/>
            </c:ext>
          </c:extLst>
        </c:ser>
        <c:ser>
          <c:idx val="15"/>
          <c:order val="15"/>
          <c:tx>
            <c:v>Plate 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'Germ Over Time'!$AE$2:$AE$38</c:f>
              <c:numCache>
                <c:formatCode>General</c:formatCode>
                <c:ptCount val="37"/>
                <c:pt idx="0">
                  <c:v>5.0491307058333303</c:v>
                </c:pt>
                <c:pt idx="1">
                  <c:v>8.5695564197777792</c:v>
                </c:pt>
                <c:pt idx="2">
                  <c:v>11.576014095361099</c:v>
                </c:pt>
                <c:pt idx="3">
                  <c:v>12.5798916430556</c:v>
                </c:pt>
                <c:pt idx="4">
                  <c:v>20.619268588083301</c:v>
                </c:pt>
                <c:pt idx="5">
                  <c:v>28.147985505277799</c:v>
                </c:pt>
                <c:pt idx="6">
                  <c:v>30.162387142583299</c:v>
                </c:pt>
                <c:pt idx="7">
                  <c:v>30.666852049527801</c:v>
                </c:pt>
                <c:pt idx="8">
                  <c:v>32.1674854692222</c:v>
                </c:pt>
                <c:pt idx="9">
                  <c:v>32.1674854692222</c:v>
                </c:pt>
                <c:pt idx="10">
                  <c:v>32.1674854692222</c:v>
                </c:pt>
                <c:pt idx="11">
                  <c:v>33.168816304361101</c:v>
                </c:pt>
                <c:pt idx="12">
                  <c:v>33.669768097861102</c:v>
                </c:pt>
                <c:pt idx="13">
                  <c:v>34.1707417233889</c:v>
                </c:pt>
                <c:pt idx="14">
                  <c:v>34.1707417233889</c:v>
                </c:pt>
                <c:pt idx="15">
                  <c:v>38.691237744694398</c:v>
                </c:pt>
                <c:pt idx="16">
                  <c:v>41.207964494388897</c:v>
                </c:pt>
                <c:pt idx="17">
                  <c:v>41.708517339111097</c:v>
                </c:pt>
                <c:pt idx="18">
                  <c:v>45.216500908083297</c:v>
                </c:pt>
                <c:pt idx="19">
                  <c:v>47.224027294222203</c:v>
                </c:pt>
                <c:pt idx="20">
                  <c:v>48.228984927944403</c:v>
                </c:pt>
                <c:pt idx="21">
                  <c:v>48.228984927944403</c:v>
                </c:pt>
                <c:pt idx="22">
                  <c:v>49.235357796833298</c:v>
                </c:pt>
                <c:pt idx="23">
                  <c:v>50.746017200694403</c:v>
                </c:pt>
                <c:pt idx="24">
                  <c:v>53.262389923944397</c:v>
                </c:pt>
                <c:pt idx="25">
                  <c:v>54.263846577777798</c:v>
                </c:pt>
                <c:pt idx="26">
                  <c:v>56.769858723111099</c:v>
                </c:pt>
                <c:pt idx="27">
                  <c:v>56.769858723111099</c:v>
                </c:pt>
                <c:pt idx="28">
                  <c:v>59.280871394249999</c:v>
                </c:pt>
                <c:pt idx="29">
                  <c:v>63.812042409388901</c:v>
                </c:pt>
                <c:pt idx="30">
                  <c:v>64.316723420111103</c:v>
                </c:pt>
                <c:pt idx="31">
                  <c:v>64.816945216722203</c:v>
                </c:pt>
                <c:pt idx="32">
                  <c:v>69.833110853194398</c:v>
                </c:pt>
                <c:pt idx="33">
                  <c:v>74.349738143388905</c:v>
                </c:pt>
                <c:pt idx="34">
                  <c:v>76.354769199111104</c:v>
                </c:pt>
                <c:pt idx="35">
                  <c:v>79.3691407453056</c:v>
                </c:pt>
                <c:pt idx="36">
                  <c:v>141.66411370150001</c:v>
                </c:pt>
              </c:numCache>
            </c:numRef>
          </c:xVal>
          <c:yVal>
            <c:numRef>
              <c:f>'Germ Over Time'!$AF$2:$AF$38</c:f>
              <c:numCache>
                <c:formatCode>General</c:formatCode>
                <c:ptCount val="37"/>
                <c:pt idx="0">
                  <c:v>2.1276595744680851E-2</c:v>
                </c:pt>
                <c:pt idx="1">
                  <c:v>4.2553191489361701E-2</c:v>
                </c:pt>
                <c:pt idx="2">
                  <c:v>6.3829787234042548E-2</c:v>
                </c:pt>
                <c:pt idx="3">
                  <c:v>8.5106382978723402E-2</c:v>
                </c:pt>
                <c:pt idx="4">
                  <c:v>0.10638297872340426</c:v>
                </c:pt>
                <c:pt idx="5">
                  <c:v>0.1276595744680851</c:v>
                </c:pt>
                <c:pt idx="6">
                  <c:v>0.14893617021276595</c:v>
                </c:pt>
                <c:pt idx="7">
                  <c:v>0.1702127659574468</c:v>
                </c:pt>
                <c:pt idx="8">
                  <c:v>0.19148936170212766</c:v>
                </c:pt>
                <c:pt idx="9">
                  <c:v>0.21276595744680851</c:v>
                </c:pt>
                <c:pt idx="10">
                  <c:v>0.23404255319148937</c:v>
                </c:pt>
                <c:pt idx="11">
                  <c:v>0.25531914893617019</c:v>
                </c:pt>
                <c:pt idx="12">
                  <c:v>0.27659574468085107</c:v>
                </c:pt>
                <c:pt idx="13">
                  <c:v>0.2978723404255319</c:v>
                </c:pt>
                <c:pt idx="14">
                  <c:v>0.31914893617021278</c:v>
                </c:pt>
                <c:pt idx="15">
                  <c:v>0.34042553191489361</c:v>
                </c:pt>
                <c:pt idx="16">
                  <c:v>0.36170212765957449</c:v>
                </c:pt>
                <c:pt idx="17">
                  <c:v>0.38297872340425532</c:v>
                </c:pt>
                <c:pt idx="18">
                  <c:v>0.40425531914893614</c:v>
                </c:pt>
                <c:pt idx="19">
                  <c:v>0.42553191489361702</c:v>
                </c:pt>
                <c:pt idx="20">
                  <c:v>0.44680851063829785</c:v>
                </c:pt>
                <c:pt idx="21">
                  <c:v>0.46808510638297873</c:v>
                </c:pt>
                <c:pt idx="22">
                  <c:v>0.48936170212765956</c:v>
                </c:pt>
                <c:pt idx="23">
                  <c:v>0.51063829787234039</c:v>
                </c:pt>
                <c:pt idx="24">
                  <c:v>0.53191489361702127</c:v>
                </c:pt>
                <c:pt idx="25">
                  <c:v>0.55319148936170215</c:v>
                </c:pt>
                <c:pt idx="26">
                  <c:v>0.57446808510638303</c:v>
                </c:pt>
                <c:pt idx="27">
                  <c:v>0.5957446808510638</c:v>
                </c:pt>
                <c:pt idx="28">
                  <c:v>0.61702127659574468</c:v>
                </c:pt>
                <c:pt idx="29">
                  <c:v>0.63829787234042556</c:v>
                </c:pt>
                <c:pt idx="30">
                  <c:v>0.65957446808510634</c:v>
                </c:pt>
                <c:pt idx="31">
                  <c:v>0.68085106382978722</c:v>
                </c:pt>
                <c:pt idx="32">
                  <c:v>0.7021276595744681</c:v>
                </c:pt>
                <c:pt idx="33">
                  <c:v>0.72340425531914898</c:v>
                </c:pt>
                <c:pt idx="34">
                  <c:v>0.74468085106382975</c:v>
                </c:pt>
                <c:pt idx="35">
                  <c:v>0.76595744680851063</c:v>
                </c:pt>
                <c:pt idx="36">
                  <c:v>0.78723404255319152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44E-4E26-89B8-0BC66F20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4863"/>
        <c:axId val="99367183"/>
      </c:scatterChart>
      <c:valAx>
        <c:axId val="9937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7183"/>
        <c:crosses val="autoZero"/>
        <c:crossBetween val="midCat"/>
      </c:valAx>
      <c:valAx>
        <c:axId val="993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SK16 BL</a:t>
            </a:r>
            <a:r>
              <a:rPr lang="en-US" baseline="0"/>
              <a:t> Avg. Vs. GT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09623797025372"/>
                  <c:y val="-0.30434740012337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Analysis!$B$1:$B$16</c:f>
              <c:numCache>
                <c:formatCode>General</c:formatCode>
                <c:ptCount val="16"/>
                <c:pt idx="0">
                  <c:v>86.285317700353446</c:v>
                </c:pt>
                <c:pt idx="1">
                  <c:v>65.125149178794445</c:v>
                </c:pt>
                <c:pt idx="2">
                  <c:v>79.395296497344461</c:v>
                </c:pt>
                <c:pt idx="3">
                  <c:v>78.732904588533231</c:v>
                </c:pt>
                <c:pt idx="4">
                  <c:v>60.7056285207427</c:v>
                </c:pt>
                <c:pt idx="5">
                  <c:v>73.934767148633966</c:v>
                </c:pt>
                <c:pt idx="7">
                  <c:v>76.742601771011465</c:v>
                </c:pt>
                <c:pt idx="8">
                  <c:v>69.228362793708769</c:v>
                </c:pt>
                <c:pt idx="9">
                  <c:v>66.14154195745833</c:v>
                </c:pt>
                <c:pt idx="10">
                  <c:v>51.208231763657189</c:v>
                </c:pt>
                <c:pt idx="11">
                  <c:v>66.633476893795674</c:v>
                </c:pt>
                <c:pt idx="12">
                  <c:v>87.795943118142063</c:v>
                </c:pt>
                <c:pt idx="13">
                  <c:v>79.399739845640397</c:v>
                </c:pt>
                <c:pt idx="15">
                  <c:v>65.311396048924152</c:v>
                </c:pt>
              </c:numCache>
            </c:numRef>
          </c:xVal>
          <c:yVal>
            <c:numRef>
              <c:f>Analysis!$C$1:$C$16</c:f>
              <c:numCache>
                <c:formatCode>General</c:formatCode>
                <c:ptCount val="16"/>
                <c:pt idx="0">
                  <c:v>2.361713233205939E-3</c:v>
                </c:pt>
                <c:pt idx="1">
                  <c:v>3.0001753142142773E-3</c:v>
                </c:pt>
                <c:pt idx="2">
                  <c:v>2.0054600009301593E-3</c:v>
                </c:pt>
                <c:pt idx="3">
                  <c:v>2.2355723626245948E-3</c:v>
                </c:pt>
                <c:pt idx="4">
                  <c:v>3.0627632789989568E-3</c:v>
                </c:pt>
                <c:pt idx="5">
                  <c:v>3.8983075140132362E-3</c:v>
                </c:pt>
                <c:pt idx="7">
                  <c:v>2.6465577218152156E-3</c:v>
                </c:pt>
                <c:pt idx="8">
                  <c:v>3.5558343079545984E-3</c:v>
                </c:pt>
                <c:pt idx="9">
                  <c:v>2.4389235109016946E-3</c:v>
                </c:pt>
                <c:pt idx="10">
                  <c:v>3.8742333427334024E-3</c:v>
                </c:pt>
                <c:pt idx="11">
                  <c:v>3.5484296346720043E-3</c:v>
                </c:pt>
                <c:pt idx="12">
                  <c:v>2.5561179439846852E-3</c:v>
                </c:pt>
                <c:pt idx="13">
                  <c:v>2.3019257963136606E-3</c:v>
                </c:pt>
                <c:pt idx="14">
                  <c:v>3.8515753347060783E-3</c:v>
                </c:pt>
                <c:pt idx="15">
                  <c:v>4.0962726039833908E-3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C-44D5-8910-48E46C75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17856"/>
        <c:axId val="582316416"/>
      </c:scatterChart>
      <c:valAx>
        <c:axId val="5823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6416"/>
        <c:crosses val="autoZero"/>
        <c:crossBetween val="midCat"/>
      </c:valAx>
      <c:valAx>
        <c:axId val="5823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</a:t>
            </a:r>
            <a:r>
              <a:rPr lang="en-US" baseline="0"/>
              <a:t> vs Germ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444444444444444E-2"/>
                  <c:y val="-0.13866359447004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 Deg Master Sheet'!$C$2:$C$48</c:f>
              <c:numCache>
                <c:formatCode>General</c:formatCode>
                <c:ptCount val="47"/>
                <c:pt idx="0">
                  <c:v>102.13011156115108</c:v>
                </c:pt>
                <c:pt idx="1">
                  <c:v>61.992873788569739</c:v>
                </c:pt>
                <c:pt idx="2">
                  <c:v>86.285317700353446</c:v>
                </c:pt>
                <c:pt idx="3">
                  <c:v>58.477101309819446</c:v>
                </c:pt>
                <c:pt idx="4">
                  <c:v>95.569156769367709</c:v>
                </c:pt>
                <c:pt idx="5">
                  <c:v>65.125149178794445</c:v>
                </c:pt>
                <c:pt idx="6">
                  <c:v>79.395296497344461</c:v>
                </c:pt>
                <c:pt idx="7">
                  <c:v>78.732904588533231</c:v>
                </c:pt>
                <c:pt idx="8">
                  <c:v>60.7056285207427</c:v>
                </c:pt>
                <c:pt idx="9">
                  <c:v>70.764783448152741</c:v>
                </c:pt>
                <c:pt idx="10">
                  <c:v>112.49959816601474</c:v>
                </c:pt>
                <c:pt idx="11">
                  <c:v>73.934767148633966</c:v>
                </c:pt>
                <c:pt idx="12">
                  <c:v>119.44303579712337</c:v>
                </c:pt>
                <c:pt idx="14">
                  <c:v>76.742601771011465</c:v>
                </c:pt>
                <c:pt idx="15">
                  <c:v>101.86678314987819</c:v>
                </c:pt>
                <c:pt idx="16">
                  <c:v>68.843304164368774</c:v>
                </c:pt>
                <c:pt idx="17">
                  <c:v>58.895768535641061</c:v>
                </c:pt>
                <c:pt idx="18">
                  <c:v>69.228362793708769</c:v>
                </c:pt>
                <c:pt idx="19">
                  <c:v>66.14154195745833</c:v>
                </c:pt>
                <c:pt idx="20">
                  <c:v>51.208231763657189</c:v>
                </c:pt>
                <c:pt idx="21">
                  <c:v>66.633476893795674</c:v>
                </c:pt>
                <c:pt idx="22">
                  <c:v>79.866034360577075</c:v>
                </c:pt>
                <c:pt idx="23">
                  <c:v>79.849415869357159</c:v>
                </c:pt>
                <c:pt idx="24">
                  <c:v>91.654730056296799</c:v>
                </c:pt>
                <c:pt idx="25">
                  <c:v>87.795943118142063</c:v>
                </c:pt>
                <c:pt idx="26">
                  <c:v>79.399739845640397</c:v>
                </c:pt>
                <c:pt idx="27">
                  <c:v>114.22524017738344</c:v>
                </c:pt>
                <c:pt idx="28">
                  <c:v>65.311396048924152</c:v>
                </c:pt>
                <c:pt idx="29">
                  <c:v>59.674480081527129</c:v>
                </c:pt>
                <c:pt idx="30">
                  <c:v>97.494589956903752</c:v>
                </c:pt>
                <c:pt idx="31">
                  <c:v>77.642378895915456</c:v>
                </c:pt>
                <c:pt idx="32">
                  <c:v>46.182135286320367</c:v>
                </c:pt>
                <c:pt idx="33">
                  <c:v>69.160752194201692</c:v>
                </c:pt>
                <c:pt idx="34">
                  <c:v>58.093987656486711</c:v>
                </c:pt>
                <c:pt idx="35">
                  <c:v>92.405006418490345</c:v>
                </c:pt>
                <c:pt idx="36">
                  <c:v>80.848025815284387</c:v>
                </c:pt>
                <c:pt idx="37">
                  <c:v>112.77867058071568</c:v>
                </c:pt>
                <c:pt idx="38">
                  <c:v>89.024560288540727</c:v>
                </c:pt>
                <c:pt idx="39">
                  <c:v>101.1624240629147</c:v>
                </c:pt>
                <c:pt idx="40">
                  <c:v>74.878315936286214</c:v>
                </c:pt>
                <c:pt idx="41">
                  <c:v>81.004394626012996</c:v>
                </c:pt>
                <c:pt idx="42">
                  <c:v>59.734747066874412</c:v>
                </c:pt>
                <c:pt idx="43">
                  <c:v>77.323209978848411</c:v>
                </c:pt>
                <c:pt idx="44">
                  <c:v>47.918457804595903</c:v>
                </c:pt>
                <c:pt idx="45">
                  <c:v>96.543724961777798</c:v>
                </c:pt>
                <c:pt idx="46">
                  <c:v>85.047321914298266</c:v>
                </c:pt>
              </c:numCache>
            </c:numRef>
          </c:xVal>
          <c:yVal>
            <c:numRef>
              <c:f>'9 Deg Master Sheet'!$G$2:$G$48</c:f>
              <c:numCache>
                <c:formatCode>General</c:formatCode>
                <c:ptCount val="47"/>
                <c:pt idx="0">
                  <c:v>2.7806498516069094E-4</c:v>
                </c:pt>
                <c:pt idx="1">
                  <c:v>2.6261757399091809E-4</c:v>
                </c:pt>
                <c:pt idx="2">
                  <c:v>3.5862442381116909E-4</c:v>
                </c:pt>
                <c:pt idx="3">
                  <c:v>2.5660163116124471E-4</c:v>
                </c:pt>
                <c:pt idx="4">
                  <c:v>3.0048936303854516E-4</c:v>
                </c:pt>
                <c:pt idx="5">
                  <c:v>3.6136669393127465E-4</c:v>
                </c:pt>
                <c:pt idx="6">
                  <c:v>2.5103783154734602E-4</c:v>
                </c:pt>
                <c:pt idx="7">
                  <c:v>4.3515128515574195E-4</c:v>
                </c:pt>
                <c:pt idx="8">
                  <c:v>2.4877905183552185E-4</c:v>
                </c:pt>
                <c:pt idx="9">
                  <c:v>2.9294293800982821E-4</c:v>
                </c:pt>
                <c:pt idx="10">
                  <c:v>3.1750275058307816E-4</c:v>
                </c:pt>
                <c:pt idx="11">
                  <c:v>3.3250093464012485E-4</c:v>
                </c:pt>
                <c:pt idx="12">
                  <c:v>3.2425542558360456E-4</c:v>
                </c:pt>
                <c:pt idx="13">
                  <c:v>-8.118474204579112E-5</c:v>
                </c:pt>
                <c:pt idx="14">
                  <c:v>2.4451734091336208E-4</c:v>
                </c:pt>
                <c:pt idx="15">
                  <c:v>1.6522240377724821E-4</c:v>
                </c:pt>
                <c:pt idx="16">
                  <c:v>1.7366491639523096E-4</c:v>
                </c:pt>
                <c:pt idx="17">
                  <c:v>2.8896439727320566E-4</c:v>
                </c:pt>
                <c:pt idx="18">
                  <c:v>4.1062034545550187E-4</c:v>
                </c:pt>
                <c:pt idx="19">
                  <c:v>2.8379234908956015E-4</c:v>
                </c:pt>
                <c:pt idx="20">
                  <c:v>2.5641847701608311E-4</c:v>
                </c:pt>
                <c:pt idx="21">
                  <c:v>2.1674753320419831E-4</c:v>
                </c:pt>
                <c:pt idx="22">
                  <c:v>3.1554392157521159E-4</c:v>
                </c:pt>
                <c:pt idx="23">
                  <c:v>2.0183739053501694E-4</c:v>
                </c:pt>
                <c:pt idx="24">
                  <c:v>2.6837572925936384E-4</c:v>
                </c:pt>
                <c:pt idx="25">
                  <c:v>2.445913948365395E-4</c:v>
                </c:pt>
                <c:pt idx="26">
                  <c:v>2.8415693758618266E-4</c:v>
                </c:pt>
                <c:pt idx="27">
                  <c:v>2.8855265434511224E-4</c:v>
                </c:pt>
                <c:pt idx="28">
                  <c:v>2.8567484234498383E-4</c:v>
                </c:pt>
                <c:pt idx="29">
                  <c:v>1.8840487769070994E-4</c:v>
                </c:pt>
                <c:pt idx="30">
                  <c:v>3.8887298215973544E-4</c:v>
                </c:pt>
                <c:pt idx="31">
                  <c:v>2.9115958412108731E-4</c:v>
                </c:pt>
                <c:pt idx="32">
                  <c:v>3.285689412082009E-4</c:v>
                </c:pt>
                <c:pt idx="33">
                  <c:v>3.3022665547202386E-4</c:v>
                </c:pt>
                <c:pt idx="34">
                  <c:v>2.3357227535835928E-4</c:v>
                </c:pt>
                <c:pt idx="35">
                  <c:v>2.798073880357572E-4</c:v>
                </c:pt>
                <c:pt idx="36">
                  <c:v>2.7138547782713552E-4</c:v>
                </c:pt>
                <c:pt idx="37">
                  <c:v>3.4033875939534926E-4</c:v>
                </c:pt>
                <c:pt idx="38">
                  <c:v>1.9460861061351998E-4</c:v>
                </c:pt>
                <c:pt idx="39">
                  <c:v>2.5170493149053456E-4</c:v>
                </c:pt>
                <c:pt idx="40">
                  <c:v>3.5630064042555589E-4</c:v>
                </c:pt>
                <c:pt idx="41">
                  <c:v>3.2209587864245908E-4</c:v>
                </c:pt>
                <c:pt idx="42">
                  <c:v>2.9677327517331037E-4</c:v>
                </c:pt>
                <c:pt idx="43">
                  <c:v>3.0423092995486513E-4</c:v>
                </c:pt>
                <c:pt idx="44">
                  <c:v>2.9010524558545006E-4</c:v>
                </c:pt>
                <c:pt idx="45">
                  <c:v>1.434103534154701E-4</c:v>
                </c:pt>
                <c:pt idx="46">
                  <c:v>2.5210043852267174E-4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1-4575-AC07-3D1FC43E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93824"/>
        <c:axId val="584277984"/>
      </c:scatterChart>
      <c:valAx>
        <c:axId val="5842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77984"/>
        <c:crosses val="autoZero"/>
        <c:crossBetween val="midCat"/>
      </c:valAx>
      <c:valAx>
        <c:axId val="584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 vs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78565179352583E-2"/>
                  <c:y val="-0.35132258005855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 Deg Master Sheet'!$C$2:$C$52</c:f>
              <c:numCache>
                <c:formatCode>General</c:formatCode>
                <c:ptCount val="51"/>
                <c:pt idx="0">
                  <c:v>102.13011156115108</c:v>
                </c:pt>
                <c:pt idx="1">
                  <c:v>61.992873788569739</c:v>
                </c:pt>
                <c:pt idx="2">
                  <c:v>86.285317700353446</c:v>
                </c:pt>
                <c:pt idx="3">
                  <c:v>58.477101309819446</c:v>
                </c:pt>
                <c:pt idx="4">
                  <c:v>95.569156769367709</c:v>
                </c:pt>
                <c:pt idx="5">
                  <c:v>65.125149178794445</c:v>
                </c:pt>
                <c:pt idx="6">
                  <c:v>79.395296497344461</c:v>
                </c:pt>
                <c:pt idx="7">
                  <c:v>78.732904588533231</c:v>
                </c:pt>
                <c:pt idx="8">
                  <c:v>60.7056285207427</c:v>
                </c:pt>
                <c:pt idx="9">
                  <c:v>70.764783448152741</c:v>
                </c:pt>
                <c:pt idx="10">
                  <c:v>112.49959816601474</c:v>
                </c:pt>
                <c:pt idx="11">
                  <c:v>73.934767148633966</c:v>
                </c:pt>
                <c:pt idx="12">
                  <c:v>119.44303579712337</c:v>
                </c:pt>
                <c:pt idx="14">
                  <c:v>76.742601771011465</c:v>
                </c:pt>
                <c:pt idx="15">
                  <c:v>101.86678314987819</c:v>
                </c:pt>
                <c:pt idx="16">
                  <c:v>68.843304164368774</c:v>
                </c:pt>
                <c:pt idx="17">
                  <c:v>58.895768535641061</c:v>
                </c:pt>
                <c:pt idx="18">
                  <c:v>69.228362793708769</c:v>
                </c:pt>
                <c:pt idx="19">
                  <c:v>66.14154195745833</c:v>
                </c:pt>
                <c:pt idx="20">
                  <c:v>51.208231763657189</c:v>
                </c:pt>
                <c:pt idx="21">
                  <c:v>66.633476893795674</c:v>
                </c:pt>
                <c:pt idx="22">
                  <c:v>79.866034360577075</c:v>
                </c:pt>
                <c:pt idx="23">
                  <c:v>79.849415869357159</c:v>
                </c:pt>
                <c:pt idx="24">
                  <c:v>91.654730056296799</c:v>
                </c:pt>
                <c:pt idx="25">
                  <c:v>87.795943118142063</c:v>
                </c:pt>
                <c:pt idx="26">
                  <c:v>79.399739845640397</c:v>
                </c:pt>
                <c:pt idx="27">
                  <c:v>114.22524017738344</c:v>
                </c:pt>
                <c:pt idx="28">
                  <c:v>65.311396048924152</c:v>
                </c:pt>
                <c:pt idx="29">
                  <c:v>59.674480081527129</c:v>
                </c:pt>
                <c:pt idx="30">
                  <c:v>97.494589956903752</c:v>
                </c:pt>
                <c:pt idx="31">
                  <c:v>77.642378895915456</c:v>
                </c:pt>
                <c:pt idx="32">
                  <c:v>46.182135286320367</c:v>
                </c:pt>
                <c:pt idx="33">
                  <c:v>69.160752194201692</c:v>
                </c:pt>
                <c:pt idx="34">
                  <c:v>58.093987656486711</c:v>
                </c:pt>
                <c:pt idx="35">
                  <c:v>92.405006418490345</c:v>
                </c:pt>
                <c:pt idx="36">
                  <c:v>80.848025815284387</c:v>
                </c:pt>
                <c:pt idx="37">
                  <c:v>112.77867058071568</c:v>
                </c:pt>
                <c:pt idx="38">
                  <c:v>89.024560288540727</c:v>
                </c:pt>
                <c:pt idx="39">
                  <c:v>101.1624240629147</c:v>
                </c:pt>
                <c:pt idx="40">
                  <c:v>74.878315936286214</c:v>
                </c:pt>
                <c:pt idx="41">
                  <c:v>81.004394626012996</c:v>
                </c:pt>
                <c:pt idx="42">
                  <c:v>59.734747066874412</c:v>
                </c:pt>
                <c:pt idx="43">
                  <c:v>77.323209978848411</c:v>
                </c:pt>
                <c:pt idx="44">
                  <c:v>47.918457804595903</c:v>
                </c:pt>
                <c:pt idx="45">
                  <c:v>96.543724961777798</c:v>
                </c:pt>
                <c:pt idx="46">
                  <c:v>85.047321914298266</c:v>
                </c:pt>
                <c:pt idx="50">
                  <c:v>26.648853799944398</c:v>
                </c:pt>
              </c:numCache>
            </c:numRef>
          </c:xVal>
          <c:yVal>
            <c:numRef>
              <c:f>'9 Deg Master Sheet'!$K$2:$K$52</c:f>
              <c:numCache>
                <c:formatCode>General</c:formatCode>
                <c:ptCount val="51"/>
                <c:pt idx="0">
                  <c:v>2.8521891019462468E-3</c:v>
                </c:pt>
                <c:pt idx="1">
                  <c:v>2.1881045461132624E-3</c:v>
                </c:pt>
                <c:pt idx="2">
                  <c:v>2.361713233205939E-3</c:v>
                </c:pt>
                <c:pt idx="3">
                  <c:v>3.6318713553975591E-3</c:v>
                </c:pt>
                <c:pt idx="4">
                  <c:v>2.2335806413060202E-3</c:v>
                </c:pt>
                <c:pt idx="5">
                  <c:v>3.0001753142142773E-3</c:v>
                </c:pt>
                <c:pt idx="6">
                  <c:v>2.0054600009301593E-3</c:v>
                </c:pt>
                <c:pt idx="7">
                  <c:v>2.2355723626245948E-3</c:v>
                </c:pt>
                <c:pt idx="8">
                  <c:v>3.0627632789989568E-3</c:v>
                </c:pt>
                <c:pt idx="9">
                  <c:v>2.9224895435129902E-3</c:v>
                </c:pt>
                <c:pt idx="10">
                  <c:v>2.6820257231369104E-3</c:v>
                </c:pt>
                <c:pt idx="11">
                  <c:v>3.8983075140132362E-3</c:v>
                </c:pt>
                <c:pt idx="12">
                  <c:v>2.2701780604906675E-3</c:v>
                </c:pt>
                <c:pt idx="13">
                  <c:v>2.6084591623187631E-3</c:v>
                </c:pt>
                <c:pt idx="14">
                  <c:v>2.6465577218152156E-3</c:v>
                </c:pt>
                <c:pt idx="15">
                  <c:v>4.2792807732837546E-3</c:v>
                </c:pt>
                <c:pt idx="16">
                  <c:v>1.9078806184894817E-3</c:v>
                </c:pt>
                <c:pt idx="17">
                  <c:v>3.185384445732286E-3</c:v>
                </c:pt>
                <c:pt idx="18">
                  <c:v>3.5558343079545984E-3</c:v>
                </c:pt>
                <c:pt idx="19">
                  <c:v>2.4389235109016946E-3</c:v>
                </c:pt>
                <c:pt idx="20">
                  <c:v>3.8742333427334024E-3</c:v>
                </c:pt>
                <c:pt idx="21">
                  <c:v>3.5484296346720043E-3</c:v>
                </c:pt>
                <c:pt idx="22">
                  <c:v>3.0044652340548267E-3</c:v>
                </c:pt>
                <c:pt idx="23">
                  <c:v>2.8990274570425156E-3</c:v>
                </c:pt>
                <c:pt idx="24">
                  <c:v>2.807860466013402E-3</c:v>
                </c:pt>
                <c:pt idx="25">
                  <c:v>2.5561179439846852E-3</c:v>
                </c:pt>
                <c:pt idx="26">
                  <c:v>2.3019257963136606E-3</c:v>
                </c:pt>
                <c:pt idx="27">
                  <c:v>3.8515753347060783E-3</c:v>
                </c:pt>
                <c:pt idx="28">
                  <c:v>4.0962726039833908E-3</c:v>
                </c:pt>
                <c:pt idx="29">
                  <c:v>2.2551854662365123E-3</c:v>
                </c:pt>
                <c:pt idx="30">
                  <c:v>2.462476672278815E-3</c:v>
                </c:pt>
                <c:pt idx="31">
                  <c:v>2.3207516254164632E-3</c:v>
                </c:pt>
                <c:pt idx="32">
                  <c:v>3.3550904004901096E-3</c:v>
                </c:pt>
                <c:pt idx="33">
                  <c:v>3.1507994834742846E-3</c:v>
                </c:pt>
                <c:pt idx="34">
                  <c:v>2.6465058164063548E-3</c:v>
                </c:pt>
                <c:pt idx="35">
                  <c:v>2.1916878319602749E-3</c:v>
                </c:pt>
                <c:pt idx="36">
                  <c:v>4.002108440257863E-3</c:v>
                </c:pt>
                <c:pt idx="37">
                  <c:v>2.7012186739458111E-3</c:v>
                </c:pt>
                <c:pt idx="38">
                  <c:v>2.8293601901903651E-3</c:v>
                </c:pt>
                <c:pt idx="39">
                  <c:v>4.0800893383614485E-3</c:v>
                </c:pt>
                <c:pt idx="40">
                  <c:v>2.2685282609184528E-3</c:v>
                </c:pt>
                <c:pt idx="41">
                  <c:v>2.5113249489060667E-3</c:v>
                </c:pt>
                <c:pt idx="42">
                  <c:v>2.6151436425738803E-3</c:v>
                </c:pt>
                <c:pt idx="43">
                  <c:v>2.6288706443713134E-3</c:v>
                </c:pt>
                <c:pt idx="44">
                  <c:v>3.70437097787805E-3</c:v>
                </c:pt>
                <c:pt idx="45">
                  <c:v>1.9017375996567458E-3</c:v>
                </c:pt>
                <c:pt idx="46">
                  <c:v>2.9732951772507535E-3</c:v>
                </c:pt>
                <c:pt idx="50">
                  <c:v>2.8413309527463089E-3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6-4565-92CE-172A592C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62767"/>
        <c:axId val="1801565119"/>
      </c:scatterChart>
      <c:valAx>
        <c:axId val="25206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65119"/>
        <c:crosses val="autoZero"/>
        <c:crossBetween val="midCat"/>
      </c:valAx>
      <c:valAx>
        <c:axId val="18015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6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</a:t>
            </a:r>
            <a:r>
              <a:rPr lang="en-US" baseline="0"/>
              <a:t> vs Germ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518314857499065E-2"/>
                  <c:y val="-0.3093878774758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 Deg Master Sheet'!$C$2:$C$52</c:f>
              <c:numCache>
                <c:formatCode>General</c:formatCode>
                <c:ptCount val="51"/>
                <c:pt idx="0">
                  <c:v>102.13011156115108</c:v>
                </c:pt>
                <c:pt idx="1">
                  <c:v>61.992873788569739</c:v>
                </c:pt>
                <c:pt idx="2">
                  <c:v>86.285317700353446</c:v>
                </c:pt>
                <c:pt idx="3">
                  <c:v>58.477101309819446</c:v>
                </c:pt>
                <c:pt idx="4">
                  <c:v>95.569156769367709</c:v>
                </c:pt>
                <c:pt idx="5">
                  <c:v>65.125149178794445</c:v>
                </c:pt>
                <c:pt idx="6">
                  <c:v>79.395296497344461</c:v>
                </c:pt>
                <c:pt idx="7">
                  <c:v>78.732904588533231</c:v>
                </c:pt>
                <c:pt idx="8">
                  <c:v>60.7056285207427</c:v>
                </c:pt>
                <c:pt idx="9">
                  <c:v>70.764783448152741</c:v>
                </c:pt>
                <c:pt idx="10">
                  <c:v>112.49959816601474</c:v>
                </c:pt>
                <c:pt idx="11">
                  <c:v>73.934767148633966</c:v>
                </c:pt>
                <c:pt idx="12">
                  <c:v>119.44303579712337</c:v>
                </c:pt>
                <c:pt idx="14">
                  <c:v>76.742601771011465</c:v>
                </c:pt>
                <c:pt idx="15">
                  <c:v>101.86678314987819</c:v>
                </c:pt>
                <c:pt idx="16">
                  <c:v>68.843304164368774</c:v>
                </c:pt>
                <c:pt idx="17">
                  <c:v>58.895768535641061</c:v>
                </c:pt>
                <c:pt idx="18">
                  <c:v>69.228362793708769</c:v>
                </c:pt>
                <c:pt idx="19">
                  <c:v>66.14154195745833</c:v>
                </c:pt>
                <c:pt idx="20">
                  <c:v>51.208231763657189</c:v>
                </c:pt>
                <c:pt idx="21">
                  <c:v>66.633476893795674</c:v>
                </c:pt>
                <c:pt idx="22">
                  <c:v>79.866034360577075</c:v>
                </c:pt>
                <c:pt idx="23">
                  <c:v>79.849415869357159</c:v>
                </c:pt>
                <c:pt idx="24">
                  <c:v>91.654730056296799</c:v>
                </c:pt>
                <c:pt idx="25">
                  <c:v>87.795943118142063</c:v>
                </c:pt>
                <c:pt idx="26">
                  <c:v>79.399739845640397</c:v>
                </c:pt>
                <c:pt idx="27">
                  <c:v>114.22524017738344</c:v>
                </c:pt>
                <c:pt idx="28">
                  <c:v>65.311396048924152</c:v>
                </c:pt>
                <c:pt idx="29">
                  <c:v>59.674480081527129</c:v>
                </c:pt>
                <c:pt idx="30">
                  <c:v>97.494589956903752</c:v>
                </c:pt>
                <c:pt idx="31">
                  <c:v>77.642378895915456</c:v>
                </c:pt>
                <c:pt idx="32">
                  <c:v>46.182135286320367</c:v>
                </c:pt>
                <c:pt idx="33">
                  <c:v>69.160752194201692</c:v>
                </c:pt>
                <c:pt idx="34">
                  <c:v>58.093987656486711</c:v>
                </c:pt>
                <c:pt idx="35">
                  <c:v>92.405006418490345</c:v>
                </c:pt>
                <c:pt idx="36">
                  <c:v>80.848025815284387</c:v>
                </c:pt>
                <c:pt idx="37">
                  <c:v>112.77867058071568</c:v>
                </c:pt>
                <c:pt idx="38">
                  <c:v>89.024560288540727</c:v>
                </c:pt>
                <c:pt idx="39">
                  <c:v>101.1624240629147</c:v>
                </c:pt>
                <c:pt idx="40">
                  <c:v>74.878315936286214</c:v>
                </c:pt>
                <c:pt idx="41">
                  <c:v>81.004394626012996</c:v>
                </c:pt>
                <c:pt idx="42">
                  <c:v>59.734747066874412</c:v>
                </c:pt>
                <c:pt idx="43">
                  <c:v>77.323209978848411</c:v>
                </c:pt>
                <c:pt idx="44">
                  <c:v>47.918457804595903</c:v>
                </c:pt>
                <c:pt idx="45">
                  <c:v>96.543724961777798</c:v>
                </c:pt>
                <c:pt idx="46">
                  <c:v>85.047321914298266</c:v>
                </c:pt>
                <c:pt idx="50">
                  <c:v>26.648853799944398</c:v>
                </c:pt>
              </c:numCache>
            </c:numRef>
          </c:xVal>
          <c:yVal>
            <c:numRef>
              <c:f>'9 Deg Master Sheet'!$G$2:$G$52</c:f>
              <c:numCache>
                <c:formatCode>General</c:formatCode>
                <c:ptCount val="51"/>
                <c:pt idx="0">
                  <c:v>2.7806498516069094E-4</c:v>
                </c:pt>
                <c:pt idx="1">
                  <c:v>2.6261757399091809E-4</c:v>
                </c:pt>
                <c:pt idx="2">
                  <c:v>3.5862442381116909E-4</c:v>
                </c:pt>
                <c:pt idx="3">
                  <c:v>2.5660163116124471E-4</c:v>
                </c:pt>
                <c:pt idx="4">
                  <c:v>3.0048936303854516E-4</c:v>
                </c:pt>
                <c:pt idx="5">
                  <c:v>3.6136669393127465E-4</c:v>
                </c:pt>
                <c:pt idx="6">
                  <c:v>2.5103783154734602E-4</c:v>
                </c:pt>
                <c:pt idx="7">
                  <c:v>4.3515128515574195E-4</c:v>
                </c:pt>
                <c:pt idx="8">
                  <c:v>2.4877905183552185E-4</c:v>
                </c:pt>
                <c:pt idx="9">
                  <c:v>2.9294293800982821E-4</c:v>
                </c:pt>
                <c:pt idx="10">
                  <c:v>3.1750275058307816E-4</c:v>
                </c:pt>
                <c:pt idx="11">
                  <c:v>3.3250093464012485E-4</c:v>
                </c:pt>
                <c:pt idx="12">
                  <c:v>3.2425542558360456E-4</c:v>
                </c:pt>
                <c:pt idx="13">
                  <c:v>-8.118474204579112E-5</c:v>
                </c:pt>
                <c:pt idx="14">
                  <c:v>2.4451734091336208E-4</c:v>
                </c:pt>
                <c:pt idx="15">
                  <c:v>1.6522240377724821E-4</c:v>
                </c:pt>
                <c:pt idx="16">
                  <c:v>1.7366491639523096E-4</c:v>
                </c:pt>
                <c:pt idx="17">
                  <c:v>2.8896439727320566E-4</c:v>
                </c:pt>
                <c:pt idx="18">
                  <c:v>4.1062034545550187E-4</c:v>
                </c:pt>
                <c:pt idx="19">
                  <c:v>2.8379234908956015E-4</c:v>
                </c:pt>
                <c:pt idx="20">
                  <c:v>2.5641847701608311E-4</c:v>
                </c:pt>
                <c:pt idx="21">
                  <c:v>2.1674753320419831E-4</c:v>
                </c:pt>
                <c:pt idx="22">
                  <c:v>3.1554392157521159E-4</c:v>
                </c:pt>
                <c:pt idx="23">
                  <c:v>2.0183739053501694E-4</c:v>
                </c:pt>
                <c:pt idx="24">
                  <c:v>2.6837572925936384E-4</c:v>
                </c:pt>
                <c:pt idx="25">
                  <c:v>2.445913948365395E-4</c:v>
                </c:pt>
                <c:pt idx="26">
                  <c:v>2.8415693758618266E-4</c:v>
                </c:pt>
                <c:pt idx="27">
                  <c:v>2.8855265434511224E-4</c:v>
                </c:pt>
                <c:pt idx="28">
                  <c:v>2.8567484234498383E-4</c:v>
                </c:pt>
                <c:pt idx="29">
                  <c:v>1.8840487769070994E-4</c:v>
                </c:pt>
                <c:pt idx="30">
                  <c:v>3.8887298215973544E-4</c:v>
                </c:pt>
                <c:pt idx="31">
                  <c:v>2.9115958412108731E-4</c:v>
                </c:pt>
                <c:pt idx="32">
                  <c:v>3.285689412082009E-4</c:v>
                </c:pt>
                <c:pt idx="33">
                  <c:v>3.3022665547202386E-4</c:v>
                </c:pt>
                <c:pt idx="34">
                  <c:v>2.3357227535835928E-4</c:v>
                </c:pt>
                <c:pt idx="35">
                  <c:v>2.798073880357572E-4</c:v>
                </c:pt>
                <c:pt idx="36">
                  <c:v>2.7138547782713552E-4</c:v>
                </c:pt>
                <c:pt idx="37">
                  <c:v>3.4033875939534926E-4</c:v>
                </c:pt>
                <c:pt idx="38">
                  <c:v>1.9460861061351998E-4</c:v>
                </c:pt>
                <c:pt idx="39">
                  <c:v>2.5170493149053456E-4</c:v>
                </c:pt>
                <c:pt idx="40">
                  <c:v>3.5630064042555589E-4</c:v>
                </c:pt>
                <c:pt idx="41">
                  <c:v>3.2209587864245908E-4</c:v>
                </c:pt>
                <c:pt idx="42">
                  <c:v>2.9677327517331037E-4</c:v>
                </c:pt>
                <c:pt idx="43">
                  <c:v>3.0423092995486513E-4</c:v>
                </c:pt>
                <c:pt idx="44">
                  <c:v>2.9010524558545006E-4</c:v>
                </c:pt>
                <c:pt idx="45">
                  <c:v>1.434103534154701E-4</c:v>
                </c:pt>
                <c:pt idx="46">
                  <c:v>2.5210043852267174E-4</c:v>
                </c:pt>
                <c:pt idx="50">
                  <c:v>3.0605689526735783E-4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F-45F9-A778-FF308EFB3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93824"/>
        <c:axId val="584277984"/>
      </c:scatterChart>
      <c:valAx>
        <c:axId val="5842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77984"/>
        <c:crosses val="autoZero"/>
        <c:crossBetween val="midCat"/>
      </c:valAx>
      <c:valAx>
        <c:axId val="584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312737</xdr:colOff>
      <xdr:row>3</xdr:row>
      <xdr:rowOff>58737</xdr:rowOff>
    </xdr:from>
    <xdr:to>
      <xdr:col>10</xdr:col>
      <xdr:colOff>474662</xdr:colOff>
      <xdr:row>18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0B8B5-10B6-124A-F962-19D4731D2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179387</xdr:rowOff>
    </xdr:from>
    <xdr:to>
      <xdr:col>12</xdr:col>
      <xdr:colOff>361950</xdr:colOff>
      <xdr:row>18</xdr:row>
      <xdr:rowOff>30162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58F7D-19ED-9218-A92F-BD5C5B30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126319</xdr:colOff>
      <xdr:row>16</xdr:row>
      <xdr:rowOff>24266</xdr:rowOff>
    </xdr:from>
    <xdr:to>
      <xdr:col>22</xdr:col>
      <xdr:colOff>130402</xdr:colOff>
      <xdr:row>31</xdr:row>
      <xdr:rowOff>65541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16A42-CB9B-1AF9-B8D1-9FCF2F3D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178479</xdr:colOff>
      <xdr:row>0</xdr:row>
      <xdr:rowOff>124052</xdr:rowOff>
    </xdr:from>
    <xdr:to>
      <xdr:col>21</xdr:col>
      <xdr:colOff>483279</xdr:colOff>
      <xdr:row>15</xdr:row>
      <xdr:rowOff>158977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D7B63-EF14-29BA-C6DD-2A6AAF53E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80281</xdr:colOff>
      <xdr:row>32</xdr:row>
      <xdr:rowOff>25853</xdr:rowOff>
    </xdr:from>
    <xdr:to>
      <xdr:col>22</xdr:col>
      <xdr:colOff>84364</xdr:colOff>
      <xdr:row>47</xdr:row>
      <xdr:rowOff>60778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A8A0B-86E8-4F1D-9F7D-B4B7B9821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itzkea\PycharmProjects\CanolaGermProjectV4\DataManager\Temp%20Var%20Data\Export\germdata_0.xlsx" TargetMode="External"/><Relationship Id="rId1" Type="http://schemas.openxmlformats.org/officeDocument/2006/relationships/externalLinkPath" Target="germdata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k16 9 Deg Cycle 1 (redo)_1.xls"/>
      <sheetName val="Sk16 9 Deg Cycle 1 (redo)_10.xl"/>
      <sheetName val="Sk16 9 Deg Cycle 1 (redo)_11.xl"/>
      <sheetName val="Sk16 9 Deg Cycle 1 (redo)_12.xl"/>
      <sheetName val="Sk16 9 Deg Cycle 1 (redo)_13.xl"/>
      <sheetName val="Sk16 9 Deg Cycle 1 (redo)_14.xl"/>
      <sheetName val="Sk16 9 Deg Cycle 1 (redo)_15.xl"/>
      <sheetName val="Sk16 9 Deg Cycle 1 (redo)_16.xl"/>
      <sheetName val="Sk16 9 Deg Cycle 1 (redo)_2.xls"/>
      <sheetName val="Sk16 9 Deg Cycle 1 (redo)_3.xls"/>
      <sheetName val="Sk16 9 Deg Cycle 1 (redo)_4.xls"/>
      <sheetName val="Sk16 9 Deg Cycle 1 (redo)_5.xls"/>
      <sheetName val="Sk16 9 Deg Cycle 1 (redo)_6.xls"/>
      <sheetName val="Sk16 9 Deg Cycle 1 (redo)_7.xls"/>
      <sheetName val="Sk16 9 Deg Cycle 1 (redo)_8.xls"/>
      <sheetName val="Sk16 9 Deg Cycle 1 (redo)_9.xls"/>
      <sheetName val="SK16 9 Deg Cycle 2_1.xlsx"/>
      <sheetName val="SK16 9 Deg Cycle 2_10.xlsx"/>
      <sheetName val="SK16 9 Deg Cycle 2_11.xlsx"/>
      <sheetName val="SK16 9 Deg Cycle 2_12.xlsx"/>
      <sheetName val="SK16 9 Deg Cycle 2_13.xlsx"/>
      <sheetName val="SK16 9 Deg Cycle 2_14.xlsx"/>
      <sheetName val="SK16 9 Deg Cycle 2_15.xlsx"/>
      <sheetName val="SK16 9 Deg Cycle 2_16.xlsx"/>
      <sheetName val="SK16 9 Deg Cycle 2_2.xlsx"/>
      <sheetName val="SK16 9 Deg Cycle 2_3.xlsx"/>
      <sheetName val="SK16 9 Deg Cycle 2_4.xlsx"/>
      <sheetName val="SK16 9 Deg Cycle 2_5.xlsx"/>
      <sheetName val="SK16 9 Deg Cycle 2_6.xlsx"/>
      <sheetName val="SK16 9 Deg Cycle 2_7.xlsx"/>
      <sheetName val="SK16 9 Deg Cycle 2_8.xlsx"/>
      <sheetName val="SK16 9 Deg Cycle 2_9.xlsx"/>
      <sheetName val="Sk16 Rerun Cycle 3_1.xlsx"/>
      <sheetName val="Sk16 Rerun Cycle 3_10.xlsx"/>
      <sheetName val="Sk16 Rerun Cycle 3_11.xlsx"/>
      <sheetName val="Sk16 Rerun Cycle 3_12.xlsx"/>
      <sheetName val="Sk16 Rerun Cycle 3_13.xlsx"/>
      <sheetName val="Sk16 Rerun Cycle 3_14.xlsx"/>
      <sheetName val="Sk16 Rerun Cycle 3_15.xlsx"/>
      <sheetName val="Sk16 Rerun Cycle 3_16.xlsx"/>
      <sheetName val="Sk16 Rerun Cycle 3_2.xlsx"/>
      <sheetName val="Sk16 Rerun Cycle 3_3.xlsx"/>
      <sheetName val="Sk16 Rerun Cycle 3_4.xlsx"/>
      <sheetName val="Sk16 Rerun Cycle 3_5.xlsx"/>
      <sheetName val="Sk16 Rerun Cycle 3_6.xlsx"/>
      <sheetName val="Sk16 Rerun Cycle 3_7.xlsx"/>
      <sheetName val="Sk16 Rerun Cycle 3_8.xlsx"/>
      <sheetName val="Sk16 Rerun Cycle 3_9.xlsx"/>
    </sheetNames>
    <sheetDataSet>
      <sheetData sheetId="0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153.76898705986099</v>
          </cell>
          <cell r="C2">
            <v>2.089642679898536E-4</v>
          </cell>
          <cell r="D2">
            <v>2.5749329622075188E-3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4.202380842579621E-3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1.829042631245255E-3</v>
          </cell>
        </row>
        <row r="5">
          <cell r="A5" t="str">
            <v>D1</v>
          </cell>
          <cell r="B5">
            <v>109.076658175028</v>
          </cell>
          <cell r="C5">
            <v>3.5411746285977089E-4</v>
          </cell>
          <cell r="D5">
            <v>3.5552991448919049E-3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2.9197091994662811E-3</v>
          </cell>
        </row>
        <row r="7">
          <cell r="A7" t="str">
            <v>F1</v>
          </cell>
          <cell r="B7">
            <v>90.502794743050373</v>
          </cell>
          <cell r="C7">
            <v>2.7053677034353802E-4</v>
          </cell>
          <cell r="D7">
            <v>3.1133332348926889E-3</v>
          </cell>
        </row>
        <row r="8">
          <cell r="A8" t="str">
            <v>F2</v>
          </cell>
          <cell r="B8">
            <v>11.079222846</v>
          </cell>
          <cell r="C8">
            <v>2.297672328380143E-4</v>
          </cell>
          <cell r="D8">
            <v>5.0554917257904734E-3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3.6352961828581532E-3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2.9824128479230879E-3</v>
          </cell>
        </row>
        <row r="11">
          <cell r="A11" t="str">
            <v>C2</v>
          </cell>
          <cell r="B11">
            <v>184.904987566778</v>
          </cell>
          <cell r="C11">
            <v>2.4695646971968979E-4</v>
          </cell>
          <cell r="D11">
            <v>3.4384683310512781E-3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2.6995897216010472E-3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2.557759330812176E-3</v>
          </cell>
        </row>
        <row r="14">
          <cell r="A14" t="str">
            <v>A3</v>
          </cell>
          <cell r="B14">
            <v>81.551599077253883</v>
          </cell>
          <cell r="C14">
            <v>1.5095564646643581E-4</v>
          </cell>
          <cell r="D14">
            <v>3.9202003692091524E-3</v>
          </cell>
        </row>
        <row r="15">
          <cell r="A15" t="str">
            <v>B3</v>
          </cell>
          <cell r="B15">
            <v>30.6644141756389</v>
          </cell>
          <cell r="C15">
            <v>2.0343366564001469E-4</v>
          </cell>
          <cell r="D15">
            <v>2.769617017488072E-3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3.0735921026690629E-3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2.795709408481751E-3</v>
          </cell>
        </row>
        <row r="18">
          <cell r="A18" t="str">
            <v>E3</v>
          </cell>
          <cell r="B18">
            <v>230.58609825877801</v>
          </cell>
          <cell r="C18">
            <v>2.001055266268939E-4</v>
          </cell>
          <cell r="D18">
            <v>1.8209084541272399E-3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3.8645399054233549E-3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2.0655151910134442E-3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2.7656869664087901E-3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2.0023065587523562E-3</v>
          </cell>
        </row>
        <row r="23">
          <cell r="A23" t="str">
            <v>C4</v>
          </cell>
          <cell r="B23">
            <v>34.675992422500002</v>
          </cell>
          <cell r="C23">
            <v>3.1722672420306518E-4</v>
          </cell>
          <cell r="D23">
            <v>3.3024211009796581E-3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3.3157996652870901E-3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2.7405989928291062E-3</v>
          </cell>
        </row>
        <row r="26">
          <cell r="A26" t="str">
            <v>A5</v>
          </cell>
          <cell r="B26">
            <v>166.824625536139</v>
          </cell>
          <cell r="C26">
            <v>2.4994402467325941E-4</v>
          </cell>
          <cell r="D26">
            <v>4.0942539921622976E-3</v>
          </cell>
        </row>
        <row r="27">
          <cell r="A27" t="str">
            <v>B5</v>
          </cell>
          <cell r="B27">
            <v>93.509809064250007</v>
          </cell>
          <cell r="C27">
            <v>2.8889867501842191E-4</v>
          </cell>
          <cell r="D27">
            <v>2.2107303663853771E-3</v>
          </cell>
        </row>
        <row r="28">
          <cell r="A28" t="str">
            <v>C5</v>
          </cell>
          <cell r="B28">
            <v>148.24225091586101</v>
          </cell>
          <cell r="C28">
            <v>1.7964618325487259E-4</v>
          </cell>
          <cell r="D28">
            <v>3.1949888106843709E-3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2.5486909513872179E-3</v>
          </cell>
        </row>
        <row r="30">
          <cell r="A30" t="str">
            <v>E5</v>
          </cell>
          <cell r="B30">
            <v>187.40858078802799</v>
          </cell>
          <cell r="C30">
            <v>2.8196161992403079E-4</v>
          </cell>
          <cell r="D30">
            <v>1.8519063212625161E-3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3.5524850465873188E-3</v>
          </cell>
        </row>
        <row r="32">
          <cell r="A32" t="str">
            <v>F6</v>
          </cell>
          <cell r="B32">
            <v>80.059733132954463</v>
          </cell>
          <cell r="C32">
            <v>2.9274331954647547E-4</v>
          </cell>
          <cell r="D32">
            <v>2.4526953274553271E-3</v>
          </cell>
        </row>
        <row r="33">
          <cell r="A33" t="str">
            <v>E6</v>
          </cell>
          <cell r="B33">
            <v>80.55702178105426</v>
          </cell>
          <cell r="C33">
            <v>2.2412715692562331E-4</v>
          </cell>
          <cell r="D33">
            <v>2.6397293684730849E-3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2.7435625746970258E-3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2.2650930039255111E-3</v>
          </cell>
        </row>
        <row r="36">
          <cell r="A36" t="str">
            <v>B6</v>
          </cell>
          <cell r="B36">
            <v>83.043465021553288</v>
          </cell>
          <cell r="C36">
            <v>2.6425050663371312E-4</v>
          </cell>
          <cell r="D36">
            <v>2.3486748382377039E-3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2.412649176085367E-3</v>
          </cell>
        </row>
        <row r="38">
          <cell r="A38" t="str">
            <v>A7</v>
          </cell>
          <cell r="B38">
            <v>103.54629562641701</v>
          </cell>
          <cell r="C38">
            <v>4.124609373958328E-4</v>
          </cell>
          <cell r="D38">
            <v>2.787304775978276E-3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3.167961330113878E-3</v>
          </cell>
        </row>
        <row r="40">
          <cell r="A40" t="str">
            <v>C7</v>
          </cell>
          <cell r="B40">
            <v>78.070578540555232</v>
          </cell>
          <cell r="C40">
            <v>4.0011984113596881E-4</v>
          </cell>
          <cell r="D40">
            <v>3.1339969421751231E-3</v>
          </cell>
        </row>
        <row r="41">
          <cell r="A41" t="str">
            <v>D7</v>
          </cell>
          <cell r="B41">
            <v>33.674523731388902</v>
          </cell>
          <cell r="C41">
            <v>2.7225636298413729E-4</v>
          </cell>
          <cell r="D41">
            <v>2.7967382393524888E-3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2.2882120182310269E-3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2.6129493759332648E-3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9.7807446636190417E-4</v>
          </cell>
        </row>
        <row r="45">
          <cell r="A45" t="str">
            <v>E8</v>
          </cell>
          <cell r="B45">
            <v>79.562444484854652</v>
          </cell>
          <cell r="C45">
            <v>3.7134050664086241E-4</v>
          </cell>
          <cell r="D45">
            <v>2.7343969250846231E-3</v>
          </cell>
        </row>
        <row r="46">
          <cell r="A46" t="str">
            <v>D8</v>
          </cell>
          <cell r="B46">
            <v>87.021774206351751</v>
          </cell>
          <cell r="C46">
            <v>3.2351778111806687E-4</v>
          </cell>
          <cell r="D46">
            <v>3.109462293315492E-3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2.7018706794220511E-3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2.8394604708578148E-3</v>
          </cell>
        </row>
        <row r="49">
          <cell r="A49" t="str">
            <v>A8</v>
          </cell>
          <cell r="B49">
            <v>98.530597191027795</v>
          </cell>
          <cell r="C49">
            <v>3.7409899159665972E-4</v>
          </cell>
          <cell r="D49">
            <v>2.438577711262194E-3</v>
          </cell>
        </row>
      </sheetData>
      <sheetData sheetId="1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3.20188547067332E-3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2.97480040884742E-3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2.6036205801075849E-3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3.4508712375716688E-3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3.2039998868518401E-3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2.641209833514162E-3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2.47879563759705E-3</v>
          </cell>
        </row>
        <row r="9">
          <cell r="A9" t="str">
            <v>E2</v>
          </cell>
          <cell r="B9">
            <v>84.047277813356871</v>
          </cell>
          <cell r="C9">
            <v>4.2454919318508981E-4</v>
          </cell>
          <cell r="D9">
            <v>4.3166341199923292E-3</v>
          </cell>
        </row>
        <row r="10">
          <cell r="A10" t="str">
            <v>D2</v>
          </cell>
          <cell r="B10">
            <v>80.566205649930836</v>
          </cell>
          <cell r="C10">
            <v>4.1183576892591468E-4</v>
          </cell>
          <cell r="D10">
            <v>2.829829209336989E-3</v>
          </cell>
        </row>
        <row r="11">
          <cell r="A11" t="str">
            <v>C2</v>
          </cell>
          <cell r="B11">
            <v>12.083759070527799</v>
          </cell>
          <cell r="C11">
            <v>8.265448641753464E-5</v>
          </cell>
          <cell r="D11">
            <v>2.8637184254592381E-3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3.4890017295114819E-3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3.2691113730224041E-3</v>
          </cell>
        </row>
        <row r="14">
          <cell r="A14" t="str">
            <v>A3</v>
          </cell>
          <cell r="B14">
            <v>18.612578765972199</v>
          </cell>
          <cell r="C14">
            <v>9.9994690415243834E-5</v>
          </cell>
          <cell r="D14">
            <v>2.755468479652517E-3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3.8760334132461279E-3</v>
          </cell>
        </row>
        <row r="16">
          <cell r="A16" t="str">
            <v>C3</v>
          </cell>
          <cell r="B16">
            <v>34.681741891055601</v>
          </cell>
          <cell r="C16">
            <v>2.82157736808288E-4</v>
          </cell>
          <cell r="D16">
            <v>4.0213894621113667E-3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3.7739028222507809E-3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3.7229946004728029E-3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2.9027808348797142E-3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2.963207603988033E-3</v>
          </cell>
        </row>
        <row r="21">
          <cell r="A21" t="str">
            <v>E4</v>
          </cell>
          <cell r="B21">
            <v>34.681741891055601</v>
          </cell>
          <cell r="C21">
            <v>2.5179848100173011E-4</v>
          </cell>
          <cell r="D21">
            <v>4.3265382061771444E-3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3.209619073520058E-3</v>
          </cell>
        </row>
        <row r="23">
          <cell r="A23" t="str">
            <v>C4</v>
          </cell>
          <cell r="B23">
            <v>152.78957103297199</v>
          </cell>
          <cell r="C23">
            <v>2.8364840790179579E-4</v>
          </cell>
          <cell r="D23">
            <v>4.5686079153559747E-3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3.199474667363342E-3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2.939954446058963E-3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2.7771277584255939E-3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2.6277429558197469E-3</v>
          </cell>
        </row>
        <row r="28">
          <cell r="A28" t="str">
            <v>C5</v>
          </cell>
          <cell r="B28">
            <v>86.03646190674317</v>
          </cell>
          <cell r="C28">
            <v>4.3050972567081069E-4</v>
          </cell>
          <cell r="D28">
            <v>2.87806546968846E-3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3.533754875803144E-3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3.3552605750328409E-3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2.75088150431282E-3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3.1547157539860938E-3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3.0423360656688329E-3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2.7357401913932992E-3</v>
          </cell>
        </row>
        <row r="35">
          <cell r="A35" t="str">
            <v>C6</v>
          </cell>
          <cell r="B35">
            <v>86.03646190674317</v>
          </cell>
          <cell r="C35">
            <v>5.7709591280688153E-4</v>
          </cell>
          <cell r="D35">
            <v>2.9022010800423808E-3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3.5699544687341758E-3</v>
          </cell>
        </row>
        <row r="37">
          <cell r="A37" t="str">
            <v>A6</v>
          </cell>
          <cell r="B37">
            <v>31.673414694083299</v>
          </cell>
          <cell r="C37">
            <v>1.7013077688631E-4</v>
          </cell>
          <cell r="D37">
            <v>3.405077014968888E-3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3.6631883559877241E-3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2.969631456236604E-3</v>
          </cell>
        </row>
        <row r="40">
          <cell r="A40" t="str">
            <v>C7</v>
          </cell>
          <cell r="B40">
            <v>26.644239269611099</v>
          </cell>
          <cell r="C40">
            <v>1.6423318998566301E-4</v>
          </cell>
          <cell r="D40">
            <v>2.9682079081045161E-3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3.0953133469937E-3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2.3335149281406551E-3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3.1799482551035682E-3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4.972280908795508E-4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4.1273909350706484E-3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2.9111017277449378E-3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3.833481496236794E-3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3.326305007635449E-3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3.6768347355769799E-3</v>
          </cell>
        </row>
      </sheetData>
      <sheetData sheetId="2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3.8980721997193481E-3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2.0797370682408369E-3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3.3801720575780429E-3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2.838514044937364E-3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2.6738493663274439E-3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4.2211547924557004E-3</v>
          </cell>
        </row>
        <row r="8">
          <cell r="A8" t="str">
            <v>F2</v>
          </cell>
          <cell r="B8">
            <v>27.649822563611099</v>
          </cell>
          <cell r="C8">
            <v>1.1905718198696119E-4</v>
          </cell>
          <cell r="D8">
            <v>4.5792096562171031E-3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2.4852158707157419E-3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3.4597920096418838E-3</v>
          </cell>
        </row>
        <row r="11">
          <cell r="A11" t="str">
            <v>C2</v>
          </cell>
          <cell r="B11" t="str">
            <v>N/A</v>
          </cell>
          <cell r="C11" t="str">
            <v>N/A</v>
          </cell>
          <cell r="D11">
            <v>1.884814185984557E-3</v>
          </cell>
        </row>
        <row r="12">
          <cell r="A12" t="str">
            <v>B2</v>
          </cell>
          <cell r="B12">
            <v>83.551245186606593</v>
          </cell>
          <cell r="C12">
            <v>4.732373974925243E-4</v>
          </cell>
          <cell r="D12">
            <v>4.17754326283687E-3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2.4868148655462609E-3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2.399903189005321E-3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2.589240277013934E-3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3.0053092077594462E-3</v>
          </cell>
        </row>
        <row r="17">
          <cell r="A17" t="str">
            <v>D3</v>
          </cell>
          <cell r="B17">
            <v>81.56206954591795</v>
          </cell>
          <cell r="C17">
            <v>5.1043283909024163E-4</v>
          </cell>
          <cell r="D17">
            <v>2.9814568378089671E-3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2.1465677323966792E-3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3.2975887781259172E-3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2.5968225525373179E-3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5.93297159558916E-3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2.9372246760216401E-3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2.5002523322350022E-3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3.4646249016643282E-3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2.911653357463254E-3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3.67345913129124E-3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2.47422597424936E-3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2.9970998433899131E-3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3.2373886390850782E-3</v>
          </cell>
        </row>
        <row r="30">
          <cell r="A30" t="str">
            <v>E5</v>
          </cell>
          <cell r="B30">
            <v>32.179065650527797</v>
          </cell>
          <cell r="C30">
            <v>2.0456668181580959E-4</v>
          </cell>
          <cell r="D30">
            <v>3.9102370339835959E-3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1.7619976769625879E-3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2.465043651528919E-3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3.0395255761338372E-3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2.7975920926946079E-3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2.67710589842111E-3</v>
          </cell>
        </row>
        <row r="36">
          <cell r="A36" t="str">
            <v>B6</v>
          </cell>
          <cell r="B36">
            <v>174.38796885622199</v>
          </cell>
          <cell r="C36">
            <v>2.7042550749052121E-4</v>
          </cell>
          <cell r="D36">
            <v>4.3417664438537501E-3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2.8915238145460821E-3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3.4881250053476541E-3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3.196930542628536E-3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2.860950840974021E-3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2.745363053814428E-3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2.9310758065313959E-3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1.797607969693465E-3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3.4666056952007362E-4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2.2322331386356179E-3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3.410170637113334E-3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2.2159555836561819E-3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4.3690592865720966E-3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3.4247282061826562E-3</v>
          </cell>
        </row>
      </sheetData>
      <sheetData sheetId="3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2.2463484768649659E-3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3.1086643852218251E-3</v>
          </cell>
        </row>
        <row r="4">
          <cell r="A4" t="str">
            <v>C1</v>
          </cell>
          <cell r="B4">
            <v>32.179594271777802</v>
          </cell>
          <cell r="C4">
            <v>1.8005602361274739E-4</v>
          </cell>
          <cell r="D4">
            <v>3.2828985697025978E-3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3.0575523464528419E-3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3.2022041756213258E-3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2.3077498333170898E-3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2.1393582938733489E-3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2.785038738190017E-3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2.4517372332179838E-3</v>
          </cell>
        </row>
        <row r="11">
          <cell r="A11" t="str">
            <v>C2</v>
          </cell>
          <cell r="B11">
            <v>128.687871702</v>
          </cell>
          <cell r="C11">
            <v>2.5459015732973579E-4</v>
          </cell>
          <cell r="D11">
            <v>3.518879024289301E-3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3.5610999178145161E-3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3.0350306563353699E-3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2.9797742076456651E-3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2.927578629036144E-3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2.4350947535175141E-3</v>
          </cell>
        </row>
        <row r="17">
          <cell r="A17" t="str">
            <v>D3</v>
          </cell>
          <cell r="B17">
            <v>28.656638933694399</v>
          </cell>
          <cell r="C17">
            <v>1.4568767821224001E-4</v>
          </cell>
          <cell r="D17">
            <v>3.3923161264157991E-3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3.7749964429346959E-3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2.4922205995155681E-3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3.0715930069374368E-3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3.6219598773307572E-3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3.074740539667691E-3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3.621230955700658E-3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3.1420893841399211E-3</v>
          </cell>
        </row>
        <row r="25">
          <cell r="A25" t="str">
            <v>A4</v>
          </cell>
          <cell r="B25">
            <v>27.147869007638899</v>
          </cell>
          <cell r="C25">
            <v>3.7389165632126898E-4</v>
          </cell>
          <cell r="D25">
            <v>4.1440455649389774E-3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2.8087564207700299E-3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2.3865820657058218E-3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2.7152494275138571E-3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2.4029468297869531E-3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3.1481198089337451E-3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3.4056152755699951E-3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3.541219534227584E-3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2.2873350006624542E-3</v>
          </cell>
        </row>
        <row r="34">
          <cell r="A34" t="str">
            <v>D6</v>
          </cell>
          <cell r="B34">
            <v>166.35308490849999</v>
          </cell>
          <cell r="C34">
            <v>2.321758818433279E-4</v>
          </cell>
          <cell r="D34">
            <v>2.8980846968200652E-3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2.3430619615785412E-3</v>
          </cell>
        </row>
        <row r="36">
          <cell r="A36" t="str">
            <v>B6</v>
          </cell>
          <cell r="B36">
            <v>6.5532620533611103</v>
          </cell>
          <cell r="C36">
            <v>4.7202844019495028E-5</v>
          </cell>
          <cell r="D36">
            <v>4.3007243243233951E-3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2.1007822246786592E-3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2.304655288625636E-3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2.5130600592706601E-3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4.1209711275919068E-3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2.4417146408543299E-3</v>
          </cell>
        </row>
        <row r="42">
          <cell r="A42" t="str">
            <v>E7</v>
          </cell>
          <cell r="B42">
            <v>169.36759020852799</v>
          </cell>
          <cell r="C42">
            <v>1.7925749240630361E-4</v>
          </cell>
          <cell r="D42">
            <v>3.241005549133558E-3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2.9223560659570689E-3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3.5157800362113601E-4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3.0276658353908179E-3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2.9412145287701081E-3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2.5540420721292451E-3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2.0483754216457429E-3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2.9740000357974319E-3</v>
          </cell>
        </row>
      </sheetData>
      <sheetData sheetId="4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78.580742653288084</v>
          </cell>
          <cell r="C2">
            <v>2.3949811230764009E-4</v>
          </cell>
          <cell r="D2">
            <v>2.12581401000707E-3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2.0147429626695612E-3</v>
          </cell>
        </row>
        <row r="4">
          <cell r="A4" t="str">
            <v>C1</v>
          </cell>
          <cell r="B4">
            <v>83.056381364947967</v>
          </cell>
          <cell r="C4">
            <v>3.325999778986884E-4</v>
          </cell>
          <cell r="D4">
            <v>2.967794406402947E-3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2.2454036382643342E-3</v>
          </cell>
        </row>
        <row r="6">
          <cell r="A6" t="str">
            <v>E1</v>
          </cell>
          <cell r="B6">
            <v>77.586156272919226</v>
          </cell>
          <cell r="C6">
            <v>2.536302267061001E-4</v>
          </cell>
          <cell r="D6">
            <v>4.1375381140717439E-3</v>
          </cell>
        </row>
        <row r="7">
          <cell r="A7" t="str">
            <v>F1</v>
          </cell>
          <cell r="B7">
            <v>16.0995325804722</v>
          </cell>
          <cell r="C7">
            <v>9.3709384649512254E-5</v>
          </cell>
          <cell r="D7">
            <v>2.9481517448021752E-3</v>
          </cell>
        </row>
        <row r="8">
          <cell r="A8" t="str">
            <v>F2</v>
          </cell>
          <cell r="B8">
            <v>75.099690321997059</v>
          </cell>
          <cell r="C8">
            <v>3.3842179371316468E-4</v>
          </cell>
          <cell r="D8">
            <v>3.4949815597234289E-3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2.432448416132404E-3</v>
          </cell>
        </row>
        <row r="10">
          <cell r="A10" t="str">
            <v>D2</v>
          </cell>
          <cell r="B10">
            <v>35.185216534944402</v>
          </cell>
          <cell r="C10">
            <v>3.3591078744946791E-4</v>
          </cell>
          <cell r="D10">
            <v>3.807665764555677E-3</v>
          </cell>
        </row>
        <row r="11">
          <cell r="A11" t="str">
            <v>C2</v>
          </cell>
          <cell r="B11">
            <v>103.561836521361</v>
          </cell>
          <cell r="C11">
            <v>4.4135946779091619E-4</v>
          </cell>
          <cell r="D11">
            <v>2.319675374180011E-3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2.3334372385058529E-3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2.194378518801839E-3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2.511609789477248E-3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2.529190458599923E-3</v>
          </cell>
        </row>
        <row r="16">
          <cell r="A16" t="str">
            <v>C3</v>
          </cell>
          <cell r="B16">
            <v>78.083449463103648</v>
          </cell>
          <cell r="C16">
            <v>4.3026957927735563E-4</v>
          </cell>
          <cell r="D16">
            <v>3.671896636932665E-3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3.1093676790049452E-3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2.435548667386649E-3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2.3484999922645539E-3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2.211747666182273E-3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2.495227133049453E-3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2.0657320446581889E-3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2.099625079384044E-3</v>
          </cell>
        </row>
        <row r="24">
          <cell r="A24" t="str">
            <v>B4</v>
          </cell>
          <cell r="B24">
            <v>90.018486027530003</v>
          </cell>
          <cell r="C24">
            <v>2.8247900214865937E-4</v>
          </cell>
          <cell r="D24">
            <v>2.429707853364702E-3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2.846750472104875E-3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2.6551677843451209E-3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2.7043563340809558E-3</v>
          </cell>
        </row>
        <row r="28">
          <cell r="A28" t="str">
            <v>C5</v>
          </cell>
          <cell r="B28">
            <v>167.36094774838901</v>
          </cell>
          <cell r="C28">
            <v>1.9322749291349141E-4</v>
          </cell>
          <cell r="D28">
            <v>4.0707599677321637E-3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2.6521160106275339E-3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2.3804674936184918E-3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2.6048194293250742E-3</v>
          </cell>
        </row>
        <row r="32">
          <cell r="A32" t="str">
            <v>F6</v>
          </cell>
          <cell r="B32">
            <v>218.08758454049999</v>
          </cell>
          <cell r="C32">
            <v>2.8906625347917188E-4</v>
          </cell>
          <cell r="D32">
            <v>3.1196477688837649E-3</v>
          </cell>
        </row>
        <row r="33">
          <cell r="A33" t="str">
            <v>E6</v>
          </cell>
          <cell r="B33">
            <v>113.60798673447199</v>
          </cell>
          <cell r="C33">
            <v>3.4186699749721717E-4</v>
          </cell>
          <cell r="D33">
            <v>3.32278560721963E-3</v>
          </cell>
        </row>
        <row r="34">
          <cell r="A34" t="str">
            <v>D6</v>
          </cell>
          <cell r="B34">
            <v>32.680756234194398</v>
          </cell>
          <cell r="C34">
            <v>2.158843110323149E-4</v>
          </cell>
          <cell r="D34">
            <v>4.2172485993191436E-3</v>
          </cell>
        </row>
        <row r="35">
          <cell r="A35" t="str">
            <v>C6</v>
          </cell>
          <cell r="B35">
            <v>47.737840780666701</v>
          </cell>
          <cell r="C35">
            <v>1.309729207533045E-4</v>
          </cell>
          <cell r="D35">
            <v>3.17928822488335E-3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2.5331568511431711E-3</v>
          </cell>
        </row>
        <row r="37">
          <cell r="A37" t="str">
            <v>A6</v>
          </cell>
          <cell r="B37">
            <v>78.580742653288084</v>
          </cell>
          <cell r="C37">
            <v>2.6934595336118361E-4</v>
          </cell>
          <cell r="D37">
            <v>2.8207832908031128E-3</v>
          </cell>
        </row>
        <row r="38">
          <cell r="A38" t="str">
            <v>A7</v>
          </cell>
          <cell r="B38">
            <v>83.056381364947967</v>
          </cell>
          <cell r="C38">
            <v>3.9723275386330682E-4</v>
          </cell>
          <cell r="D38">
            <v>4.5534879206137243E-3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2.822437695353132E-3</v>
          </cell>
        </row>
        <row r="40">
          <cell r="A40" t="str">
            <v>C7</v>
          </cell>
          <cell r="B40">
            <v>102.054695839194</v>
          </cell>
          <cell r="C40">
            <v>3.1620882542616281E-4</v>
          </cell>
          <cell r="D40">
            <v>3.3893298989353319E-3</v>
          </cell>
        </row>
        <row r="41">
          <cell r="A41" t="str">
            <v>D7</v>
          </cell>
          <cell r="B41">
            <v>88.029313266792286</v>
          </cell>
          <cell r="C41">
            <v>2.365517576364894E-4</v>
          </cell>
          <cell r="D41">
            <v>2.130506777454418E-3</v>
          </cell>
        </row>
        <row r="42">
          <cell r="A42" t="str">
            <v>E7</v>
          </cell>
          <cell r="B42">
            <v>83.553674555132403</v>
          </cell>
          <cell r="C42">
            <v>2.9209799210954573E-4</v>
          </cell>
          <cell r="D42">
            <v>5.1347515743830081E-3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3.4446699024645189E-3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6.9617645357867512E-4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2.3568931150461849E-3</v>
          </cell>
        </row>
        <row r="46">
          <cell r="A46" t="str">
            <v>D8</v>
          </cell>
          <cell r="B46">
            <v>152.29709382372201</v>
          </cell>
          <cell r="C46">
            <v>1.5942699111020419E-4</v>
          </cell>
          <cell r="D46">
            <v>1.6934547557534831E-3</v>
          </cell>
        </row>
        <row r="47">
          <cell r="A47" t="str">
            <v>C8</v>
          </cell>
          <cell r="B47">
            <v>85.045554125685697</v>
          </cell>
          <cell r="C47">
            <v>1.9049445171133989E-4</v>
          </cell>
          <cell r="D47">
            <v>3.036291982129341E-3</v>
          </cell>
        </row>
        <row r="48">
          <cell r="A48" t="str">
            <v>B8</v>
          </cell>
          <cell r="B48">
            <v>97.543564668499997</v>
          </cell>
          <cell r="C48">
            <v>1.7669645499165059E-4</v>
          </cell>
          <cell r="D48">
            <v>2.0784767835966178E-3</v>
          </cell>
        </row>
        <row r="49">
          <cell r="A49" t="str">
            <v>A8</v>
          </cell>
          <cell r="B49">
            <v>121.151163218778</v>
          </cell>
          <cell r="C49">
            <v>2.1569028513848061E-4</v>
          </cell>
          <cell r="D49">
            <v>3.4032929268267491E-3</v>
          </cell>
        </row>
      </sheetData>
      <sheetData sheetId="5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86.538086120914755</v>
          </cell>
          <cell r="C2">
            <v>3.6436769327504083E-4</v>
          </cell>
          <cell r="D2">
            <v>2.4052615499442591E-3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3.551999331826137E-3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3.1684148097223868E-3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2.1409458777375788E-3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2.4624698107904089E-3</v>
          </cell>
        </row>
        <row r="7">
          <cell r="A7" t="str">
            <v>F1</v>
          </cell>
          <cell r="B7">
            <v>91.511034456166698</v>
          </cell>
          <cell r="C7">
            <v>2.4849527951999151E-5</v>
          </cell>
          <cell r="D7">
            <v>4.8507015813083424E-3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2.9139198318784399E-3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3.5738612821804268E-3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2.5270343075069969E-3</v>
          </cell>
        </row>
        <row r="11">
          <cell r="A11" t="str">
            <v>C2</v>
          </cell>
          <cell r="B11" t="str">
            <v>N/A</v>
          </cell>
          <cell r="C11" t="str">
            <v>N/A</v>
          </cell>
          <cell r="D11">
            <v>3.522840525871642E-3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3.350314659137983E-3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2.598718749179176E-3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2.904047376393798E-3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3.6703976581217721E-3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3.0545210220467851E-3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1.8133310189382939E-3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2.2681357337408919E-3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2.6740052125785569E-3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3.06775148818993E-3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2.0411980974414661E-3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3.7559994893584668E-3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1.8786384743114521E-3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2.6456383339192712E-3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2.9769825496199381E-3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3.1936445496941702E-3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2.170914756670291E-3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2.48679849055651E-3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2.894377133741491E-3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2.9139174117123978E-4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3.2929607862143689E-3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3.1674007259000982E-3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3.250952218763389E-3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3.3357159912553482E-3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2.868787379757824E-3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3.8820696123330338E-3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2.6354613526120359E-3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3.3206627257762861E-3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2.1492029382474929E-3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2.1049940172809521E-3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4.246303843021622E-3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2.5547916071163089E-3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3.2126423680097381E-3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3.039872452721764E-4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2.8300883329549749E-3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2.8891746525401092E-3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3.037981072120791E-3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2.8072623467440558E-3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3.0645944696388121E-3</v>
          </cell>
        </row>
      </sheetData>
      <sheetData sheetId="6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1.610527364760667E-3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1.686382509095921E-3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2.0744113152385869E-3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1.7903979494604491E-3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2.3870197248499281E-3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2.0926998859305008E-3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1.798171196183756E-3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2.8369555062841422E-3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1.7855326979578821E-3</v>
          </cell>
        </row>
        <row r="11">
          <cell r="A11" t="str">
            <v>C2</v>
          </cell>
          <cell r="B11" t="str">
            <v>N/A</v>
          </cell>
          <cell r="C11" t="str">
            <v>N/A</v>
          </cell>
          <cell r="D11">
            <v>1.3179964048652491E-3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1.5483134475383839E-3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2.0017786761824989E-3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2.049578394917369E-3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2.287468357564076E-3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1.510034787637934E-3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1.9591030992953599E-3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2.1807988575246722E-3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1.8418484442989181E-3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1.805716064070464E-3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2.2902933774704001E-3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1.866073185894332E-3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1.721959883895087E-3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2.1630782237735558E-3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1.935270302568369E-3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2.805730063251351E-3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1.66094202859522E-3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1.877024842680158E-3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2.233892423882711E-3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2.025631588295192E-3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1.88749183046404E-3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1.776720430033322E-3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1.933434205132233E-3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2.579217394131954E-3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1.45975353047743E-3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1.943273243124036E-3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1.891923131947358E-3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2.3662413105082522E-3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1.669144393527058E-3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1.94011159704474E-3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2.3543663939755472E-3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1.872340406632025E-3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1.469939253088482E-3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5.1951215032531542E-4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1.687044467926979E-3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1.6703138636019201E-3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1.6900938233796771E-3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2.028384827943425E-3</v>
          </cell>
        </row>
        <row r="49">
          <cell r="A49" t="str">
            <v>A8</v>
          </cell>
          <cell r="B49">
            <v>96.543724961777798</v>
          </cell>
          <cell r="C49">
            <v>1.434103534154701E-4</v>
          </cell>
          <cell r="D49">
            <v>1.39946792629689E-3</v>
          </cell>
        </row>
      </sheetData>
      <sheetData sheetId="7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3.4668105085231731E-3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2.199123607061656E-3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3.208844204926242E-3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3.8873586840636369E-3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2.6151654564127921E-3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2.4382727080723659E-3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4.7333925528931283E-3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3.0057485918132672E-3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2.2740284665732722E-3</v>
          </cell>
        </row>
        <row r="11">
          <cell r="A11" t="str">
            <v>C2</v>
          </cell>
          <cell r="B11" t="str">
            <v>N/A</v>
          </cell>
          <cell r="C11" t="str">
            <v>N/A</v>
          </cell>
          <cell r="D11">
            <v>3.547014649924532E-3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2.8543441374016898E-3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2.809902080703195E-3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3.0258635892618292E-3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2.6551647277370232E-3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2.7554541696732959E-3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2.519373613439567E-3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2.857245040792919E-3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3.5088156643556679E-3</v>
          </cell>
        </row>
        <row r="20">
          <cell r="A20" t="str">
            <v>F4</v>
          </cell>
          <cell r="B20">
            <v>18.1112295526944</v>
          </cell>
          <cell r="C20">
            <v>2.6071247255050152E-4</v>
          </cell>
          <cell r="D20">
            <v>3.9748881950460412E-3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2.6692958447222101E-3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2.0852630142107662E-3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3.1346144059584921E-3</v>
          </cell>
        </row>
        <row r="24">
          <cell r="A24" t="str">
            <v>B4</v>
          </cell>
          <cell r="B24">
            <v>35.186478047194399</v>
          </cell>
          <cell r="C24">
            <v>3.5140131798421409E-4</v>
          </cell>
          <cell r="D24">
            <v>5.1728123894202163E-3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2.3098369948384191E-3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2.7692192263654319E-3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2.429331174547425E-3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3.034660163525541E-3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2.1194196947696229E-3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2.6570196777086739E-3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2.686302899251388E-3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2.3833474552540971E-3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2.5526951092801858E-3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2.343573389229791E-3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3.5553911074756289E-3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2.532058922754639E-3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2.2753233885424518E-3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2.5598933660537838E-3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3.132014045055715E-3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3.0025726366899111E-3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2.5488107210302809E-3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1.8311115186962199E-3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2.7888129439300659E-3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4.6298360517542901E-4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4.2410574577158343E-3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3.1987268868779659E-3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2.7457667685922222E-3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2.4701974321891269E-3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2.3549628432860121E-3</v>
          </cell>
        </row>
      </sheetData>
      <sheetData sheetId="8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2.286042212010184E-3</v>
          </cell>
        </row>
        <row r="3">
          <cell r="A3" t="str">
            <v>B1</v>
          </cell>
          <cell r="B3">
            <v>83.541387237773876</v>
          </cell>
          <cell r="C3">
            <v>4.4246331816227141E-4</v>
          </cell>
          <cell r="D3">
            <v>2.7282574449353039E-3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2.239326925309162E-3</v>
          </cell>
        </row>
        <row r="5">
          <cell r="A5" t="str">
            <v>D1</v>
          </cell>
          <cell r="B5">
            <v>80.060364253060385</v>
          </cell>
          <cell r="C5">
            <v>3.835670942473684E-4</v>
          </cell>
          <cell r="D5">
            <v>2.2115953923039881E-3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1.8990674286330251E-3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2.802367481477564E-3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3.370106869535934E-3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2.027778056000443E-3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1.979535237267785E-3</v>
          </cell>
        </row>
        <row r="11">
          <cell r="A11" t="str">
            <v>C2</v>
          </cell>
          <cell r="B11" t="str">
            <v>N/A</v>
          </cell>
          <cell r="C11" t="str">
            <v>N/A</v>
          </cell>
          <cell r="D11">
            <v>1.9847473471131011E-3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1.401787685885978E-3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2.011107384859415E-3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2.6561195800367779E-3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1.6749792520026111E-3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1.6789426089211721E-3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2.3912857959756928E-3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2.3876716893545462E-3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2.225588174474422E-3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1.469688778053993E-3</v>
          </cell>
        </row>
        <row r="21">
          <cell r="A21" t="str">
            <v>E4</v>
          </cell>
          <cell r="B21">
            <v>78.071208261795519</v>
          </cell>
          <cell r="C21">
            <v>2.2020239310591719E-4</v>
          </cell>
          <cell r="D21">
            <v>1.7018496652580551E-3</v>
          </cell>
        </row>
        <row r="22">
          <cell r="A22" t="str">
            <v>D4</v>
          </cell>
          <cell r="B22">
            <v>14.0891533531944</v>
          </cell>
          <cell r="C22">
            <v>8.0047248464174773E-5</v>
          </cell>
          <cell r="D22">
            <v>2.9426852177533019E-3</v>
          </cell>
        </row>
        <row r="23">
          <cell r="A23" t="str">
            <v>C4</v>
          </cell>
          <cell r="B23">
            <v>85.530543229038727</v>
          </cell>
          <cell r="C23">
            <v>2.5616917325871482E-4</v>
          </cell>
          <cell r="D23">
            <v>3.0645056330174218E-3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1.9506133005345839E-3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1.66926637947208E-3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1.803588003938212E-3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1.7849374800458541E-3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3.3486309392644362E-3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1.868655307358669E-3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2.4199601674506628E-3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2.9403308687408381E-3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2.5484652040016161E-3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1.885383143893052E-3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1.8826435091192379E-3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2.8800099654898909E-3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1.9243464452013139E-3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2.3239718810724231E-3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2.5568115471481172E-3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1.9555553570690591E-3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1.9941636159777169E-3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2.6900312895680682E-3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1.7219682207602581E-3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1.6027218291936971E-3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5.3706996718603476E-4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1.88321747373379E-3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1.768371502209172E-3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2.7888927962304651E-3</v>
          </cell>
        </row>
        <row r="48">
          <cell r="A48" t="str">
            <v>B8</v>
          </cell>
          <cell r="B48">
            <v>30.664586396555599</v>
          </cell>
          <cell r="C48">
            <v>1.9325621670706209E-4</v>
          </cell>
          <cell r="D48">
            <v>3.1671260194612171E-3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1.9972501391362571E-3</v>
          </cell>
        </row>
      </sheetData>
      <sheetData sheetId="9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2.6179804107884291E-3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4.1159377088161881E-3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3.2469510531737971E-3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3.035233296998837E-3</v>
          </cell>
        </row>
        <row r="6">
          <cell r="A6" t="str">
            <v>E1</v>
          </cell>
          <cell r="B6">
            <v>13.087526906972199</v>
          </cell>
          <cell r="C6">
            <v>4.4439048784237229E-5</v>
          </cell>
          <cell r="D6">
            <v>4.3992298859864571E-3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2.479989595810981E-3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2.8862959744940381E-3</v>
          </cell>
        </row>
        <row r="9">
          <cell r="A9" t="str">
            <v>E2</v>
          </cell>
          <cell r="B9">
            <v>96.529517086611094</v>
          </cell>
          <cell r="C9">
            <v>4.1330806197420223E-4</v>
          </cell>
          <cell r="D9">
            <v>3.8957899963392491E-3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4.2972673616039209E-3</v>
          </cell>
        </row>
        <row r="11">
          <cell r="A11" t="str">
            <v>C2</v>
          </cell>
          <cell r="B11">
            <v>75.585838102583324</v>
          </cell>
          <cell r="C11">
            <v>6.9110552843374643E-5</v>
          </cell>
          <cell r="D11">
            <v>4.1590269600991891E-3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3.0257928800018672E-3</v>
          </cell>
        </row>
        <row r="13">
          <cell r="A13" t="str">
            <v>A2</v>
          </cell>
          <cell r="B13">
            <v>16.096366517250001</v>
          </cell>
          <cell r="C13">
            <v>8.6115067961928672E-5</v>
          </cell>
          <cell r="D13">
            <v>3.175035696818092E-3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4.8551060794019222E-3</v>
          </cell>
        </row>
        <row r="15">
          <cell r="A15" t="str">
            <v>B3</v>
          </cell>
          <cell r="B15">
            <v>15.594498621222201</v>
          </cell>
          <cell r="C15">
            <v>1.173179330911403E-4</v>
          </cell>
          <cell r="D15">
            <v>4.7521202915950956E-3</v>
          </cell>
        </row>
        <row r="16">
          <cell r="A16" t="str">
            <v>C3</v>
          </cell>
          <cell r="B16">
            <v>83.04517291445832</v>
          </cell>
          <cell r="C16">
            <v>4.1589313265731772E-4</v>
          </cell>
          <cell r="D16">
            <v>3.1779907526354729E-3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3.4374356883014202E-3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2.8858632135045489E-3</v>
          </cell>
        </row>
        <row r="19">
          <cell r="A19" t="str">
            <v>F3</v>
          </cell>
          <cell r="B19">
            <v>88.018062789041664</v>
          </cell>
          <cell r="C19">
            <v>1.80163269338371E-4</v>
          </cell>
          <cell r="D19">
            <v>2.4445959268435979E-3</v>
          </cell>
        </row>
        <row r="20">
          <cell r="A20" t="str">
            <v>F4</v>
          </cell>
          <cell r="B20">
            <v>87.023484814124998</v>
          </cell>
          <cell r="C20">
            <v>2.8665046838674329E-4</v>
          </cell>
          <cell r="D20">
            <v>4.3248871208843628E-3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2.4798281679141261E-3</v>
          </cell>
        </row>
        <row r="22">
          <cell r="A22" t="str">
            <v>D4</v>
          </cell>
          <cell r="B22">
            <v>83.04517291445832</v>
          </cell>
          <cell r="C22">
            <v>2.6718786618220382E-4</v>
          </cell>
          <cell r="D22">
            <v>4.2592809386539131E-3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3.4546572119515829E-3</v>
          </cell>
        </row>
        <row r="24">
          <cell r="A24" t="str">
            <v>B4</v>
          </cell>
          <cell r="B24">
            <v>81.056016964624988</v>
          </cell>
          <cell r="C24">
            <v>3.2501750602168227E-4</v>
          </cell>
          <cell r="D24">
            <v>4.7519829113650564E-3</v>
          </cell>
        </row>
        <row r="25">
          <cell r="A25" t="str">
            <v>A4</v>
          </cell>
          <cell r="B25">
            <v>19.1135440876389</v>
          </cell>
          <cell r="C25">
            <v>9.8958318748382191E-5</v>
          </cell>
          <cell r="D25">
            <v>2.925108140954365E-3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3.5433710069564068E-3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4.0125135058822542E-3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4.0454827860258967E-3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4.5378620107474309E-3</v>
          </cell>
        </row>
        <row r="30">
          <cell r="A30" t="str">
            <v>E5</v>
          </cell>
          <cell r="B30">
            <v>9.5713837370833303</v>
          </cell>
          <cell r="C30">
            <v>8.8795724239076567E-5</v>
          </cell>
          <cell r="D30">
            <v>2.6150725416340449E-3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3.220236700317897E-3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4.063538529071562E-3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3.397536381804706E-3</v>
          </cell>
        </row>
        <row r="34">
          <cell r="A34" t="str">
            <v>D6</v>
          </cell>
          <cell r="B34">
            <v>85.034328864291666</v>
          </cell>
          <cell r="C34">
            <v>4.0453736304281088E-4</v>
          </cell>
          <cell r="D34">
            <v>3.119705938773061E-3</v>
          </cell>
        </row>
        <row r="35">
          <cell r="A35" t="str">
            <v>C6</v>
          </cell>
          <cell r="B35">
            <v>97.531028084777802</v>
          </cell>
          <cell r="C35">
            <v>7.1307067986722599E-4</v>
          </cell>
          <cell r="D35">
            <v>4.345204675098047E-3</v>
          </cell>
        </row>
        <row r="36">
          <cell r="A36" t="str">
            <v>B6</v>
          </cell>
          <cell r="B36">
            <v>33.174190350444398</v>
          </cell>
          <cell r="C36">
            <v>1.1698478244773849E-4</v>
          </cell>
          <cell r="D36">
            <v>5.1057005638512993E-3</v>
          </cell>
        </row>
        <row r="37">
          <cell r="A37" t="str">
            <v>A6</v>
          </cell>
          <cell r="B37">
            <v>26.6410854611111</v>
          </cell>
          <cell r="C37">
            <v>1.064628642207497E-4</v>
          </cell>
          <cell r="D37">
            <v>4.826683558817161E-3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4.2807261905405862E-3</v>
          </cell>
        </row>
        <row r="39">
          <cell r="A39" t="str">
            <v>B7</v>
          </cell>
          <cell r="B39">
            <v>83.04517291445832</v>
          </cell>
          <cell r="C39">
            <v>3.8448430910258911E-4</v>
          </cell>
          <cell r="D39">
            <v>3.31596980077734E-3</v>
          </cell>
        </row>
        <row r="40">
          <cell r="A40" t="str">
            <v>C7</v>
          </cell>
          <cell r="B40">
            <v>21.628159385361101</v>
          </cell>
          <cell r="C40">
            <v>1.217832470424054E-4</v>
          </cell>
          <cell r="D40">
            <v>5.4462335078367388E-3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3.4738532264165481E-3</v>
          </cell>
        </row>
        <row r="42">
          <cell r="A42" t="str">
            <v>E7</v>
          </cell>
          <cell r="B42">
            <v>109.079014061028</v>
          </cell>
          <cell r="C42">
            <v>5.1076928823068693E-4</v>
          </cell>
          <cell r="D42">
            <v>3.2927359128505479E-3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5.2343408671128638E-3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3.5914550226032838E-4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2.324003531253662E-3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5.0816809591451243E-3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2.9129733760921142E-3</v>
          </cell>
        </row>
        <row r="48">
          <cell r="A48" t="str">
            <v>B8</v>
          </cell>
          <cell r="B48">
            <v>87.520773801583317</v>
          </cell>
          <cell r="C48">
            <v>5.6917593703861022E-4</v>
          </cell>
          <cell r="D48">
            <v>3.0165578101170121E-3</v>
          </cell>
        </row>
        <row r="49">
          <cell r="A49" t="str">
            <v>A8</v>
          </cell>
          <cell r="B49">
            <v>16.5987891270833</v>
          </cell>
          <cell r="C49">
            <v>6.840883316466218E-5</v>
          </cell>
          <cell r="D49">
            <v>3.6753089107636658E-3</v>
          </cell>
        </row>
      </sheetData>
      <sheetData sheetId="10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2.3020144515262398E-3</v>
          </cell>
        </row>
        <row r="3">
          <cell r="A3" t="str">
            <v>B1</v>
          </cell>
          <cell r="B3">
            <v>103.047000230306</v>
          </cell>
          <cell r="C3">
            <v>3.0175133195450968E-4</v>
          </cell>
          <cell r="D3">
            <v>1.5875376141003829E-3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2.6041557244660882E-3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1.58179076670442E-3</v>
          </cell>
        </row>
        <row r="6">
          <cell r="A6" t="str">
            <v>E1</v>
          </cell>
          <cell r="B6">
            <v>101.03949597830599</v>
          </cell>
          <cell r="C6">
            <v>3.1550395329615221E-4</v>
          </cell>
          <cell r="D6">
            <v>2.11937087247791E-3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1.508858030301146E-3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3.341239032511619E-3</v>
          </cell>
        </row>
        <row r="9">
          <cell r="A9" t="str">
            <v>E2</v>
          </cell>
          <cell r="B9">
            <v>10.071007917527799</v>
          </cell>
          <cell r="C9">
            <v>8.6039864852597599E-5</v>
          </cell>
          <cell r="D9">
            <v>2.4926874279335258E-3</v>
          </cell>
        </row>
        <row r="10">
          <cell r="A10" t="str">
            <v>D2</v>
          </cell>
          <cell r="B10">
            <v>81.554389573264871</v>
          </cell>
          <cell r="C10">
            <v>4.2303030340405548E-4</v>
          </cell>
          <cell r="D10">
            <v>2.1266764890850321E-3</v>
          </cell>
        </row>
        <row r="11">
          <cell r="A11" t="str">
            <v>C2</v>
          </cell>
          <cell r="B11">
            <v>83.54354198326746</v>
          </cell>
          <cell r="C11">
            <v>4.0777130657697309E-4</v>
          </cell>
          <cell r="D11">
            <v>2.3357616918112151E-3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1.6464951702415021E-3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1.542354239938498E-3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2.5910355601816378E-3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2.670457264181139E-3</v>
          </cell>
        </row>
        <row r="16">
          <cell r="A16" t="str">
            <v>C3</v>
          </cell>
          <cell r="B16">
            <v>93.009234830249994</v>
          </cell>
          <cell r="C16">
            <v>3.2855443040883731E-4</v>
          </cell>
          <cell r="D16">
            <v>4.052981403463429E-4</v>
          </cell>
        </row>
        <row r="17">
          <cell r="A17" t="str">
            <v>D3</v>
          </cell>
          <cell r="B17">
            <v>160.30552748425001</v>
          </cell>
          <cell r="C17">
            <v>3.4021992603849372E-4</v>
          </cell>
          <cell r="D17">
            <v>1.626957949871816E-3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1.6166808093006199E-3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1.9627638854605662E-3</v>
          </cell>
        </row>
        <row r="20">
          <cell r="A20" t="str">
            <v>F4</v>
          </cell>
          <cell r="B20">
            <v>112.087093487972</v>
          </cell>
          <cell r="C20">
            <v>1.619366947457442E-4</v>
          </cell>
          <cell r="D20">
            <v>1.6622666004260009E-3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2.81513405012072E-3</v>
          </cell>
        </row>
        <row r="22">
          <cell r="A22" t="str">
            <v>D4</v>
          </cell>
          <cell r="B22">
            <v>79.067949060761634</v>
          </cell>
          <cell r="C22">
            <v>2.6991825115116189E-4</v>
          </cell>
          <cell r="D22">
            <v>2.311517864038359E-3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3.417680063188312E-3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2.978117430689247E-3</v>
          </cell>
        </row>
        <row r="25">
          <cell r="A25" t="str">
            <v>A4</v>
          </cell>
          <cell r="B25">
            <v>80.062525265762929</v>
          </cell>
          <cell r="C25">
            <v>3.7090427774764181E-4</v>
          </cell>
          <cell r="D25">
            <v>1.75884368674115E-3</v>
          </cell>
        </row>
        <row r="26">
          <cell r="A26" t="str">
            <v>A5</v>
          </cell>
          <cell r="B26">
            <v>95.022543695055504</v>
          </cell>
          <cell r="C26">
            <v>3.1349459589934711E-4</v>
          </cell>
          <cell r="D26">
            <v>2.6899513093798372E-3</v>
          </cell>
        </row>
        <row r="27">
          <cell r="A27" t="str">
            <v>B5</v>
          </cell>
          <cell r="B27">
            <v>99.534885662972201</v>
          </cell>
          <cell r="C27">
            <v>1.6415700998552451E-4</v>
          </cell>
          <cell r="D27">
            <v>2.946095226631573E-3</v>
          </cell>
        </row>
        <row r="28">
          <cell r="A28" t="str">
            <v>C5</v>
          </cell>
          <cell r="B28">
            <v>88.516423008273932</v>
          </cell>
          <cell r="C28">
            <v>3.2267990562320352E-4</v>
          </cell>
          <cell r="D28">
            <v>2.7679475646803591E-3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2.034983263244263E-3</v>
          </cell>
        </row>
        <row r="30">
          <cell r="A30" t="str">
            <v>E5</v>
          </cell>
          <cell r="B30">
            <v>101.54136289327801</v>
          </cell>
          <cell r="C30">
            <v>1.8054402055727611E-4</v>
          </cell>
          <cell r="D30">
            <v>1.9069317414123961E-3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2.206702705841813E-3</v>
          </cell>
        </row>
        <row r="32">
          <cell r="A32" t="str">
            <v>F6</v>
          </cell>
          <cell r="B32">
            <v>107.07196977161099</v>
          </cell>
          <cell r="C32">
            <v>2.5197789417841758E-4</v>
          </cell>
          <cell r="D32">
            <v>1.8233879457367991E-3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2.9758547208487808E-3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2.7323835728333482E-3</v>
          </cell>
        </row>
        <row r="35">
          <cell r="A35" t="str">
            <v>C6</v>
          </cell>
          <cell r="B35">
            <v>101.03949597830599</v>
          </cell>
          <cell r="C35">
            <v>3.5467604260593501E-4</v>
          </cell>
          <cell r="D35">
            <v>1.8468566589891621E-3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2.9555154489078229E-3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3.4368423211165481E-3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2.3120582234298151E-3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2.4244805051455518E-3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2.9781346984642989E-3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3.6632935398595479E-3</v>
          </cell>
        </row>
        <row r="42">
          <cell r="A42" t="str">
            <v>E7</v>
          </cell>
          <cell r="B42">
            <v>95.526581858861107</v>
          </cell>
          <cell r="C42">
            <v>3.0299249067684912E-4</v>
          </cell>
          <cell r="D42">
            <v>1.7684167121320229E-3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1.473518323277072E-3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4.9635145572196593E-4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1.971886614527392E-3</v>
          </cell>
        </row>
        <row r="46">
          <cell r="A46" t="str">
            <v>D8</v>
          </cell>
          <cell r="B46">
            <v>82.548965778266165</v>
          </cell>
          <cell r="C46">
            <v>5.4913455986342239E-4</v>
          </cell>
          <cell r="D46">
            <v>2.5682943952873459E-3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2.4487533564486949E-3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2.1432367637950018E-3</v>
          </cell>
        </row>
        <row r="49">
          <cell r="A49" t="str">
            <v>A8</v>
          </cell>
          <cell r="B49">
            <v>141.223984159694</v>
          </cell>
          <cell r="C49">
            <v>2.6401103816621718E-4</v>
          </cell>
          <cell r="D49">
            <v>1.6342988993340809E-3</v>
          </cell>
        </row>
      </sheetData>
      <sheetData sheetId="11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88.020331767224846</v>
          </cell>
          <cell r="C2">
            <v>3.4088397991960178E-4</v>
          </cell>
          <cell r="D2">
            <v>2.8445987196741452E-3</v>
          </cell>
        </row>
        <row r="3">
          <cell r="A3" t="str">
            <v>B1</v>
          </cell>
          <cell r="B3">
            <v>31.670633943666701</v>
          </cell>
          <cell r="C3">
            <v>2.1791381995933331E-4</v>
          </cell>
          <cell r="D3">
            <v>3.7828978270810949E-3</v>
          </cell>
        </row>
        <row r="4">
          <cell r="A4" t="str">
            <v>C1</v>
          </cell>
          <cell r="B4">
            <v>84.042013769989694</v>
          </cell>
          <cell r="C4">
            <v>5.0252184135924814E-4</v>
          </cell>
          <cell r="D4">
            <v>2.9092476854354061E-3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3.088003818732094E-3</v>
          </cell>
        </row>
        <row r="6">
          <cell r="A6" t="str">
            <v>E1</v>
          </cell>
          <cell r="B6">
            <v>89.51220101618803</v>
          </cell>
          <cell r="C6">
            <v>5.3242682470016841E-4</v>
          </cell>
          <cell r="D6">
            <v>3.004881208957822E-3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2.6243288696310911E-3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2.5056757357736258E-3</v>
          </cell>
        </row>
        <row r="9">
          <cell r="A9" t="str">
            <v>E2</v>
          </cell>
          <cell r="B9">
            <v>84.539303519644093</v>
          </cell>
          <cell r="C9">
            <v>3.7766226957667041E-4</v>
          </cell>
          <cell r="D9">
            <v>4.2819305960559474E-3</v>
          </cell>
        </row>
        <row r="10">
          <cell r="A10" t="str">
            <v>D2</v>
          </cell>
          <cell r="B10">
            <v>84.042013769989694</v>
          </cell>
          <cell r="C10">
            <v>2.5877337110870752E-4</v>
          </cell>
          <cell r="D10">
            <v>2.503289986583159E-3</v>
          </cell>
        </row>
        <row r="11">
          <cell r="A11" t="str">
            <v>C2</v>
          </cell>
          <cell r="B11">
            <v>83.047434270680924</v>
          </cell>
          <cell r="C11">
            <v>2.7754995780989312E-4</v>
          </cell>
          <cell r="D11">
            <v>2.7709150151300002E-3</v>
          </cell>
        </row>
        <row r="12">
          <cell r="A12" t="str">
            <v>B2</v>
          </cell>
          <cell r="B12">
            <v>25.637398939972201</v>
          </cell>
          <cell r="C12">
            <v>1.4867582251110211E-4</v>
          </cell>
          <cell r="D12">
            <v>2.6984959859289431E-3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2.6436542918980939E-3</v>
          </cell>
        </row>
        <row r="14">
          <cell r="A14" t="str">
            <v>A3</v>
          </cell>
          <cell r="B14">
            <v>82.550144521026525</v>
          </cell>
          <cell r="C14">
            <v>4.1562959953117529E-4</v>
          </cell>
          <cell r="D14">
            <v>2.9260955732747971E-3</v>
          </cell>
        </row>
        <row r="15">
          <cell r="A15" t="str">
            <v>B3</v>
          </cell>
          <cell r="B15">
            <v>186.92061100683301</v>
          </cell>
          <cell r="C15">
            <v>1.4576204465756461E-4</v>
          </cell>
          <cell r="D15">
            <v>2.9856858831868761E-3</v>
          </cell>
        </row>
        <row r="16">
          <cell r="A16" t="str">
            <v>C3</v>
          </cell>
          <cell r="B16">
            <v>80.063695772754556</v>
          </cell>
          <cell r="C16">
            <v>3.4565232268696748E-4</v>
          </cell>
          <cell r="D16">
            <v>1.8665599979565131E-3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2.7116127996427452E-3</v>
          </cell>
        </row>
        <row r="18">
          <cell r="A18" t="str">
            <v>E3</v>
          </cell>
          <cell r="B18">
            <v>29.659145194333298</v>
          </cell>
          <cell r="C18">
            <v>1.559589754218926E-4</v>
          </cell>
          <cell r="D18">
            <v>2.9974750861654861E-3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2.6961563672247418E-3</v>
          </cell>
        </row>
        <row r="20">
          <cell r="A20" t="str">
            <v>F4</v>
          </cell>
          <cell r="B20">
            <v>81.058275272063355</v>
          </cell>
          <cell r="C20">
            <v>2.0892535039471939E-4</v>
          </cell>
          <cell r="D20">
            <v>2.6879490665618392E-3</v>
          </cell>
        </row>
        <row r="21">
          <cell r="A21" t="str">
            <v>E4</v>
          </cell>
          <cell r="B21">
            <v>31.167015934111099</v>
          </cell>
          <cell r="C21">
            <v>1.3336932066881969E-4</v>
          </cell>
          <cell r="D21">
            <v>4.3804801277934772E-3</v>
          </cell>
        </row>
        <row r="22">
          <cell r="A22" t="str">
            <v>D4</v>
          </cell>
          <cell r="B22">
            <v>78.074536774136988</v>
          </cell>
          <cell r="C22">
            <v>5.2903780507869923E-4</v>
          </cell>
          <cell r="D22">
            <v>2.834581885011823E-3</v>
          </cell>
        </row>
        <row r="23">
          <cell r="A23" t="str">
            <v>C4</v>
          </cell>
          <cell r="B23">
            <v>20.621420772166701</v>
          </cell>
          <cell r="C23">
            <v>1.0144407419353079E-4</v>
          </cell>
          <cell r="D23">
            <v>3.640780541003166E-3</v>
          </cell>
        </row>
        <row r="24">
          <cell r="A24" t="str">
            <v>B4</v>
          </cell>
          <cell r="B24">
            <v>85.036593269298493</v>
          </cell>
          <cell r="C24">
            <v>4.6190304481248201E-4</v>
          </cell>
          <cell r="D24">
            <v>2.5640504012110579E-3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2.6526799020253279E-3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2.8926322950316029E-3</v>
          </cell>
        </row>
        <row r="27">
          <cell r="A27" t="str">
            <v>B5</v>
          </cell>
          <cell r="B27">
            <v>83.047434270680924</v>
          </cell>
          <cell r="C27">
            <v>4.8663491735658702E-4</v>
          </cell>
          <cell r="D27">
            <v>3.2814582615563262E-3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2.7927584762599679E-3</v>
          </cell>
        </row>
        <row r="29">
          <cell r="A29" t="str">
            <v>D5</v>
          </cell>
          <cell r="B29">
            <v>138.70958108436099</v>
          </cell>
          <cell r="C29">
            <v>3.1925528583355448E-4</v>
          </cell>
          <cell r="D29">
            <v>2.7517436240745629E-3</v>
          </cell>
        </row>
        <row r="30">
          <cell r="A30" t="str">
            <v>E5</v>
          </cell>
          <cell r="B30">
            <v>82.550144521026525</v>
          </cell>
          <cell r="C30">
            <v>2.5383396863671318E-4</v>
          </cell>
          <cell r="D30">
            <v>3.9737325769160486E-3</v>
          </cell>
        </row>
        <row r="31">
          <cell r="A31" t="str">
            <v>F5</v>
          </cell>
          <cell r="B31">
            <v>175.372100927361</v>
          </cell>
          <cell r="C31">
            <v>2.055848497772721E-4</v>
          </cell>
          <cell r="D31">
            <v>2.7223084383256519E-3</v>
          </cell>
        </row>
        <row r="32">
          <cell r="A32" t="str">
            <v>F6</v>
          </cell>
          <cell r="B32">
            <v>94.017306767527799</v>
          </cell>
          <cell r="C32">
            <v>3.7115663345765599E-4</v>
          </cell>
          <cell r="D32">
            <v>2.259784144378676E-3</v>
          </cell>
        </row>
        <row r="33">
          <cell r="A33" t="str">
            <v>E6</v>
          </cell>
          <cell r="B33">
            <v>88.020331767224846</v>
          </cell>
          <cell r="C33">
            <v>2.8798718255420718E-4</v>
          </cell>
          <cell r="D33">
            <v>2.563094472735711E-3</v>
          </cell>
        </row>
        <row r="34">
          <cell r="A34" t="str">
            <v>D6</v>
          </cell>
          <cell r="B34">
            <v>30.162789631861099</v>
          </cell>
          <cell r="C34">
            <v>1.8514064488079531E-4</v>
          </cell>
          <cell r="D34">
            <v>2.8245252013876332E-3</v>
          </cell>
        </row>
        <row r="35">
          <cell r="A35" t="str">
            <v>C6</v>
          </cell>
          <cell r="B35">
            <v>35.679646295749997</v>
          </cell>
          <cell r="C35">
            <v>4.1916719723301672E-4</v>
          </cell>
          <cell r="D35">
            <v>3.5521575618295072E-3</v>
          </cell>
        </row>
        <row r="36">
          <cell r="A36" t="str">
            <v>B6</v>
          </cell>
          <cell r="B36">
            <v>34.177963059222201</v>
          </cell>
          <cell r="C36">
            <v>3.2949434429205483E-4</v>
          </cell>
          <cell r="D36">
            <v>3.7435042459121469E-3</v>
          </cell>
        </row>
        <row r="37">
          <cell r="A37" t="str">
            <v>A6</v>
          </cell>
          <cell r="B37">
            <v>13.088029554722199</v>
          </cell>
          <cell r="C37">
            <v>3.6688682899800028E-5</v>
          </cell>
          <cell r="D37">
            <v>4.7508082072122808E-3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2.7405511874356451E-3</v>
          </cell>
        </row>
        <row r="39">
          <cell r="A39" t="str">
            <v>B7</v>
          </cell>
          <cell r="B39">
            <v>20.621420772166701</v>
          </cell>
          <cell r="C39">
            <v>1.134770146187662E-4</v>
          </cell>
          <cell r="D39">
            <v>2.7228338160606262E-3</v>
          </cell>
        </row>
        <row r="40">
          <cell r="A40" t="str">
            <v>C7</v>
          </cell>
          <cell r="B40">
            <v>83.544724020335309</v>
          </cell>
          <cell r="C40">
            <v>2.103650067322362E-4</v>
          </cell>
          <cell r="D40">
            <v>2.365807118405382E-3</v>
          </cell>
        </row>
        <row r="41">
          <cell r="A41" t="str">
            <v>D7</v>
          </cell>
          <cell r="B41">
            <v>1.0261446131944401</v>
          </cell>
          <cell r="C41">
            <v>7.1485235080549181E-5</v>
          </cell>
          <cell r="D41">
            <v>2.5377447675437271E-3</v>
          </cell>
        </row>
        <row r="42">
          <cell r="A42" t="str">
            <v>E7</v>
          </cell>
          <cell r="B42">
            <v>83.047434270680924</v>
          </cell>
          <cell r="C42">
            <v>5.0504018554340172E-4</v>
          </cell>
          <cell r="D42">
            <v>2.8657530258360789E-3</v>
          </cell>
        </row>
        <row r="43">
          <cell r="A43" t="str">
            <v>F7</v>
          </cell>
          <cell r="B43">
            <v>32.174527124944397</v>
          </cell>
          <cell r="C43">
            <v>1.851401597060898E-4</v>
          </cell>
          <cell r="D43">
            <v>2.822112502272908E-3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3.5478080711522591E-4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2.283131009185493E-3</v>
          </cell>
        </row>
        <row r="46">
          <cell r="A46" t="str">
            <v>D8</v>
          </cell>
          <cell r="B46">
            <v>86.031172768607277</v>
          </cell>
          <cell r="C46">
            <v>3.4605332217126181E-4</v>
          </cell>
          <cell r="D46">
            <v>3.1277226989173709E-3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2.6428660027024201E-3</v>
          </cell>
        </row>
        <row r="48">
          <cell r="A48" t="str">
            <v>B8</v>
          </cell>
          <cell r="B48">
            <v>79.069116273445772</v>
          </cell>
          <cell r="C48">
            <v>4.7946483716961952E-4</v>
          </cell>
          <cell r="D48">
            <v>3.3313911773484588E-3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3.7742690982408302E-3</v>
          </cell>
        </row>
      </sheetData>
      <sheetData sheetId="12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3.2433835546676179E-4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2.9328753687990232E-3</v>
          </cell>
        </row>
        <row r="4">
          <cell r="A4" t="str">
            <v>C1</v>
          </cell>
          <cell r="B4">
            <v>33.677324036944398</v>
          </cell>
          <cell r="C4">
            <v>1.4882250288945331E-4</v>
          </cell>
          <cell r="D4">
            <v>4.0932008951760834E-3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1.7794210596065411E-3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2.3617273749126492E-3</v>
          </cell>
        </row>
        <row r="7">
          <cell r="A7" t="str">
            <v>F1</v>
          </cell>
          <cell r="B7">
            <v>34.178247359472202</v>
          </cell>
          <cell r="C7">
            <v>2.2879343723073101E-4</v>
          </cell>
          <cell r="D7">
            <v>3.1664731481818131E-3</v>
          </cell>
        </row>
        <row r="8">
          <cell r="A8" t="str">
            <v>F2</v>
          </cell>
          <cell r="B8">
            <v>145.24201426327801</v>
          </cell>
          <cell r="C8">
            <v>1.156009370441886E-4</v>
          </cell>
          <cell r="D8">
            <v>4.3633845811529787E-3</v>
          </cell>
        </row>
        <row r="9">
          <cell r="A9" t="str">
            <v>E2</v>
          </cell>
          <cell r="B9">
            <v>2.0288244259166701</v>
          </cell>
          <cell r="C9">
            <v>4.2382664560803877E-5</v>
          </cell>
          <cell r="D9">
            <v>2.6454091942721501E-3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3.657148698392153E-3</v>
          </cell>
        </row>
        <row r="11">
          <cell r="A11" t="str">
            <v>C2</v>
          </cell>
          <cell r="B11">
            <v>209.51842839605601</v>
          </cell>
          <cell r="C11">
            <v>2.369872780117762E-4</v>
          </cell>
          <cell r="D11">
            <v>2.304133846741298E-3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1.914837400730263E-3</v>
          </cell>
        </row>
        <row r="13">
          <cell r="A13" t="str">
            <v>A2</v>
          </cell>
          <cell r="B13">
            <v>129.683756887611</v>
          </cell>
          <cell r="C13">
            <v>4.6167288039549213E-4</v>
          </cell>
          <cell r="D13">
            <v>1.758080049269578E-3</v>
          </cell>
        </row>
        <row r="14">
          <cell r="A14" t="str">
            <v>A3</v>
          </cell>
          <cell r="B14">
            <v>36.180603374666703</v>
          </cell>
          <cell r="C14">
            <v>3.8523342704674992E-4</v>
          </cell>
          <cell r="D14">
            <v>3.9706160581527809E-3</v>
          </cell>
        </row>
        <row r="15">
          <cell r="A15" t="str">
            <v>B3</v>
          </cell>
          <cell r="B15">
            <v>115.606505953444</v>
          </cell>
          <cell r="C15">
            <v>4.5724543439653432E-4</v>
          </cell>
          <cell r="D15">
            <v>1.8582712835004771E-3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2.8655383312067039E-3</v>
          </cell>
        </row>
        <row r="17">
          <cell r="A17" t="str">
            <v>D3</v>
          </cell>
          <cell r="B17">
            <v>201.984663367417</v>
          </cell>
          <cell r="C17">
            <v>1.6842826884643199E-4</v>
          </cell>
          <cell r="D17">
            <v>3.1073026441058508E-3</v>
          </cell>
        </row>
        <row r="18">
          <cell r="A18" t="str">
            <v>E3</v>
          </cell>
          <cell r="B18">
            <v>99.537031548222203</v>
          </cell>
          <cell r="C18">
            <v>4.465651749143173E-4</v>
          </cell>
          <cell r="D18">
            <v>2.3361542536949401E-3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2.3009330820334358E-3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2.7869555226115541E-3</v>
          </cell>
        </row>
        <row r="21">
          <cell r="A21" t="str">
            <v>E4</v>
          </cell>
          <cell r="B21">
            <v>142.736384319694</v>
          </cell>
          <cell r="C21">
            <v>4.3846978194428551E-4</v>
          </cell>
          <cell r="D21">
            <v>3.4970686730734948E-3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3.0525622471911139E-3</v>
          </cell>
        </row>
        <row r="23">
          <cell r="A23" t="str">
            <v>C4</v>
          </cell>
          <cell r="B23">
            <v>164.32941762175</v>
          </cell>
          <cell r="C23">
            <v>1.3263865678836599E-4</v>
          </cell>
          <cell r="D23">
            <v>3.00864661091203E-3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2.6351396346299791E-3</v>
          </cell>
        </row>
        <row r="25">
          <cell r="A25" t="str">
            <v>A4</v>
          </cell>
          <cell r="B25">
            <v>124.65256668583299</v>
          </cell>
          <cell r="C25">
            <v>4.4096373998188902E-4</v>
          </cell>
          <cell r="D25">
            <v>2.2778068358408322E-3</v>
          </cell>
        </row>
        <row r="26">
          <cell r="A26" t="str">
            <v>A5</v>
          </cell>
          <cell r="B26">
            <v>101.041716815444</v>
          </cell>
          <cell r="C26">
            <v>4.422322053352812E-4</v>
          </cell>
          <cell r="D26">
            <v>2.2325137299404711E-3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3.7614041122213809E-3</v>
          </cell>
        </row>
        <row r="28">
          <cell r="A28" t="str">
            <v>C5</v>
          </cell>
          <cell r="B28">
            <v>192.44966644755601</v>
          </cell>
          <cell r="C28">
            <v>2.3665191416440319E-4</v>
          </cell>
          <cell r="D28">
            <v>1.8212488196906391E-3</v>
          </cell>
        </row>
        <row r="29">
          <cell r="A29" t="str">
            <v>D5</v>
          </cell>
          <cell r="B29">
            <v>108.0820704665</v>
          </cell>
          <cell r="C29">
            <v>4.2799506204307112E-4</v>
          </cell>
          <cell r="D29">
            <v>3.049701367529105E-3</v>
          </cell>
        </row>
        <row r="30">
          <cell r="A30" t="str">
            <v>E5</v>
          </cell>
          <cell r="B30">
            <v>77.080602702257409</v>
          </cell>
          <cell r="C30">
            <v>3.8398848724829248E-4</v>
          </cell>
          <cell r="D30">
            <v>3.0193084588689689E-3</v>
          </cell>
        </row>
        <row r="31">
          <cell r="A31" t="str">
            <v>F5</v>
          </cell>
          <cell r="B31">
            <v>123.144924223556</v>
          </cell>
          <cell r="C31">
            <v>2.310676601925173E-4</v>
          </cell>
          <cell r="D31">
            <v>3.2838760515228882E-3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1.7313560417647679E-3</v>
          </cell>
        </row>
        <row r="33">
          <cell r="A33" t="str">
            <v>E6</v>
          </cell>
          <cell r="B33">
            <v>105.06070597361099</v>
          </cell>
          <cell r="C33">
            <v>4.8918472743214928E-4</v>
          </cell>
          <cell r="D33">
            <v>2.1604385414536109E-3</v>
          </cell>
        </row>
        <row r="34">
          <cell r="A34" t="str">
            <v>D6</v>
          </cell>
          <cell r="B34">
            <v>202.48725517788901</v>
          </cell>
          <cell r="C34">
            <v>2.2318738119294609E-4</v>
          </cell>
          <cell r="D34">
            <v>2.839807790946509E-3</v>
          </cell>
        </row>
        <row r="35">
          <cell r="A35" t="str">
            <v>C6</v>
          </cell>
          <cell r="B35">
            <v>186.42277789869399</v>
          </cell>
          <cell r="C35">
            <v>1.9204847513650539E-4</v>
          </cell>
          <cell r="D35">
            <v>2.8153964024841939E-3</v>
          </cell>
        </row>
        <row r="36">
          <cell r="A36" t="str">
            <v>B6</v>
          </cell>
          <cell r="B36">
            <v>86.529115735500611</v>
          </cell>
          <cell r="C36">
            <v>5.0151327157133658E-4</v>
          </cell>
          <cell r="D36">
            <v>2.53265412245681E-3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2.0603472502869172E-3</v>
          </cell>
        </row>
        <row r="38">
          <cell r="A38" t="str">
            <v>A7</v>
          </cell>
          <cell r="B38">
            <v>96.532871296583295</v>
          </cell>
          <cell r="C38">
            <v>3.6136642079664721E-4</v>
          </cell>
          <cell r="D38">
            <v>2.5988316418334742E-3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2.772844336337114E-3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3.604358757823202E-3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1.924513720568599E-3</v>
          </cell>
        </row>
        <row r="42">
          <cell r="A42" t="str">
            <v>E7</v>
          </cell>
          <cell r="B42">
            <v>110.08531791952799</v>
          </cell>
          <cell r="C42">
            <v>4.861878779775236E-4</v>
          </cell>
          <cell r="D42">
            <v>2.273461750092535E-3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2.622100576872192E-3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2.01927638465931E-3</v>
          </cell>
        </row>
        <row r="45">
          <cell r="A45" t="str">
            <v>E8</v>
          </cell>
          <cell r="B45">
            <v>24.633673950861098</v>
          </cell>
          <cell r="C45">
            <v>6.4429113191735271E-5</v>
          </cell>
          <cell r="D45">
            <v>4.8678325708425528E-3</v>
          </cell>
        </row>
        <row r="46">
          <cell r="A46" t="str">
            <v>D8</v>
          </cell>
          <cell r="B46">
            <v>84.042664937278715</v>
          </cell>
          <cell r="C46">
            <v>5.1736885965140522E-4</v>
          </cell>
          <cell r="D46">
            <v>3.3979742860446088E-3</v>
          </cell>
        </row>
        <row r="47">
          <cell r="A47" t="str">
            <v>C8</v>
          </cell>
          <cell r="B47">
            <v>100.540018696833</v>
          </cell>
          <cell r="C47">
            <v>3.1154862575827791E-4</v>
          </cell>
          <cell r="D47">
            <v>1.618137052620388E-3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2.7924759053098852E-3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1.939349888747108E-3</v>
          </cell>
        </row>
      </sheetData>
      <sheetData sheetId="13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1.846294660475136E-3</v>
          </cell>
        </row>
        <row r="3">
          <cell r="A3" t="str">
            <v>B1</v>
          </cell>
          <cell r="B3">
            <v>135.697703994194</v>
          </cell>
          <cell r="C3">
            <v>1.651131454351468E-4</v>
          </cell>
          <cell r="D3">
            <v>1.9065763697333549E-3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1.756791178586426E-3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2.3666072986727022E-3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2.138663596888901E-3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2.3750218402508942E-3</v>
          </cell>
        </row>
        <row r="8">
          <cell r="A8" t="str">
            <v>F2</v>
          </cell>
          <cell r="B8">
            <v>133.189941129472</v>
          </cell>
          <cell r="C8">
            <v>2.6132197115554581E-4</v>
          </cell>
          <cell r="D8">
            <v>2.276924806323472E-3</v>
          </cell>
        </row>
        <row r="9">
          <cell r="A9" t="str">
            <v>E2</v>
          </cell>
          <cell r="B9">
            <v>133.189941129472</v>
          </cell>
          <cell r="C9">
            <v>4.6952269510049192E-4</v>
          </cell>
          <cell r="D9">
            <v>2.6327792775900339E-3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2.221210874558243E-3</v>
          </cell>
        </row>
        <row r="11">
          <cell r="A11" t="str">
            <v>C2</v>
          </cell>
          <cell r="B11" t="str">
            <v>N/A</v>
          </cell>
          <cell r="C11" t="str">
            <v>N/A</v>
          </cell>
          <cell r="D11">
            <v>2.0550059436917601E-3</v>
          </cell>
        </row>
        <row r="12">
          <cell r="A12" t="str">
            <v>B2</v>
          </cell>
          <cell r="B12">
            <v>120.63873608016701</v>
          </cell>
          <cell r="C12">
            <v>4.8868928512163913E-4</v>
          </cell>
          <cell r="D12">
            <v>2.533330360544405E-3</v>
          </cell>
        </row>
        <row r="13">
          <cell r="A13" t="str">
            <v>A2</v>
          </cell>
          <cell r="B13">
            <v>108.58377902252801</v>
          </cell>
          <cell r="C13">
            <v>3.2529491278195522E-4</v>
          </cell>
          <cell r="D13">
            <v>2.9548765403633751E-3</v>
          </cell>
        </row>
        <row r="14">
          <cell r="A14" t="str">
            <v>A3</v>
          </cell>
          <cell r="B14">
            <v>89.016808054286486</v>
          </cell>
          <cell r="C14">
            <v>3.0950186925850172E-4</v>
          </cell>
          <cell r="D14">
            <v>3.227152887355944E-3</v>
          </cell>
        </row>
        <row r="15">
          <cell r="A15" t="str">
            <v>B3</v>
          </cell>
          <cell r="B15">
            <v>91.503272979749994</v>
          </cell>
          <cell r="C15">
            <v>3.8809669474689629E-4</v>
          </cell>
          <cell r="D15">
            <v>2.6688380871129659E-3</v>
          </cell>
        </row>
        <row r="16">
          <cell r="A16" t="str">
            <v>C3</v>
          </cell>
          <cell r="B16">
            <v>83.546585218266785</v>
          </cell>
          <cell r="C16">
            <v>3.8765050369090969E-4</v>
          </cell>
          <cell r="D16">
            <v>3.2370607587813099E-3</v>
          </cell>
        </row>
        <row r="17">
          <cell r="A17" t="str">
            <v>D3</v>
          </cell>
          <cell r="B17">
            <v>92.005816472388901</v>
          </cell>
          <cell r="C17">
            <v>3.5772035158546832E-4</v>
          </cell>
          <cell r="D17">
            <v>3.0778598137332358E-3</v>
          </cell>
        </row>
        <row r="18">
          <cell r="A18" t="str">
            <v>E3</v>
          </cell>
          <cell r="B18">
            <v>124.65420455650001</v>
          </cell>
          <cell r="C18">
            <v>2.2852111542194509E-4</v>
          </cell>
          <cell r="D18">
            <v>2.1627507863583081E-3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2.7868270213944409E-3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2.1232803809905498E-3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2.088367361402201E-3</v>
          </cell>
        </row>
        <row r="22">
          <cell r="A22" t="str">
            <v>D4</v>
          </cell>
          <cell r="B22">
            <v>71.1142605909493</v>
          </cell>
          <cell r="C22">
            <v>5.0361189151430549E-5</v>
          </cell>
          <cell r="D22">
            <v>3.4578163797827888E-3</v>
          </cell>
        </row>
        <row r="23">
          <cell r="A23" t="str">
            <v>C4</v>
          </cell>
          <cell r="B23">
            <v>114.60232569016701</v>
          </cell>
          <cell r="C23">
            <v>5.4372584723133002E-4</v>
          </cell>
          <cell r="D23">
            <v>3.6495094919182392E-3</v>
          </cell>
        </row>
        <row r="24">
          <cell r="A24" t="str">
            <v>B4</v>
          </cell>
          <cell r="B24">
            <v>147.75325759363901</v>
          </cell>
          <cell r="C24">
            <v>2.6102239192027778E-4</v>
          </cell>
          <cell r="D24">
            <v>2.3410488043398249E-3</v>
          </cell>
        </row>
        <row r="25">
          <cell r="A25" t="str">
            <v>A4</v>
          </cell>
          <cell r="B25">
            <v>143.740040872778</v>
          </cell>
          <cell r="C25">
            <v>3.2674269803796379E-4</v>
          </cell>
          <cell r="D25">
            <v>1.952161750226569E-3</v>
          </cell>
        </row>
        <row r="26">
          <cell r="A26" t="str">
            <v>A5</v>
          </cell>
          <cell r="B26">
            <v>136.702207392389</v>
          </cell>
          <cell r="C26">
            <v>3.4749551451698562E-4</v>
          </cell>
          <cell r="D26">
            <v>1.867275593589301E-3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2.0633303473761798E-3</v>
          </cell>
        </row>
        <row r="28">
          <cell r="A28" t="str">
            <v>C5</v>
          </cell>
          <cell r="B28">
            <v>142.23809738930601</v>
          </cell>
          <cell r="C28">
            <v>3.7854642191019981E-4</v>
          </cell>
          <cell r="D28">
            <v>2.250805583018912E-3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2.5849756105799822E-3</v>
          </cell>
        </row>
        <row r="30">
          <cell r="A30" t="str">
            <v>E5</v>
          </cell>
          <cell r="B30">
            <v>47.730793682805597</v>
          </cell>
          <cell r="C30">
            <v>1.213426065503585E-4</v>
          </cell>
          <cell r="D30">
            <v>3.2387304441223851E-3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2.641239564767809E-3</v>
          </cell>
        </row>
        <row r="32">
          <cell r="A32" t="str">
            <v>F6</v>
          </cell>
          <cell r="B32">
            <v>185.924994496111</v>
          </cell>
          <cell r="C32">
            <v>2.6044696812742952E-4</v>
          </cell>
          <cell r="D32">
            <v>2.0860522338281549E-3</v>
          </cell>
        </row>
        <row r="33">
          <cell r="A33" t="str">
            <v>E6</v>
          </cell>
          <cell r="B33">
            <v>112.59333560236099</v>
          </cell>
          <cell r="C33">
            <v>4.3676107786513391E-4</v>
          </cell>
          <cell r="D33">
            <v>2.2548980998829062E-3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1.78346465152155E-3</v>
          </cell>
        </row>
        <row r="35">
          <cell r="A35" t="str">
            <v>C6</v>
          </cell>
          <cell r="B35">
            <v>126.66549101252799</v>
          </cell>
          <cell r="C35">
            <v>3.517480112920788E-4</v>
          </cell>
          <cell r="D35">
            <v>1.9590963593348549E-3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2.200515373804023E-3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2.2610044218605409E-3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1.7373112072254259E-3</v>
          </cell>
        </row>
        <row r="39">
          <cell r="A39" t="str">
            <v>B7</v>
          </cell>
          <cell r="B39">
            <v>123.649441785139</v>
          </cell>
          <cell r="C39">
            <v>2.2073067716435739E-4</v>
          </cell>
          <cell r="D39">
            <v>1.8072102068540129E-3</v>
          </cell>
        </row>
        <row r="40">
          <cell r="A40" t="str">
            <v>C7</v>
          </cell>
          <cell r="B40">
            <v>93.515503282750004</v>
          </cell>
          <cell r="C40">
            <v>3.4921893090628331E-4</v>
          </cell>
          <cell r="D40">
            <v>2.2465488475739031E-3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1.94821854064625E-3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2.1790390221031828E-3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1.7716665657599019E-3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3.7136593676798232E-4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2.3580397447969118E-3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1.8018787626921629E-3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2.3726066932506971E-3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2.244184099708741E-3</v>
          </cell>
        </row>
        <row r="49">
          <cell r="A49" t="str">
            <v>A8</v>
          </cell>
          <cell r="B49">
            <v>188.933285305889</v>
          </cell>
          <cell r="C49">
            <v>4.2829990945057511E-4</v>
          </cell>
          <cell r="D49">
            <v>1.102332721411174E-3</v>
          </cell>
        </row>
      </sheetData>
      <sheetData sheetId="14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4.8745475655764337E-3</v>
          </cell>
        </row>
        <row r="3">
          <cell r="A3" t="str">
            <v>B1</v>
          </cell>
          <cell r="B3">
            <v>31.168479476833301</v>
          </cell>
          <cell r="C3">
            <v>7.3770961218377375E-5</v>
          </cell>
          <cell r="D3">
            <v>5.2159101314569103E-3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7.396198003189562E-3</v>
          </cell>
        </row>
        <row r="5">
          <cell r="A5" t="str">
            <v>D1</v>
          </cell>
          <cell r="B5">
            <v>106.06993891719399</v>
          </cell>
          <cell r="C5">
            <v>1.012401872951594E-4</v>
          </cell>
          <cell r="D5">
            <v>3.1657219179038361E-3</v>
          </cell>
        </row>
        <row r="6">
          <cell r="A6" t="str">
            <v>E1</v>
          </cell>
          <cell r="B6">
            <v>25.638175456527801</v>
          </cell>
          <cell r="C6">
            <v>1.4539515400658021E-4</v>
          </cell>
          <cell r="D6">
            <v>2.569197080206552E-3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7.567605205354936E-3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8.9964634736970934E-3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7.3365905746790644E-3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3.8873362365331198E-3</v>
          </cell>
        </row>
        <row r="11">
          <cell r="A11" t="str">
            <v>C2</v>
          </cell>
          <cell r="B11" t="str">
            <v>N/A</v>
          </cell>
          <cell r="C11" t="str">
            <v>N/A</v>
          </cell>
          <cell r="D11">
            <v>6.9208273305165682E-3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2.514352827059941E-3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4.0789916679278846E-3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3.4397402264113369E-3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3.8062590717129179E-3</v>
          </cell>
        </row>
        <row r="16">
          <cell r="A16" t="str">
            <v>C3</v>
          </cell>
          <cell r="B16">
            <v>148.76040673194399</v>
          </cell>
          <cell r="C16">
            <v>7.3445801207215616E-5</v>
          </cell>
          <cell r="D16">
            <v>4.9330815825579617E-3</v>
          </cell>
        </row>
        <row r="17">
          <cell r="A17" t="str">
            <v>D3</v>
          </cell>
          <cell r="B17">
            <v>206.01548905925</v>
          </cell>
          <cell r="C17">
            <v>3.035923514277518E-4</v>
          </cell>
          <cell r="D17">
            <v>8.0183208131903076E-4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6.552974968560406E-3</v>
          </cell>
        </row>
        <row r="19">
          <cell r="A19" t="str">
            <v>F3</v>
          </cell>
          <cell r="B19" t="str">
            <v>N/A</v>
          </cell>
          <cell r="C19" t="str">
            <v>N/A</v>
          </cell>
          <cell r="D19">
            <v>3.1842087299015572E-3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4.1000843291155668E-3</v>
          </cell>
        </row>
        <row r="21">
          <cell r="A21" t="str">
            <v>E4</v>
          </cell>
          <cell r="B21">
            <v>155.28860640713901</v>
          </cell>
          <cell r="C21">
            <v>5.7015531764561349E-5</v>
          </cell>
          <cell r="D21">
            <v>4.8853754237075291E-3</v>
          </cell>
        </row>
        <row r="22">
          <cell r="A22" t="str">
            <v>D4</v>
          </cell>
          <cell r="B22">
            <v>160.31609063202799</v>
          </cell>
          <cell r="C22">
            <v>1.3993312007501451E-4</v>
          </cell>
          <cell r="D22">
            <v>4.9238221030169409E-3</v>
          </cell>
        </row>
        <row r="23">
          <cell r="A23" t="str">
            <v>C4</v>
          </cell>
          <cell r="B23">
            <v>98.538143935194398</v>
          </cell>
          <cell r="C23">
            <v>3.6290073078893591E-4</v>
          </cell>
          <cell r="D23">
            <v>3.8469470144034692E-3</v>
          </cell>
        </row>
        <row r="24">
          <cell r="A24" t="str">
            <v>B4</v>
          </cell>
          <cell r="B24">
            <v>76.088138751794915</v>
          </cell>
          <cell r="C24">
            <v>3.6424950410496592E-4</v>
          </cell>
          <cell r="D24">
            <v>2.4944603077109179E-3</v>
          </cell>
        </row>
        <row r="25">
          <cell r="A25" t="str">
            <v>A4</v>
          </cell>
          <cell r="B25">
            <v>97.035689642944405</v>
          </cell>
          <cell r="C25">
            <v>1.921308842937741E-4</v>
          </cell>
          <cell r="D25">
            <v>1.9342336563131599E-3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5.9869527272079781E-3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5.0913423388134786E-3</v>
          </cell>
        </row>
        <row r="28">
          <cell r="A28" t="str">
            <v>C5</v>
          </cell>
          <cell r="B28">
            <v>74.098966610395692</v>
          </cell>
          <cell r="C28">
            <v>1.194856992149896E-4</v>
          </cell>
          <cell r="D28">
            <v>2.5622178493521748E-3</v>
          </cell>
        </row>
        <row r="29">
          <cell r="A29" t="str">
            <v>D5</v>
          </cell>
          <cell r="B29">
            <v>168.35036313825</v>
          </cell>
          <cell r="C29">
            <v>-5.9182056982459492E-5</v>
          </cell>
          <cell r="D29">
            <v>5.558348546261656E-3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3.1733207301636798E-3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4.0698087758109184E-3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2.9418498507231411E-3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4.7734466010567796E-3</v>
          </cell>
        </row>
        <row r="34">
          <cell r="A34" t="str">
            <v>D6</v>
          </cell>
          <cell r="B34">
            <v>113.096930872389</v>
          </cell>
          <cell r="C34">
            <v>1.394129486960201E-4</v>
          </cell>
          <cell r="D34">
            <v>2.4378747524591549E-3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4.7071722325186544E-3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5.4023363722823063E-3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4.2562572148259221E-3</v>
          </cell>
        </row>
        <row r="38">
          <cell r="A38" t="str">
            <v>A7</v>
          </cell>
          <cell r="B38">
            <v>31.168479476833301</v>
          </cell>
          <cell r="C38">
            <v>2.0399736396019559E-4</v>
          </cell>
          <cell r="D38">
            <v>4.4670667075885056E-3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4.9625641132362668E-3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3.709924465558147E-3</v>
          </cell>
        </row>
        <row r="41">
          <cell r="A41" t="str">
            <v>D7</v>
          </cell>
          <cell r="B41">
            <v>34.680040782361097</v>
          </cell>
          <cell r="C41">
            <v>2.8792060897408502E-4</v>
          </cell>
          <cell r="D41">
            <v>3.9111514770264954E-3</v>
          </cell>
        </row>
        <row r="42">
          <cell r="A42" t="str">
            <v>E7</v>
          </cell>
          <cell r="B42">
            <v>103.554590506972</v>
          </cell>
          <cell r="C42">
            <v>1.3824967039080459E-4</v>
          </cell>
          <cell r="D42">
            <v>5.3599354338797513E-3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3.097092614150131E-3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5.915298590317312E-4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4.4275523570160256E-3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2.5324416420183229E-3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3.3677271389131761E-3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2.2864379296284681E-3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6.3043638792646779E-3</v>
          </cell>
        </row>
      </sheetData>
      <sheetData sheetId="15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1.7354974512874791E-3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2.0501865390905728E-3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1.715554565383552E-3</v>
          </cell>
        </row>
        <row r="5">
          <cell r="A5" t="str">
            <v>D1</v>
          </cell>
          <cell r="B5" t="str">
            <v>N/A</v>
          </cell>
          <cell r="C5" t="str">
            <v>N/A</v>
          </cell>
          <cell r="D5">
            <v>1.5357112825919021E-3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1.304382589496588E-3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1.757762983840061E-3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2.125793506062932E-3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1.853422683745932E-3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2.585742502341381E-3</v>
          </cell>
        </row>
        <row r="11">
          <cell r="A11" t="str">
            <v>C2</v>
          </cell>
          <cell r="B11">
            <v>7.0566681641666698</v>
          </cell>
          <cell r="C11">
            <v>9.4721448213607725E-5</v>
          </cell>
          <cell r="D11">
            <v>2.3636862250916209E-3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1.64259695534234E-3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1.8739506516965211E-3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1.7734647068479231E-3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1.647336247813432E-3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2.1397665456756418E-3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1.5029151848260009E-3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1.7839187580786561E-3</v>
          </cell>
        </row>
        <row r="19">
          <cell r="A19" t="str">
            <v>F3</v>
          </cell>
          <cell r="B19">
            <v>85.041094909168578</v>
          </cell>
          <cell r="C19">
            <v>2.2324873219511311E-4</v>
          </cell>
          <cell r="D19">
            <v>1.6353466346752739E-3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2.950348002345332E-3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2.2854915500725701E-3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1.6956278069128899E-3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1.4942369233203539E-3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1.711544564956833E-3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2.6453470319840072E-3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2.5724422142905838E-3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1.7132588317273251E-3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2.126022595301898E-3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1.559437584558811E-3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1.885247216832084E-3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1.5950818556649379E-3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1.4785943707802389E-3</v>
          </cell>
        </row>
        <row r="33">
          <cell r="A33" t="str">
            <v>E6</v>
          </cell>
          <cell r="B33" t="str">
            <v>N/A</v>
          </cell>
          <cell r="C33" t="str">
            <v>N/A</v>
          </cell>
          <cell r="D33">
            <v>2.5521552152511051E-3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3.1320514519863692E-3</v>
          </cell>
        </row>
        <row r="35">
          <cell r="A35" t="str">
            <v>C6</v>
          </cell>
          <cell r="B35">
            <v>84.046507372429573</v>
          </cell>
          <cell r="C35">
            <v>1.8750928705059229E-4</v>
          </cell>
          <cell r="D35">
            <v>2.774126251403445E-3</v>
          </cell>
        </row>
        <row r="36">
          <cell r="A36" t="str">
            <v>B6</v>
          </cell>
          <cell r="B36">
            <v>27.648929778388901</v>
          </cell>
          <cell r="C36">
            <v>1.3298257669604031E-4</v>
          </cell>
          <cell r="D36">
            <v>2.4970501742213541E-3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1.6438065330469081E-3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1.6504731937745469E-3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1.2669861210516809E-3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1.750056573256391E-3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2.010861855579857E-3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3.2371340309897542E-3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1.6932497946986959E-3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2.8188048866166059E-4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1.5200635788755971E-3</v>
          </cell>
        </row>
        <row r="46">
          <cell r="A46" t="str">
            <v>D8</v>
          </cell>
          <cell r="B46">
            <v>78.576275920364964</v>
          </cell>
          <cell r="C46">
            <v>3.4081006783507419E-4</v>
          </cell>
          <cell r="D46">
            <v>1.482951548771773E-3</v>
          </cell>
        </row>
        <row r="47">
          <cell r="A47" t="str">
            <v>C8</v>
          </cell>
          <cell r="B47">
            <v>130.690348841694</v>
          </cell>
          <cell r="C47">
            <v>6.2717386380958074E-5</v>
          </cell>
          <cell r="D47">
            <v>2.0965063693382481E-3</v>
          </cell>
        </row>
        <row r="48">
          <cell r="A48" t="str">
            <v>B8</v>
          </cell>
          <cell r="B48" t="str">
            <v>N/A</v>
          </cell>
          <cell r="C48" t="str">
            <v>N/A</v>
          </cell>
          <cell r="D48">
            <v>1.7579254904843331E-3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1.491274453467709E-3</v>
          </cell>
        </row>
      </sheetData>
      <sheetData sheetId="16">
        <row r="2">
          <cell r="B2">
            <v>93.414126917666707</v>
          </cell>
          <cell r="C2">
            <v>3.6531120710366348E-4</v>
          </cell>
          <cell r="D2">
            <v>2.3204498876455851E-3</v>
          </cell>
        </row>
        <row r="3">
          <cell r="B3">
            <v>109.48267488275</v>
          </cell>
          <cell r="C3">
            <v>4.6855259927656518E-4</v>
          </cell>
          <cell r="D3">
            <v>2.6745451574431822E-3</v>
          </cell>
        </row>
        <row r="4">
          <cell r="B4">
            <v>86.880462029750007</v>
          </cell>
          <cell r="C4">
            <v>4.1916894895287319E-4</v>
          </cell>
          <cell r="D4">
            <v>2.5339873287495269E-3</v>
          </cell>
        </row>
        <row r="5">
          <cell r="B5">
            <v>73.326734016916703</v>
          </cell>
          <cell r="C5">
            <v>2.445451474667036E-4</v>
          </cell>
          <cell r="D5">
            <v>2.2552298602524479E-3</v>
          </cell>
        </row>
        <row r="6">
          <cell r="B6">
            <v>90.898755597111105</v>
          </cell>
          <cell r="C6">
            <v>4.6990874595341932E-4</v>
          </cell>
          <cell r="D6">
            <v>2.0905981119977881E-3</v>
          </cell>
        </row>
        <row r="7">
          <cell r="B7">
            <v>110.486203275528</v>
          </cell>
          <cell r="C7">
            <v>3.4405396159414652E-4</v>
          </cell>
          <cell r="D7">
            <v>2.244489001401099E-3</v>
          </cell>
        </row>
        <row r="8">
          <cell r="B8">
            <v>64.295307098638901</v>
          </cell>
          <cell r="C8">
            <v>2.6977593761167362E-4</v>
          </cell>
          <cell r="D8">
            <v>2.8070252969179849E-3</v>
          </cell>
        </row>
        <row r="9">
          <cell r="B9">
            <v>78.8426555726667</v>
          </cell>
          <cell r="C9">
            <v>3.4217180023389559E-4</v>
          </cell>
          <cell r="D9">
            <v>3.6569090274471052E-3</v>
          </cell>
        </row>
        <row r="10">
          <cell r="B10">
            <v>81.359042061472195</v>
          </cell>
          <cell r="C10">
            <v>3.4271697180515248E-4</v>
          </cell>
          <cell r="D10">
            <v>2.6463741380340429E-3</v>
          </cell>
        </row>
        <row r="11">
          <cell r="B11">
            <v>91.401490294277806</v>
          </cell>
          <cell r="C11">
            <v>2.7852668187990028E-4</v>
          </cell>
          <cell r="D11">
            <v>1.8960240647069701E-3</v>
          </cell>
        </row>
        <row r="12">
          <cell r="B12">
            <v>83.875783738972203</v>
          </cell>
          <cell r="C12">
            <v>2.5203400993485241E-4</v>
          </cell>
          <cell r="D12">
            <v>2.8810039925815998E-3</v>
          </cell>
        </row>
        <row r="13">
          <cell r="B13">
            <v>93.9179331158889</v>
          </cell>
          <cell r="C13">
            <v>3.5366834018585948E-4</v>
          </cell>
          <cell r="D13">
            <v>1.9668953466610529E-3</v>
          </cell>
        </row>
        <row r="14">
          <cell r="B14">
            <v>93.414126917666707</v>
          </cell>
          <cell r="C14">
            <v>4.2938750013814378E-4</v>
          </cell>
          <cell r="D14">
            <v>1.7334805494256509E-3</v>
          </cell>
        </row>
        <row r="15">
          <cell r="B15">
            <v>64.295307098638901</v>
          </cell>
          <cell r="C15">
            <v>2.5728160410049992E-4</v>
          </cell>
          <cell r="D15">
            <v>2.105372010828793E-3</v>
          </cell>
        </row>
        <row r="16">
          <cell r="B16">
            <v>110.486203275528</v>
          </cell>
          <cell r="C16">
            <v>5.0286736994359631E-4</v>
          </cell>
          <cell r="D16">
            <v>1.8729662292218769E-3</v>
          </cell>
        </row>
        <row r="17">
          <cell r="B17">
            <v>114.509975312528</v>
          </cell>
          <cell r="C17">
            <v>4.855242295474772E-4</v>
          </cell>
          <cell r="D17">
            <v>1.887797944313211E-3</v>
          </cell>
        </row>
        <row r="18">
          <cell r="B18">
            <v>72.822595002027796</v>
          </cell>
          <cell r="C18">
            <v>5.0645055794072463E-4</v>
          </cell>
          <cell r="D18">
            <v>3.4507252528419088E-3</v>
          </cell>
        </row>
        <row r="19">
          <cell r="B19">
            <v>101.443460988889</v>
          </cell>
          <cell r="C19">
            <v>3.0465578865899681E-4</v>
          </cell>
          <cell r="D19">
            <v>1.747093808064825E-3</v>
          </cell>
        </row>
        <row r="20">
          <cell r="B20">
            <v>78.3402425384444</v>
          </cell>
          <cell r="C20">
            <v>3.6165982154996631E-4</v>
          </cell>
          <cell r="D20">
            <v>3.2867968013348772E-3</v>
          </cell>
        </row>
        <row r="21">
          <cell r="B21">
            <v>92.910806583333297</v>
          </cell>
          <cell r="C21">
            <v>5.0849080613211311E-4</v>
          </cell>
          <cell r="D21">
            <v>3.045957541497966E-3</v>
          </cell>
        </row>
        <row r="22">
          <cell r="B22">
            <v>68.8051044670556</v>
          </cell>
          <cell r="C22">
            <v>3.3914425710789378E-4</v>
          </cell>
          <cell r="D22">
            <v>2.3255146303486898E-3</v>
          </cell>
        </row>
        <row r="23">
          <cell r="B23">
            <v>73.326734016916703</v>
          </cell>
          <cell r="C23">
            <v>2.3917375456507061E-4</v>
          </cell>
          <cell r="D23">
            <v>2.679433022590882E-3</v>
          </cell>
        </row>
        <row r="24">
          <cell r="B24">
            <v>80.854929591499996</v>
          </cell>
          <cell r="C24">
            <v>3.5383283629340681E-4</v>
          </cell>
          <cell r="D24">
            <v>2.4517262332382642E-3</v>
          </cell>
        </row>
        <row r="25">
          <cell r="B25">
            <v>89.893913070416701</v>
          </cell>
          <cell r="C25">
            <v>4.298585727764648E-4</v>
          </cell>
          <cell r="D25">
            <v>1.9618954625545771E-3</v>
          </cell>
        </row>
        <row r="26">
          <cell r="B26">
            <v>100.439198876611</v>
          </cell>
          <cell r="C26">
            <v>4.3657561376936338E-4</v>
          </cell>
          <cell r="D26">
            <v>2.691813202039837E-3</v>
          </cell>
        </row>
        <row r="27">
          <cell r="B27">
            <v>83.375113325333302</v>
          </cell>
          <cell r="C27">
            <v>3.4896380812766623E-4</v>
          </cell>
          <cell r="D27">
            <v>2.2674595714776511E-3</v>
          </cell>
        </row>
        <row r="28">
          <cell r="B28">
            <v>80.351584509944402</v>
          </cell>
          <cell r="C28">
            <v>2.6237373842700828E-4</v>
          </cell>
          <cell r="D28">
            <v>2.8149512231289849E-3</v>
          </cell>
        </row>
        <row r="29">
          <cell r="B29">
            <v>58.759309738194403</v>
          </cell>
          <cell r="C29">
            <v>2.9253933801129411E-4</v>
          </cell>
          <cell r="D29">
            <v>2.309156921051392E-3</v>
          </cell>
        </row>
        <row r="30">
          <cell r="B30">
            <v>94.417917118944402</v>
          </cell>
          <cell r="C30">
            <v>3.5547014644047811E-4</v>
          </cell>
          <cell r="D30">
            <v>2.569640512978272E-3</v>
          </cell>
        </row>
        <row r="31">
          <cell r="B31">
            <v>92.407403895527807</v>
          </cell>
          <cell r="C31">
            <v>2.9489978506124951E-4</v>
          </cell>
          <cell r="D31">
            <v>2.1988543392951199E-3</v>
          </cell>
        </row>
        <row r="32">
          <cell r="B32">
            <v>65.296013232638899</v>
          </cell>
          <cell r="C32">
            <v>2.9371284925384532E-4</v>
          </cell>
          <cell r="D32">
            <v>2.8627117773515542E-3</v>
          </cell>
        </row>
        <row r="33">
          <cell r="B33">
            <v>80.854929591499996</v>
          </cell>
          <cell r="C33">
            <v>2.7090118817671519E-4</v>
          </cell>
          <cell r="D33">
            <v>2.846741672606908E-3</v>
          </cell>
        </row>
        <row r="34">
          <cell r="B34">
            <v>101.443460988889</v>
          </cell>
          <cell r="C34">
            <v>5.1097123281218786E-4</v>
          </cell>
          <cell r="D34">
            <v>1.802001896625069E-3</v>
          </cell>
        </row>
        <row r="35">
          <cell r="B35">
            <v>86.880462029750007</v>
          </cell>
          <cell r="C35">
            <v>3.9607355666728658E-4</v>
          </cell>
          <cell r="D35">
            <v>2.45660825879161E-3</v>
          </cell>
        </row>
        <row r="36">
          <cell r="B36">
            <v>80.854929591499996</v>
          </cell>
          <cell r="C36">
            <v>3.4467200669573627E-4</v>
          </cell>
          <cell r="D36">
            <v>2.461797738906547E-3</v>
          </cell>
        </row>
        <row r="37">
          <cell r="B37">
            <v>101.443460988889</v>
          </cell>
          <cell r="C37">
            <v>3.4650934391146289E-4</v>
          </cell>
          <cell r="D37">
            <v>2.2924461719544559E-3</v>
          </cell>
        </row>
        <row r="38">
          <cell r="B38">
            <v>75.831064302277795</v>
          </cell>
          <cell r="C38">
            <v>3.7777395151036987E-4</v>
          </cell>
          <cell r="D38">
            <v>1.9855559269355899E-3</v>
          </cell>
        </row>
        <row r="39">
          <cell r="B39">
            <v>96.430530581861106</v>
          </cell>
          <cell r="C39">
            <v>3.7587095482305433E-4</v>
          </cell>
          <cell r="D39">
            <v>2.1096617560905089E-3</v>
          </cell>
        </row>
        <row r="40">
          <cell r="B40">
            <v>100.941309360167</v>
          </cell>
          <cell r="C40">
            <v>4.1820380650855522E-4</v>
          </cell>
          <cell r="D40">
            <v>2.0229986753253792E-3</v>
          </cell>
        </row>
        <row r="41">
          <cell r="B41">
            <v>94.417917118944402</v>
          </cell>
          <cell r="C41">
            <v>3.436763288335091E-4</v>
          </cell>
          <cell r="D41">
            <v>2.1293553797669981E-3</v>
          </cell>
        </row>
        <row r="42">
          <cell r="B42">
            <v>78.3402425384444</v>
          </cell>
          <cell r="C42">
            <v>2.8514969296648601E-4</v>
          </cell>
          <cell r="D42">
            <v>2.7326896434995882E-3</v>
          </cell>
        </row>
        <row r="43">
          <cell r="B43">
            <v>62.279601882361099</v>
          </cell>
          <cell r="C43">
            <v>2.500891496901541E-4</v>
          </cell>
          <cell r="D43">
            <v>2.5651331799134889E-3</v>
          </cell>
        </row>
        <row r="44">
          <cell r="B44" t="str">
            <v>N/A</v>
          </cell>
          <cell r="C44" t="str">
            <v>N/A</v>
          </cell>
          <cell r="D44">
            <v>5.424589089045855E-4</v>
          </cell>
        </row>
        <row r="45">
          <cell r="B45">
            <v>76.332426261666697</v>
          </cell>
          <cell r="C45">
            <v>2.6609655144603121E-4</v>
          </cell>
          <cell r="D45">
            <v>3.1962511805247069E-3</v>
          </cell>
        </row>
        <row r="46">
          <cell r="B46">
            <v>92.910806583333297</v>
          </cell>
          <cell r="C46">
            <v>3.130129556195608E-4</v>
          </cell>
          <cell r="D46">
            <v>2.1548855067005019E-3</v>
          </cell>
        </row>
        <row r="47">
          <cell r="B47">
            <v>66.798437207388901</v>
          </cell>
          <cell r="C47">
            <v>3.8250371563930261E-4</v>
          </cell>
          <cell r="D47">
            <v>2.1631802148260101E-3</v>
          </cell>
        </row>
        <row r="48">
          <cell r="B48">
            <v>101.443460988889</v>
          </cell>
          <cell r="C48">
            <v>3.8521959974792001E-4</v>
          </cell>
          <cell r="D48">
            <v>1.648269189732013E-3</v>
          </cell>
        </row>
        <row r="49">
          <cell r="B49">
            <v>83.875783738972203</v>
          </cell>
          <cell r="C49">
            <v>4.3532715423265009E-4</v>
          </cell>
          <cell r="D49">
            <v>2.01532164535841E-3</v>
          </cell>
        </row>
      </sheetData>
      <sheetData sheetId="17">
        <row r="2">
          <cell r="B2" t="str">
            <v>N/A</v>
          </cell>
          <cell r="C2" t="str">
            <v>N/A</v>
          </cell>
          <cell r="D2">
            <v>3.089726357216572E-3</v>
          </cell>
        </row>
        <row r="3">
          <cell r="B3">
            <v>93.430953586555503</v>
          </cell>
          <cell r="C3">
            <v>2.9182199417345151E-4</v>
          </cell>
          <cell r="D3">
            <v>2.0007730388573448E-3</v>
          </cell>
        </row>
        <row r="4">
          <cell r="B4" t="str">
            <v>N/A</v>
          </cell>
          <cell r="C4" t="str">
            <v>N/A</v>
          </cell>
          <cell r="D4">
            <v>2.3645514407831091E-3</v>
          </cell>
        </row>
        <row r="5">
          <cell r="B5">
            <v>96.448132312888902</v>
          </cell>
          <cell r="C5">
            <v>4.0496662373395499E-4</v>
          </cell>
          <cell r="D5">
            <v>1.7744724061079849E-3</v>
          </cell>
        </row>
        <row r="6">
          <cell r="B6">
            <v>41.7030592071944</v>
          </cell>
          <cell r="C6">
            <v>3.6195516844814049E-4</v>
          </cell>
          <cell r="D6">
            <v>4.7994313318965743E-3</v>
          </cell>
        </row>
        <row r="7">
          <cell r="B7">
            <v>63.804007221555601</v>
          </cell>
          <cell r="C7">
            <v>1.8191549056874651E-4</v>
          </cell>
          <cell r="D7">
            <v>1.557789989081719E-3</v>
          </cell>
        </row>
        <row r="8">
          <cell r="B8" t="str">
            <v>N/A</v>
          </cell>
          <cell r="C8" t="str">
            <v>N/A</v>
          </cell>
          <cell r="D8">
            <v>2.3526675545485201E-3</v>
          </cell>
        </row>
        <row r="9">
          <cell r="B9" t="str">
            <v>N/A</v>
          </cell>
          <cell r="C9" t="str">
            <v>N/A</v>
          </cell>
          <cell r="D9">
            <v>1.9452054930337811E-3</v>
          </cell>
        </row>
        <row r="10">
          <cell r="B10" t="str">
            <v>N/A</v>
          </cell>
          <cell r="C10" t="str">
            <v>N/A</v>
          </cell>
          <cell r="D10">
            <v>2.367567010585258E-3</v>
          </cell>
        </row>
        <row r="11">
          <cell r="B11" t="str">
            <v>N/A</v>
          </cell>
          <cell r="C11" t="str">
            <v>N/A</v>
          </cell>
          <cell r="D11">
            <v>1.6230231931210249E-3</v>
          </cell>
        </row>
        <row r="12">
          <cell r="B12" t="str">
            <v>N/A</v>
          </cell>
          <cell r="C12" t="str">
            <v>N/A</v>
          </cell>
          <cell r="D12">
            <v>3.7331980452712148E-3</v>
          </cell>
        </row>
        <row r="13">
          <cell r="B13" t="str">
            <v>N/A</v>
          </cell>
          <cell r="C13" t="str">
            <v>N/A</v>
          </cell>
          <cell r="D13">
            <v>1.8842889573104189E-3</v>
          </cell>
        </row>
        <row r="14">
          <cell r="B14">
            <v>75.343115948555607</v>
          </cell>
          <cell r="C14">
            <v>4.6400101102292678E-4</v>
          </cell>
          <cell r="D14">
            <v>2.849563625231926E-3</v>
          </cell>
        </row>
        <row r="15">
          <cell r="B15">
            <v>63.300173490694398</v>
          </cell>
          <cell r="C15">
            <v>2.7464956182519918E-4</v>
          </cell>
          <cell r="D15">
            <v>2.153993055998454E-3</v>
          </cell>
        </row>
        <row r="16">
          <cell r="B16">
            <v>54.256706277777802</v>
          </cell>
          <cell r="C16">
            <v>2.5930435406703868E-4</v>
          </cell>
          <cell r="D16">
            <v>2.1434034656362989E-3</v>
          </cell>
        </row>
        <row r="17">
          <cell r="B17" t="str">
            <v>N/A</v>
          </cell>
          <cell r="C17" t="str">
            <v>N/A</v>
          </cell>
          <cell r="D17">
            <v>2.766295705614874E-3</v>
          </cell>
        </row>
        <row r="18">
          <cell r="B18">
            <v>50.7393371997778</v>
          </cell>
          <cell r="C18">
            <v>2.8807426806418682E-4</v>
          </cell>
          <cell r="D18">
            <v>4.8402056327754382E-3</v>
          </cell>
        </row>
        <row r="19">
          <cell r="B19" t="str">
            <v>N/A</v>
          </cell>
          <cell r="C19" t="str">
            <v>N/A</v>
          </cell>
          <cell r="D19">
            <v>2.372193043047535E-3</v>
          </cell>
        </row>
        <row r="20">
          <cell r="B20" t="str">
            <v>N/A</v>
          </cell>
          <cell r="C20" t="str">
            <v>N/A</v>
          </cell>
          <cell r="D20">
            <v>2.2196263953457641E-3</v>
          </cell>
        </row>
        <row r="21">
          <cell r="B21" t="str">
            <v>N/A</v>
          </cell>
          <cell r="C21" t="str">
            <v>N/A</v>
          </cell>
          <cell r="D21">
            <v>1.9272972763588381E-3</v>
          </cell>
        </row>
        <row r="22">
          <cell r="B22">
            <v>102.97131389727799</v>
          </cell>
          <cell r="C22">
            <v>2.155763568422614E-4</v>
          </cell>
          <cell r="D22">
            <v>3.6076371724641071E-3</v>
          </cell>
        </row>
        <row r="23">
          <cell r="B23">
            <v>77.349400466194396</v>
          </cell>
          <cell r="C23">
            <v>4.1341913769050168E-4</v>
          </cell>
          <cell r="D23">
            <v>2.5865716925492031E-3</v>
          </cell>
        </row>
        <row r="24">
          <cell r="B24" t="str">
            <v>N/A</v>
          </cell>
          <cell r="C24" t="str">
            <v>N/A</v>
          </cell>
          <cell r="D24">
            <v>1.6888992415316729E-3</v>
          </cell>
        </row>
        <row r="25">
          <cell r="B25" t="str">
            <v>N/A</v>
          </cell>
          <cell r="C25" t="str">
            <v>N/A</v>
          </cell>
          <cell r="D25">
            <v>2.402957614693882E-3</v>
          </cell>
        </row>
        <row r="26">
          <cell r="B26" t="str">
            <v>N/A</v>
          </cell>
          <cell r="C26" t="str">
            <v>N/A</v>
          </cell>
          <cell r="D26">
            <v>2.2784506696318829E-3</v>
          </cell>
        </row>
        <row r="27">
          <cell r="B27" t="str">
            <v>N/A</v>
          </cell>
          <cell r="C27" t="str">
            <v>N/A</v>
          </cell>
          <cell r="D27">
            <v>2.6541646415067489E-3</v>
          </cell>
        </row>
        <row r="28">
          <cell r="B28">
            <v>54.256706277777802</v>
          </cell>
          <cell r="C28">
            <v>3.0234084160660538E-4</v>
          </cell>
          <cell r="D28">
            <v>3.0118051839816478E-3</v>
          </cell>
        </row>
        <row r="29">
          <cell r="B29" t="str">
            <v>N/A</v>
          </cell>
          <cell r="C29" t="str">
            <v>N/A</v>
          </cell>
          <cell r="D29">
            <v>2.9485111186637108E-3</v>
          </cell>
        </row>
        <row r="30">
          <cell r="B30">
            <v>115.035805561389</v>
          </cell>
          <cell r="C30">
            <v>2.7794643865734683E-4</v>
          </cell>
          <cell r="D30">
            <v>3.400766333938121E-3</v>
          </cell>
        </row>
        <row r="31">
          <cell r="B31">
            <v>54.256706277777802</v>
          </cell>
          <cell r="C31">
            <v>2.6938451069166279E-4</v>
          </cell>
          <cell r="D31">
            <v>1.9679490235581069E-3</v>
          </cell>
        </row>
        <row r="32">
          <cell r="B32" t="str">
            <v>N/A</v>
          </cell>
          <cell r="C32" t="str">
            <v>N/A</v>
          </cell>
          <cell r="D32">
            <v>2.5025592093474219E-3</v>
          </cell>
        </row>
        <row r="33">
          <cell r="B33">
            <v>75.844386355055505</v>
          </cell>
          <cell r="C33">
            <v>2.8606167989706009E-4</v>
          </cell>
          <cell r="D33">
            <v>1.78396142168593E-3</v>
          </cell>
        </row>
        <row r="34">
          <cell r="B34">
            <v>67.313151879333304</v>
          </cell>
          <cell r="C34">
            <v>2.5221405335363548E-4</v>
          </cell>
          <cell r="D34">
            <v>2.0967452680581379E-3</v>
          </cell>
        </row>
        <row r="35">
          <cell r="B35" t="str">
            <v>N/A</v>
          </cell>
          <cell r="C35" t="str">
            <v>N/A</v>
          </cell>
          <cell r="D35">
            <v>1.726456783069539E-3</v>
          </cell>
        </row>
        <row r="36">
          <cell r="B36">
            <v>45.210582510833298</v>
          </cell>
          <cell r="C36">
            <v>3.421119099653505E-4</v>
          </cell>
          <cell r="D36">
            <v>2.99525712358593E-3</v>
          </cell>
        </row>
        <row r="37">
          <cell r="B37" t="str">
            <v>N/A</v>
          </cell>
          <cell r="C37" t="str">
            <v>N/A</v>
          </cell>
          <cell r="D37">
            <v>2.2007714156254301E-3</v>
          </cell>
        </row>
        <row r="38">
          <cell r="B38">
            <v>61.788235109583297</v>
          </cell>
          <cell r="C38">
            <v>3.3260435828521499E-4</v>
          </cell>
          <cell r="D38">
            <v>2.7978478113696811E-3</v>
          </cell>
        </row>
        <row r="39">
          <cell r="B39">
            <v>62.7962147841667</v>
          </cell>
          <cell r="C39">
            <v>2.6002299895376151E-4</v>
          </cell>
          <cell r="D39">
            <v>2.137781152960675E-3</v>
          </cell>
        </row>
        <row r="40">
          <cell r="B40">
            <v>67.313151879333304</v>
          </cell>
          <cell r="C40">
            <v>3.2615457441443528E-4</v>
          </cell>
          <cell r="D40">
            <v>2.4901294359520971E-3</v>
          </cell>
        </row>
        <row r="41">
          <cell r="B41">
            <v>40.194238131694398</v>
          </cell>
          <cell r="C41">
            <v>1.2906412072668841E-4</v>
          </cell>
          <cell r="D41">
            <v>2.1706347616705368E-3</v>
          </cell>
        </row>
        <row r="42">
          <cell r="B42">
            <v>36.675286761138899</v>
          </cell>
          <cell r="C42">
            <v>1.3933311435854569E-4</v>
          </cell>
          <cell r="D42">
            <v>2.2798880162630589E-3</v>
          </cell>
        </row>
        <row r="43">
          <cell r="B43">
            <v>67.313151879333304</v>
          </cell>
          <cell r="C43">
            <v>2.4952933757059422E-4</v>
          </cell>
          <cell r="D43">
            <v>2.2896081714088548E-3</v>
          </cell>
        </row>
        <row r="44">
          <cell r="B44" t="str">
            <v>N/A</v>
          </cell>
          <cell r="C44" t="str">
            <v>N/A</v>
          </cell>
          <cell r="D44">
            <v>7.2144524115772674E-4</v>
          </cell>
        </row>
        <row r="45">
          <cell r="B45">
            <v>42.703789496916698</v>
          </cell>
          <cell r="C45">
            <v>2.313506234008423E-4</v>
          </cell>
          <cell r="D45">
            <v>2.491726838807586E-3</v>
          </cell>
        </row>
        <row r="46">
          <cell r="B46">
            <v>77.349400466194396</v>
          </cell>
          <cell r="C46">
            <v>2.5721384983129242E-4</v>
          </cell>
          <cell r="D46">
            <v>1.9894223061309819E-3</v>
          </cell>
        </row>
        <row r="47">
          <cell r="B47" t="str">
            <v>N/A</v>
          </cell>
          <cell r="C47" t="str">
            <v>N/A</v>
          </cell>
          <cell r="D47">
            <v>3.1615762298522758E-3</v>
          </cell>
        </row>
        <row r="48">
          <cell r="B48" t="str">
            <v>N/A</v>
          </cell>
          <cell r="C48" t="str">
            <v>N/A</v>
          </cell>
          <cell r="D48">
            <v>2.032613671647295E-3</v>
          </cell>
        </row>
        <row r="49">
          <cell r="B49" t="str">
            <v>N/A</v>
          </cell>
          <cell r="C49" t="str">
            <v>N/A</v>
          </cell>
          <cell r="D49">
            <v>1.886917954346478E-3</v>
          </cell>
        </row>
      </sheetData>
      <sheetData sheetId="18">
        <row r="2">
          <cell r="B2">
            <v>56.262783266694399</v>
          </cell>
          <cell r="C2">
            <v>3.6051803638090289E-4</v>
          </cell>
          <cell r="D2">
            <v>4.0986021901295031E-3</v>
          </cell>
        </row>
        <row r="3">
          <cell r="B3">
            <v>91.419548272944397</v>
          </cell>
          <cell r="C3">
            <v>3.5001213552273851E-4</v>
          </cell>
          <cell r="D3">
            <v>2.4340064310129752E-3</v>
          </cell>
        </row>
        <row r="4">
          <cell r="B4">
            <v>67.314551099083303</v>
          </cell>
          <cell r="C4">
            <v>3.3104623330569908E-4</v>
          </cell>
          <cell r="D4">
            <v>2.6387881378083919E-3</v>
          </cell>
        </row>
        <row r="5">
          <cell r="B5">
            <v>54.257676234777797</v>
          </cell>
          <cell r="C5">
            <v>1.4532185734328481E-4</v>
          </cell>
          <cell r="D5">
            <v>2.4987810988407258E-3</v>
          </cell>
        </row>
        <row r="6">
          <cell r="B6">
            <v>20.617180375472199</v>
          </cell>
          <cell r="C6">
            <v>3.2684422081549172E-4</v>
          </cell>
          <cell r="D6">
            <v>5.2992078284264423E-3</v>
          </cell>
        </row>
        <row r="7">
          <cell r="B7">
            <v>76.347190472083298</v>
          </cell>
          <cell r="C7">
            <v>5.4873283470241094E-4</v>
          </cell>
          <cell r="D7">
            <v>4.913064655405701E-3</v>
          </cell>
        </row>
        <row r="8">
          <cell r="B8">
            <v>39.190595094861102</v>
          </cell>
          <cell r="C8">
            <v>2.6601858369622029E-4</v>
          </cell>
          <cell r="D8">
            <v>3.6665964452091649E-3</v>
          </cell>
        </row>
        <row r="9">
          <cell r="B9">
            <v>67.314551099083303</v>
          </cell>
          <cell r="C9">
            <v>2.871116136464294E-4</v>
          </cell>
          <cell r="D9">
            <v>3.6291767497038112E-3</v>
          </cell>
        </row>
        <row r="10">
          <cell r="B10">
            <v>67.816294452833304</v>
          </cell>
          <cell r="C10">
            <v>2.53017508778329E-4</v>
          </cell>
          <cell r="D10">
            <v>2.5764928432769748E-3</v>
          </cell>
        </row>
        <row r="11">
          <cell r="B11">
            <v>66.311841570111099</v>
          </cell>
          <cell r="C11">
            <v>2.35147607200064E-4</v>
          </cell>
          <cell r="D11">
            <v>3.0853091247992838E-3</v>
          </cell>
        </row>
        <row r="12">
          <cell r="B12">
            <v>47.720714753972203</v>
          </cell>
          <cell r="C12">
            <v>3.7055910978308812E-4</v>
          </cell>
          <cell r="D12">
            <v>2.8874019407662379E-3</v>
          </cell>
        </row>
        <row r="13">
          <cell r="B13">
            <v>120.05087809450001</v>
          </cell>
          <cell r="C13">
            <v>-1.9551821378547951E-5</v>
          </cell>
          <cell r="D13">
            <v>5.7367965501693048E-3</v>
          </cell>
        </row>
        <row r="14">
          <cell r="B14">
            <v>22.619150672416701</v>
          </cell>
          <cell r="C14">
            <v>1.33108498681964E-4</v>
          </cell>
          <cell r="D14">
            <v>3.047980259981957E-3</v>
          </cell>
        </row>
        <row r="15">
          <cell r="B15" t="str">
            <v>N/A</v>
          </cell>
          <cell r="C15" t="str">
            <v>N/A</v>
          </cell>
          <cell r="D15">
            <v>6.9645076193530714E-3</v>
          </cell>
        </row>
        <row r="16">
          <cell r="B16">
            <v>47.720714753972203</v>
          </cell>
          <cell r="C16">
            <v>3.9227885167465552E-4</v>
          </cell>
          <cell r="D16">
            <v>3.9773041818814544E-3</v>
          </cell>
        </row>
        <row r="17">
          <cell r="B17">
            <v>39.190595094861102</v>
          </cell>
          <cell r="C17">
            <v>3.3543142712496839E-4</v>
          </cell>
          <cell r="D17">
            <v>5.5197853792514264E-3</v>
          </cell>
        </row>
        <row r="18">
          <cell r="B18">
            <v>76.347190472083298</v>
          </cell>
          <cell r="C18">
            <v>3.0730480879000101E-4</v>
          </cell>
          <cell r="D18">
            <v>3.005266020157812E-3</v>
          </cell>
        </row>
        <row r="19">
          <cell r="B19">
            <v>52.252354557916703</v>
          </cell>
          <cell r="C19">
            <v>3.089841229146111E-4</v>
          </cell>
          <cell r="D19">
            <v>3.4645146374285289E-3</v>
          </cell>
        </row>
        <row r="20">
          <cell r="B20" t="str">
            <v>N/A</v>
          </cell>
          <cell r="C20" t="str">
            <v>N/A</v>
          </cell>
          <cell r="D20">
            <v>4.7850513241502624E-3</v>
          </cell>
        </row>
        <row r="21">
          <cell r="B21">
            <v>15.090813771000001</v>
          </cell>
          <cell r="C21">
            <v>1.9509405318974429E-4</v>
          </cell>
          <cell r="D21">
            <v>5.5613000535140377E-3</v>
          </cell>
        </row>
        <row r="22">
          <cell r="B22">
            <v>70.830791514027794</v>
          </cell>
          <cell r="C22">
            <v>3.8999067259243292E-4</v>
          </cell>
          <cell r="D22">
            <v>3.2812135927632862E-3</v>
          </cell>
        </row>
        <row r="23">
          <cell r="B23">
            <v>21.617745125472201</v>
          </cell>
          <cell r="C23">
            <v>1.7594944518417341E-4</v>
          </cell>
          <cell r="D23">
            <v>4.2725886266259628E-3</v>
          </cell>
        </row>
        <row r="24">
          <cell r="B24">
            <v>37.6811895785278</v>
          </cell>
          <cell r="C24">
            <v>2.6285891337547658E-4</v>
          </cell>
          <cell r="D24">
            <v>3.6132450293097141E-3</v>
          </cell>
        </row>
        <row r="25">
          <cell r="B25">
            <v>47.219092676527801</v>
          </cell>
          <cell r="C25">
            <v>3.7397757201377413E-5</v>
          </cell>
          <cell r="D25">
            <v>4.6032121265610869E-3</v>
          </cell>
        </row>
        <row r="26">
          <cell r="B26">
            <v>46.215227398861103</v>
          </cell>
          <cell r="C26">
            <v>2.5141284121007502E-4</v>
          </cell>
          <cell r="D26">
            <v>3.9072267479407126E-3</v>
          </cell>
        </row>
        <row r="27">
          <cell r="B27">
            <v>35.170137093527799</v>
          </cell>
          <cell r="C27">
            <v>6.1837897795989527E-5</v>
          </cell>
          <cell r="D27">
            <v>5.6148569996781524E-3</v>
          </cell>
        </row>
        <row r="28">
          <cell r="B28">
            <v>47.219092676527801</v>
          </cell>
          <cell r="C28">
            <v>2.5959064024796448E-4</v>
          </cell>
          <cell r="D28">
            <v>3.2205210791343641E-3</v>
          </cell>
        </row>
        <row r="29">
          <cell r="B29">
            <v>56.262783266694399</v>
          </cell>
          <cell r="C29">
            <v>1.3312259405898671E-4</v>
          </cell>
          <cell r="D29">
            <v>2.6806092239456121E-3</v>
          </cell>
        </row>
        <row r="30">
          <cell r="B30">
            <v>42.203926000472201</v>
          </cell>
          <cell r="C30">
            <v>3.9987617374466472E-4</v>
          </cell>
          <cell r="D30">
            <v>4.5298272365930066E-3</v>
          </cell>
        </row>
        <row r="31">
          <cell r="B31">
            <v>60.783189179750003</v>
          </cell>
          <cell r="C31">
            <v>2.5668273457019102E-4</v>
          </cell>
          <cell r="D31">
            <v>2.487749036857135E-3</v>
          </cell>
        </row>
        <row r="32">
          <cell r="B32">
            <v>46.215227398861103</v>
          </cell>
          <cell r="C32">
            <v>4.1059305707426763E-4</v>
          </cell>
          <cell r="D32">
            <v>4.2894733434637629E-3</v>
          </cell>
        </row>
        <row r="33">
          <cell r="B33">
            <v>40.698899415861099</v>
          </cell>
          <cell r="C33">
            <v>1.640036888075574E-4</v>
          </cell>
          <cell r="D33">
            <v>5.0857898928040081E-3</v>
          </cell>
        </row>
        <row r="34">
          <cell r="B34">
            <v>27.6418892191667</v>
          </cell>
          <cell r="C34">
            <v>2.269463137379823E-4</v>
          </cell>
          <cell r="D34">
            <v>4.4908446734676774E-3</v>
          </cell>
        </row>
        <row r="35">
          <cell r="B35">
            <v>44.709623200833299</v>
          </cell>
          <cell r="C35">
            <v>3.7811115240275029E-4</v>
          </cell>
          <cell r="D35">
            <v>4.2451111045111092E-3</v>
          </cell>
        </row>
        <row r="36">
          <cell r="B36">
            <v>47.720714753972203</v>
          </cell>
          <cell r="C36">
            <v>2.355446813246814E-4</v>
          </cell>
          <cell r="D36">
            <v>3.3648602290486879E-3</v>
          </cell>
        </row>
        <row r="37">
          <cell r="B37">
            <v>46.716865005944399</v>
          </cell>
          <cell r="C37">
            <v>2.6958191982040817E-4</v>
          </cell>
          <cell r="D37">
            <v>3.5795688675827738E-3</v>
          </cell>
        </row>
        <row r="38">
          <cell r="B38">
            <v>52.752204805333299</v>
          </cell>
          <cell r="C38">
            <v>2.2611775651817711E-4</v>
          </cell>
          <cell r="D38">
            <v>3.259728805336504E-3</v>
          </cell>
        </row>
        <row r="39">
          <cell r="B39">
            <v>29.6554314300556</v>
          </cell>
          <cell r="C39">
            <v>1.5193161955232579E-4</v>
          </cell>
          <cell r="D39">
            <v>3.520059870756763E-3</v>
          </cell>
        </row>
        <row r="40">
          <cell r="B40">
            <v>34.668342656138897</v>
          </cell>
          <cell r="C40">
            <v>3.0633223020097518E-4</v>
          </cell>
          <cell r="D40">
            <v>4.662029947682585E-3</v>
          </cell>
        </row>
        <row r="41">
          <cell r="B41">
            <v>64.809800686111103</v>
          </cell>
          <cell r="C41">
            <v>3.0449855700253432E-4</v>
          </cell>
          <cell r="D41">
            <v>3.6433464946275858E-3</v>
          </cell>
        </row>
        <row r="42">
          <cell r="B42">
            <v>41.2031483395278</v>
          </cell>
          <cell r="C42">
            <v>2.028033816854909E-4</v>
          </cell>
          <cell r="D42">
            <v>4.6773835195797631E-3</v>
          </cell>
        </row>
        <row r="43">
          <cell r="B43" t="str">
            <v>N/A</v>
          </cell>
          <cell r="C43" t="str">
            <v>N/A</v>
          </cell>
          <cell r="D43">
            <v>6.0688840592441002E-3</v>
          </cell>
        </row>
        <row r="44">
          <cell r="B44" t="str">
            <v>N/A</v>
          </cell>
          <cell r="C44" t="str">
            <v>N/A</v>
          </cell>
          <cell r="D44">
            <v>5.5697388005152004E-4</v>
          </cell>
        </row>
        <row r="45">
          <cell r="B45">
            <v>80.871149554277807</v>
          </cell>
          <cell r="C45">
            <v>2.2103574510554821E-4</v>
          </cell>
          <cell r="D45">
            <v>2.648063607873776E-3</v>
          </cell>
        </row>
        <row r="46">
          <cell r="B46">
            <v>47.219092676527801</v>
          </cell>
          <cell r="C46">
            <v>2.4221799660383611E-4</v>
          </cell>
          <cell r="D46">
            <v>3.2526993776791002E-3</v>
          </cell>
        </row>
        <row r="47">
          <cell r="B47">
            <v>52.752204805333299</v>
          </cell>
          <cell r="C47">
            <v>2.9976972124683962E-4</v>
          </cell>
          <cell r="D47">
            <v>3.6701512167209372E-3</v>
          </cell>
        </row>
        <row r="48">
          <cell r="B48">
            <v>43.205763016194403</v>
          </cell>
          <cell r="C48">
            <v>1.3409151515595189E-4</v>
          </cell>
          <cell r="D48">
            <v>4.3315408595548232E-3</v>
          </cell>
        </row>
        <row r="49">
          <cell r="B49">
            <v>59.274042017722202</v>
          </cell>
          <cell r="C49">
            <v>1.5313430031494281E-4</v>
          </cell>
          <cell r="D49">
            <v>2.6157075305417079E-3</v>
          </cell>
        </row>
      </sheetData>
      <sheetData sheetId="19">
        <row r="2">
          <cell r="B2">
            <v>70.832270336972201</v>
          </cell>
          <cell r="C2">
            <v>1.939676314280976E-4</v>
          </cell>
          <cell r="D2">
            <v>1.9956474823636921E-3</v>
          </cell>
        </row>
        <row r="3">
          <cell r="B3">
            <v>56.76473925725</v>
          </cell>
          <cell r="C3">
            <v>1.7954871814542081E-4</v>
          </cell>
          <cell r="D3">
            <v>4.0033611967754904E-3</v>
          </cell>
        </row>
        <row r="4">
          <cell r="B4" t="str">
            <v>N/A</v>
          </cell>
          <cell r="C4" t="str">
            <v>N/A</v>
          </cell>
          <cell r="D4">
            <v>4.4032723837844571E-3</v>
          </cell>
        </row>
        <row r="5">
          <cell r="B5">
            <v>73.842874064611095</v>
          </cell>
          <cell r="C5">
            <v>2.4314743807016029E-4</v>
          </cell>
          <cell r="D5">
            <v>3.5715426594380242E-3</v>
          </cell>
        </row>
        <row r="6">
          <cell r="B6">
            <v>63.806611433472199</v>
          </cell>
          <cell r="C6">
            <v>2.0040115409034E-4</v>
          </cell>
          <cell r="D6">
            <v>3.465780683068027E-3</v>
          </cell>
        </row>
        <row r="7">
          <cell r="B7">
            <v>47.721665561750001</v>
          </cell>
          <cell r="C7">
            <v>1.784291742043046E-4</v>
          </cell>
          <cell r="D7">
            <v>2.9508547621150769E-3</v>
          </cell>
        </row>
        <row r="8">
          <cell r="B8">
            <v>63.806611433472199</v>
          </cell>
          <cell r="C8">
            <v>2.0179250565548329E-4</v>
          </cell>
          <cell r="D8">
            <v>3.2092858489511612E-3</v>
          </cell>
        </row>
        <row r="9">
          <cell r="B9">
            <v>63.302736275388902</v>
          </cell>
          <cell r="C9">
            <v>2.9519428212209888E-4</v>
          </cell>
          <cell r="D9">
            <v>2.8287576135178341E-3</v>
          </cell>
        </row>
        <row r="10">
          <cell r="B10">
            <v>73.341868557249995</v>
          </cell>
          <cell r="C10">
            <v>3.655210130795123E-4</v>
          </cell>
          <cell r="D10">
            <v>3.638794924302417E-3</v>
          </cell>
        </row>
        <row r="11">
          <cell r="B11">
            <v>49.230625629222203</v>
          </cell>
          <cell r="C11">
            <v>1.450966579910679E-4</v>
          </cell>
          <cell r="D11">
            <v>2.9323618650986582E-3</v>
          </cell>
        </row>
        <row r="12">
          <cell r="B12">
            <v>29.152357585944401</v>
          </cell>
          <cell r="C12">
            <v>3.0331208429509968E-4</v>
          </cell>
          <cell r="D12">
            <v>4.4850675569954737E-3</v>
          </cell>
        </row>
        <row r="13">
          <cell r="B13">
            <v>55.762040350944403</v>
          </cell>
          <cell r="C13">
            <v>2.1464476391072201E-4</v>
          </cell>
          <cell r="D13">
            <v>3.751291479803557E-3</v>
          </cell>
        </row>
        <row r="14">
          <cell r="B14">
            <v>62.294574191861102</v>
          </cell>
          <cell r="C14">
            <v>4.0613721111681792E-4</v>
          </cell>
          <cell r="D14">
            <v>3.6816961449008452E-3</v>
          </cell>
        </row>
        <row r="15">
          <cell r="B15">
            <v>73.341868557249995</v>
          </cell>
          <cell r="C15">
            <v>2.6994246273489393E-4</v>
          </cell>
          <cell r="D15">
            <v>2.2267193118070232E-3</v>
          </cell>
        </row>
        <row r="16">
          <cell r="B16">
            <v>107.502398670056</v>
          </cell>
          <cell r="C16">
            <v>-3.3776115398365258E-5</v>
          </cell>
          <cell r="D16">
            <v>3.3842534360800911E-3</v>
          </cell>
        </row>
        <row r="17">
          <cell r="B17">
            <v>46.216098590249999</v>
          </cell>
          <cell r="C17">
            <v>2.5056800652512962E-4</v>
          </cell>
          <cell r="D17">
            <v>3.9610242460107253E-3</v>
          </cell>
        </row>
        <row r="18">
          <cell r="B18">
            <v>75.847100372777803</v>
          </cell>
          <cell r="C18">
            <v>1.4276837406340759E-4</v>
          </cell>
          <cell r="D18">
            <v>3.9390990676936187E-3</v>
          </cell>
        </row>
        <row r="19">
          <cell r="B19">
            <v>70.329290468249994</v>
          </cell>
          <cell r="C19">
            <v>1.620306300364734E-4</v>
          </cell>
          <cell r="D19">
            <v>4.4004617688184373E-3</v>
          </cell>
        </row>
        <row r="20">
          <cell r="B20">
            <v>84.394748546388897</v>
          </cell>
          <cell r="C20">
            <v>1.966915607529153E-4</v>
          </cell>
          <cell r="D20">
            <v>2.419605672321514E-3</v>
          </cell>
        </row>
        <row r="21">
          <cell r="B21">
            <v>83.393374984277798</v>
          </cell>
          <cell r="C21">
            <v>2.9013525997580977E-4</v>
          </cell>
          <cell r="D21">
            <v>2.7350218481457691E-3</v>
          </cell>
        </row>
        <row r="22">
          <cell r="B22" t="str">
            <v>N/A</v>
          </cell>
          <cell r="C22" t="str">
            <v>N/A</v>
          </cell>
          <cell r="D22">
            <v>7.3565118708653621E-3</v>
          </cell>
        </row>
        <row r="23">
          <cell r="B23">
            <v>91.421253656416695</v>
          </cell>
          <cell r="C23">
            <v>2.7950185561833202E-4</v>
          </cell>
          <cell r="D23">
            <v>2.20807766411061E-3</v>
          </cell>
        </row>
        <row r="24">
          <cell r="B24">
            <v>42.204697971694401</v>
          </cell>
          <cell r="C24">
            <v>3.1158576282236459E-4</v>
          </cell>
          <cell r="D24">
            <v>4.4896024200863369E-3</v>
          </cell>
        </row>
        <row r="25">
          <cell r="B25">
            <v>70.832270336972201</v>
          </cell>
          <cell r="C25">
            <v>1.2557058961327439E-4</v>
          </cell>
          <cell r="D25">
            <v>2.6926234336179101E-3</v>
          </cell>
        </row>
        <row r="26">
          <cell r="B26">
            <v>70.832270336972201</v>
          </cell>
          <cell r="C26">
            <v>1.9799542099976279E-4</v>
          </cell>
          <cell r="D26">
            <v>3.2227986792073538E-3</v>
          </cell>
        </row>
        <row r="27">
          <cell r="B27">
            <v>55.261121765583297</v>
          </cell>
          <cell r="C27">
            <v>3.0822665493781859E-4</v>
          </cell>
          <cell r="D27">
            <v>2.683368227796426E-3</v>
          </cell>
        </row>
        <row r="28">
          <cell r="B28">
            <v>26.133280979138899</v>
          </cell>
          <cell r="C28">
            <v>1.170391005300318E-4</v>
          </cell>
          <cell r="D28">
            <v>3.9503590722690472E-3</v>
          </cell>
        </row>
        <row r="29">
          <cell r="B29">
            <v>68.821741583888894</v>
          </cell>
          <cell r="C29">
            <v>2.1056467246221951E-4</v>
          </cell>
          <cell r="D29">
            <v>2.7575042777768901E-3</v>
          </cell>
        </row>
        <row r="30">
          <cell r="B30" t="str">
            <v>N/A</v>
          </cell>
          <cell r="C30" t="str">
            <v>N/A</v>
          </cell>
          <cell r="D30">
            <v>8.8199904752241758E-3</v>
          </cell>
        </row>
        <row r="31">
          <cell r="B31">
            <v>53.7576218326667</v>
          </cell>
          <cell r="C31">
            <v>1.4446294794770559E-4</v>
          </cell>
          <cell r="D31">
            <v>3.389540944389615E-3</v>
          </cell>
        </row>
        <row r="32">
          <cell r="B32">
            <v>50.237823524</v>
          </cell>
          <cell r="C32">
            <v>8.0317877330880183E-5</v>
          </cell>
          <cell r="D32">
            <v>4.8218310633993634E-3</v>
          </cell>
        </row>
        <row r="33">
          <cell r="B33">
            <v>75.345931472499998</v>
          </cell>
          <cell r="C33">
            <v>2.3796327207497591E-4</v>
          </cell>
          <cell r="D33">
            <v>4.0750787682888373E-3</v>
          </cell>
        </row>
        <row r="34">
          <cell r="B34">
            <v>76.348503973694406</v>
          </cell>
          <cell r="C34">
            <v>3.1109673845391099E-4</v>
          </cell>
          <cell r="D34">
            <v>5.0208449969339581E-3</v>
          </cell>
        </row>
        <row r="35">
          <cell r="B35">
            <v>66.814329649055594</v>
          </cell>
          <cell r="C35">
            <v>2.6702529576827218E-4</v>
          </cell>
          <cell r="D35">
            <v>4.8678546730047999E-3</v>
          </cell>
        </row>
        <row r="36">
          <cell r="B36">
            <v>68.319369673416702</v>
          </cell>
          <cell r="C36">
            <v>1.151179646337899E-4</v>
          </cell>
          <cell r="D36">
            <v>2.020489880887408E-3</v>
          </cell>
        </row>
        <row r="37">
          <cell r="B37">
            <v>86.398028597000007</v>
          </cell>
          <cell r="C37">
            <v>2.3449088011391869E-4</v>
          </cell>
          <cell r="D37">
            <v>3.5365926512176899E-3</v>
          </cell>
        </row>
        <row r="38">
          <cell r="B38">
            <v>88.406005323333304</v>
          </cell>
          <cell r="C38">
            <v>1.7123240253734881E-4</v>
          </cell>
          <cell r="D38">
            <v>2.436848423224283E-3</v>
          </cell>
        </row>
        <row r="39">
          <cell r="B39">
            <v>77.854574932555593</v>
          </cell>
          <cell r="C39">
            <v>2.9065338562650982E-4</v>
          </cell>
          <cell r="D39">
            <v>2.555789989855737E-3</v>
          </cell>
        </row>
        <row r="40">
          <cell r="B40">
            <v>98.956243967500001</v>
          </cell>
          <cell r="C40">
            <v>2.391287536640983E-4</v>
          </cell>
          <cell r="D40">
            <v>2.28293186726895E-3</v>
          </cell>
        </row>
        <row r="41">
          <cell r="B41" t="str">
            <v>N/A</v>
          </cell>
          <cell r="C41" t="str">
            <v>N/A</v>
          </cell>
          <cell r="D41">
            <v>4.0537430774234464E-3</v>
          </cell>
        </row>
        <row r="42">
          <cell r="B42">
            <v>74.343738686916694</v>
          </cell>
          <cell r="C42">
            <v>2.34962865293807E-4</v>
          </cell>
          <cell r="D42">
            <v>2.6087878202620718E-3</v>
          </cell>
        </row>
        <row r="43">
          <cell r="B43" t="str">
            <v>N/A</v>
          </cell>
          <cell r="C43" t="str">
            <v>N/A</v>
          </cell>
          <cell r="D43">
            <v>6.4573841135805877E-3</v>
          </cell>
        </row>
        <row r="44">
          <cell r="B44" t="str">
            <v>N/A</v>
          </cell>
          <cell r="C44" t="str">
            <v>N/A</v>
          </cell>
          <cell r="D44">
            <v>6.1078427413262693E-4</v>
          </cell>
        </row>
        <row r="45">
          <cell r="B45">
            <v>61.287600690527803</v>
          </cell>
          <cell r="C45">
            <v>1.5472187210431181E-4</v>
          </cell>
          <cell r="D45">
            <v>3.7961666168434501E-3</v>
          </cell>
        </row>
        <row r="46">
          <cell r="B46">
            <v>37.681833134249999</v>
          </cell>
          <cell r="C46">
            <v>4.1169985929418687E-4</v>
          </cell>
          <cell r="D46">
            <v>3.95102528465979E-3</v>
          </cell>
        </row>
        <row r="47">
          <cell r="B47">
            <v>68.319369673416702</v>
          </cell>
          <cell r="C47">
            <v>1.4547414968181849E-4</v>
          </cell>
          <cell r="D47">
            <v>2.4509946601956349E-3</v>
          </cell>
        </row>
        <row r="48">
          <cell r="B48">
            <v>62.798631438027797</v>
          </cell>
          <cell r="C48">
            <v>1.170706775013493E-4</v>
          </cell>
          <cell r="D48">
            <v>2.8310530074881529E-3</v>
          </cell>
        </row>
        <row r="49">
          <cell r="B49">
            <v>75.345931472499998</v>
          </cell>
          <cell r="C49">
            <v>1.9194058276625071E-4</v>
          </cell>
          <cell r="D49">
            <v>2.3921442782538012E-3</v>
          </cell>
        </row>
      </sheetData>
      <sheetData sheetId="20">
        <row r="2">
          <cell r="B2" t="str">
            <v>N/A</v>
          </cell>
          <cell r="C2" t="str">
            <v>N/A</v>
          </cell>
          <cell r="D2">
            <v>2.2107653464562881E-3</v>
          </cell>
        </row>
        <row r="3">
          <cell r="B3">
            <v>132.61102354347199</v>
          </cell>
          <cell r="C3">
            <v>2.5554564747615259E-4</v>
          </cell>
          <cell r="D3">
            <v>2.1994075530845968E-3</v>
          </cell>
        </row>
        <row r="4">
          <cell r="B4">
            <v>71.8378145350556</v>
          </cell>
          <cell r="C4">
            <v>1.7511957782316879E-4</v>
          </cell>
          <cell r="D4">
            <v>3.3568350135412422E-3</v>
          </cell>
        </row>
        <row r="5">
          <cell r="B5">
            <v>67.819525009055596</v>
          </cell>
          <cell r="C5">
            <v>2.8203495446035783E-4</v>
          </cell>
          <cell r="D5">
            <v>2.826820651722108E-3</v>
          </cell>
        </row>
        <row r="6">
          <cell r="B6">
            <v>107.50499569625001</v>
          </cell>
          <cell r="C6">
            <v>1.887519770279439E-4</v>
          </cell>
          <cell r="D6">
            <v>2.6298741693697421E-3</v>
          </cell>
        </row>
        <row r="7">
          <cell r="B7">
            <v>103.480802673361</v>
          </cell>
          <cell r="C7">
            <v>2.6808754348961401E-4</v>
          </cell>
          <cell r="D7">
            <v>2.3986492058028991E-3</v>
          </cell>
        </row>
        <row r="8">
          <cell r="B8">
            <v>39.697105676500001</v>
          </cell>
          <cell r="C8">
            <v>2.5302660567103199E-4</v>
          </cell>
          <cell r="D8">
            <v>2.8919837332694949E-3</v>
          </cell>
        </row>
        <row r="9">
          <cell r="B9" t="str">
            <v>N/A</v>
          </cell>
          <cell r="C9" t="str">
            <v>N/A</v>
          </cell>
          <cell r="D9">
            <v>2.8777238382862789E-3</v>
          </cell>
        </row>
        <row r="10">
          <cell r="B10">
            <v>147.67888000302801</v>
          </cell>
          <cell r="C10">
            <v>2.0293186613789179E-4</v>
          </cell>
          <cell r="D10">
            <v>1.9331647665890061E-3</v>
          </cell>
        </row>
        <row r="11">
          <cell r="B11" t="str">
            <v>N/A</v>
          </cell>
          <cell r="C11" t="str">
            <v>N/A</v>
          </cell>
          <cell r="D11">
            <v>2.7180504663710759E-3</v>
          </cell>
        </row>
        <row r="12">
          <cell r="B12">
            <v>182.339002914167</v>
          </cell>
          <cell r="C12">
            <v>1.216085435981208E-4</v>
          </cell>
          <cell r="D12">
            <v>2.1655366391558051E-3</v>
          </cell>
        </row>
        <row r="13">
          <cell r="B13">
            <v>73.844719171722204</v>
          </cell>
          <cell r="C13">
            <v>2.5853146453797172E-4</v>
          </cell>
          <cell r="D13">
            <v>2.00111942630295E-3</v>
          </cell>
        </row>
        <row r="14">
          <cell r="B14">
            <v>74.345689919416699</v>
          </cell>
          <cell r="C14">
            <v>2.7783905312062069E-4</v>
          </cell>
          <cell r="D14">
            <v>2.3785813724990878E-3</v>
          </cell>
        </row>
        <row r="15">
          <cell r="B15">
            <v>107.50499569625001</v>
          </cell>
          <cell r="C15">
            <v>1.9256841385425081E-4</v>
          </cell>
          <cell r="D15">
            <v>2.3676659959207349E-3</v>
          </cell>
        </row>
        <row r="16">
          <cell r="B16">
            <v>83.395523235027795</v>
          </cell>
          <cell r="C16">
            <v>3.1108063965309821E-4</v>
          </cell>
          <cell r="D16">
            <v>2.373133631807748E-3</v>
          </cell>
        </row>
        <row r="17">
          <cell r="B17">
            <v>98.457279474222204</v>
          </cell>
          <cell r="C17">
            <v>2.219830559410213E-4</v>
          </cell>
          <cell r="D17">
            <v>2.889492020517932E-3</v>
          </cell>
        </row>
        <row r="18">
          <cell r="B18" t="str">
            <v>N/A</v>
          </cell>
          <cell r="C18" t="str">
            <v>N/A</v>
          </cell>
          <cell r="D18">
            <v>1.438859001550171E-3</v>
          </cell>
        </row>
        <row r="19">
          <cell r="B19">
            <v>124.58108864077801</v>
          </cell>
          <cell r="C19">
            <v>2.8234523292250537E-4</v>
          </cell>
          <cell r="D19">
            <v>2.8983708670503191E-3</v>
          </cell>
        </row>
        <row r="20">
          <cell r="B20">
            <v>105.494945828472</v>
          </cell>
          <cell r="C20">
            <v>2.389100300425433E-4</v>
          </cell>
          <cell r="D20">
            <v>2.1432478544021198E-3</v>
          </cell>
        </row>
        <row r="21">
          <cell r="B21">
            <v>51.750670048972196</v>
          </cell>
          <cell r="C21">
            <v>1.118517908976086E-4</v>
          </cell>
          <cell r="D21">
            <v>2.846541046452183E-3</v>
          </cell>
        </row>
        <row r="22">
          <cell r="B22" t="str">
            <v>N/A</v>
          </cell>
          <cell r="C22" t="str">
            <v>N/A</v>
          </cell>
          <cell r="D22">
            <v>3.0276381193962468E-3</v>
          </cell>
        </row>
        <row r="23">
          <cell r="B23">
            <v>81.883002722194405</v>
          </cell>
          <cell r="C23">
            <v>2.126190429442757E-4</v>
          </cell>
          <cell r="D23">
            <v>2.10375378938171E-3</v>
          </cell>
        </row>
        <row r="24">
          <cell r="B24">
            <v>64.812995275638897</v>
          </cell>
          <cell r="C24">
            <v>3.2104683970358028E-4</v>
          </cell>
          <cell r="D24">
            <v>3.3301108300905422E-3</v>
          </cell>
        </row>
        <row r="25">
          <cell r="B25">
            <v>36.175764327444398</v>
          </cell>
          <cell r="C25">
            <v>3.3512092241231949E-4</v>
          </cell>
          <cell r="D25">
            <v>3.6670431925278262E-3</v>
          </cell>
        </row>
        <row r="26">
          <cell r="B26">
            <v>66.8162324868333</v>
          </cell>
          <cell r="C26">
            <v>3.4036288190602009E-4</v>
          </cell>
          <cell r="D26">
            <v>2.588617989434226E-3</v>
          </cell>
        </row>
        <row r="27">
          <cell r="B27" t="str">
            <v>N/A</v>
          </cell>
          <cell r="C27" t="str">
            <v>N/A</v>
          </cell>
          <cell r="D27">
            <v>2.214604263218982E-3</v>
          </cell>
        </row>
        <row r="28">
          <cell r="B28">
            <v>59.277028489472201</v>
          </cell>
          <cell r="C28">
            <v>3.2802774034054971E-4</v>
          </cell>
          <cell r="D28">
            <v>2.5411992243739761E-3</v>
          </cell>
        </row>
        <row r="29">
          <cell r="B29">
            <v>93.941340184305503</v>
          </cell>
          <cell r="C29">
            <v>2.8440502755467078E-4</v>
          </cell>
          <cell r="D29">
            <v>2.0515499024923631E-3</v>
          </cell>
        </row>
        <row r="30">
          <cell r="B30">
            <v>77.856388268361101</v>
          </cell>
          <cell r="C30">
            <v>1.7503560059463279E-4</v>
          </cell>
          <cell r="D30">
            <v>2.094240952685155E-3</v>
          </cell>
        </row>
        <row r="31">
          <cell r="B31" t="str">
            <v>N/A</v>
          </cell>
          <cell r="C31" t="str">
            <v>N/A</v>
          </cell>
          <cell r="D31">
            <v>3.3208240565455629E-3</v>
          </cell>
        </row>
        <row r="32">
          <cell r="B32">
            <v>74.846497953388905</v>
          </cell>
          <cell r="C32">
            <v>2.979954475099358E-4</v>
          </cell>
          <cell r="D32">
            <v>2.8979647905491611E-3</v>
          </cell>
        </row>
        <row r="33">
          <cell r="B33" t="str">
            <v>N/A</v>
          </cell>
          <cell r="C33" t="str">
            <v>N/A</v>
          </cell>
          <cell r="D33">
            <v>2.184111448650254E-3</v>
          </cell>
        </row>
        <row r="34">
          <cell r="B34">
            <v>88.408218894666703</v>
          </cell>
          <cell r="C34">
            <v>1.840462653534402E-4</v>
          </cell>
          <cell r="D34">
            <v>2.2225921552117629E-3</v>
          </cell>
        </row>
        <row r="35">
          <cell r="B35">
            <v>50.742861865805601</v>
          </cell>
          <cell r="C35">
            <v>1.9767479263664101E-4</v>
          </cell>
          <cell r="D35">
            <v>2.935170236490627E-3</v>
          </cell>
        </row>
        <row r="36">
          <cell r="B36">
            <v>134.62520748647199</v>
          </cell>
          <cell r="C36">
            <v>1.7217614584861659E-4</v>
          </cell>
          <cell r="D36">
            <v>1.9430153460870941E-3</v>
          </cell>
        </row>
        <row r="37">
          <cell r="B37">
            <v>79.867559616027805</v>
          </cell>
          <cell r="C37">
            <v>2.9656668917949619E-4</v>
          </cell>
          <cell r="D37">
            <v>2.7942917608188601E-3</v>
          </cell>
        </row>
        <row r="38">
          <cell r="B38">
            <v>57.769822030749999</v>
          </cell>
          <cell r="C38">
            <v>1.2786976292594959E-4</v>
          </cell>
          <cell r="D38">
            <v>2.7764889184215989E-3</v>
          </cell>
        </row>
        <row r="39">
          <cell r="B39">
            <v>65.313208852000002</v>
          </cell>
          <cell r="C39">
            <v>2.356003408613493E-4</v>
          </cell>
          <cell r="D39">
            <v>4.0585334511608036E-3</v>
          </cell>
        </row>
        <row r="40">
          <cell r="B40" t="str">
            <v>N/A</v>
          </cell>
          <cell r="C40" t="str">
            <v>N/A</v>
          </cell>
          <cell r="D40">
            <v>2.373114205771232E-3</v>
          </cell>
        </row>
        <row r="41">
          <cell r="B41">
            <v>86.9014930864722</v>
          </cell>
          <cell r="C41">
            <v>3.3092219771420448E-4</v>
          </cell>
          <cell r="D41">
            <v>3.0111559317635909E-3</v>
          </cell>
        </row>
        <row r="42">
          <cell r="B42">
            <v>70.834409042472203</v>
          </cell>
          <cell r="C42">
            <v>2.7058221030065689E-4</v>
          </cell>
          <cell r="D42">
            <v>2.8366279963091979E-3</v>
          </cell>
        </row>
        <row r="43">
          <cell r="B43" t="str">
            <v>N/A</v>
          </cell>
          <cell r="C43" t="str">
            <v>N/A</v>
          </cell>
          <cell r="D43">
            <v>2.9068469842534932E-3</v>
          </cell>
        </row>
        <row r="44">
          <cell r="B44" t="str">
            <v>N/A</v>
          </cell>
          <cell r="C44" t="str">
            <v>N/A</v>
          </cell>
          <cell r="D44">
            <v>8.0821884581489694E-4</v>
          </cell>
        </row>
        <row r="45">
          <cell r="B45">
            <v>139.14080225938901</v>
          </cell>
          <cell r="C45">
            <v>2.5602160532578071E-4</v>
          </cell>
          <cell r="D45">
            <v>1.7524723949765961E-3</v>
          </cell>
        </row>
        <row r="46">
          <cell r="B46" t="str">
            <v>N/A</v>
          </cell>
          <cell r="C46" t="str">
            <v>N/A</v>
          </cell>
          <cell r="D46">
            <v>2.343315656413849E-3</v>
          </cell>
        </row>
        <row r="47">
          <cell r="B47">
            <v>87.404802648527806</v>
          </cell>
          <cell r="C47">
            <v>2.4942633755185519E-4</v>
          </cell>
          <cell r="D47">
            <v>3.0661754738247299E-3</v>
          </cell>
        </row>
        <row r="48">
          <cell r="B48" t="str">
            <v>N/A</v>
          </cell>
          <cell r="C48" t="str">
            <v>N/A</v>
          </cell>
          <cell r="D48">
            <v>2.418262784954355E-3</v>
          </cell>
        </row>
        <row r="49">
          <cell r="B49">
            <v>83.896311578999999</v>
          </cell>
          <cell r="C49">
            <v>3.0298257196100707E-4</v>
          </cell>
          <cell r="D49">
            <v>2.879898009494408E-3</v>
          </cell>
        </row>
      </sheetData>
      <sheetData sheetId="21">
        <row r="2">
          <cell r="B2" t="str">
            <v>N/A</v>
          </cell>
          <cell r="C2" t="str">
            <v>N/A</v>
          </cell>
          <cell r="D2">
            <v>3.2019384205707931E-3</v>
          </cell>
        </row>
        <row r="3">
          <cell r="B3">
            <v>99.461571632000002</v>
          </cell>
          <cell r="C3">
            <v>3.882084398728922E-4</v>
          </cell>
          <cell r="D3">
            <v>1.686118596390662E-3</v>
          </cell>
        </row>
        <row r="4">
          <cell r="B4" t="str">
            <v>N/A</v>
          </cell>
          <cell r="C4" t="str">
            <v>N/A</v>
          </cell>
          <cell r="D4">
            <v>2.4857845399699828E-3</v>
          </cell>
        </row>
        <row r="5">
          <cell r="B5" t="str">
            <v>N/A</v>
          </cell>
          <cell r="C5" t="str">
            <v>N/A</v>
          </cell>
          <cell r="D5">
            <v>2.3927628216420809E-3</v>
          </cell>
        </row>
        <row r="6">
          <cell r="B6" t="str">
            <v>N/A</v>
          </cell>
          <cell r="C6" t="str">
            <v>N/A</v>
          </cell>
          <cell r="D6">
            <v>2.564328298215757E-3</v>
          </cell>
        </row>
        <row r="7">
          <cell r="B7">
            <v>85.399404343111101</v>
          </cell>
          <cell r="C7">
            <v>3.5512819113240913E-4</v>
          </cell>
          <cell r="D7">
            <v>2.4127452074224282E-3</v>
          </cell>
        </row>
        <row r="8">
          <cell r="B8" t="str">
            <v>N/A</v>
          </cell>
          <cell r="C8" t="str">
            <v>N/A</v>
          </cell>
          <cell r="D8">
            <v>2.3578207622987901E-3</v>
          </cell>
        </row>
        <row r="9">
          <cell r="B9" t="str">
            <v>N/A</v>
          </cell>
          <cell r="C9" t="str">
            <v>N/A</v>
          </cell>
          <cell r="D9">
            <v>1.905681741290264E-3</v>
          </cell>
        </row>
        <row r="10">
          <cell r="B10">
            <v>107.005853696222</v>
          </cell>
          <cell r="C10">
            <v>2.8960005844201332E-4</v>
          </cell>
          <cell r="D10">
            <v>1.461103721195958E-3</v>
          </cell>
        </row>
        <row r="11">
          <cell r="B11" t="str">
            <v>N/A</v>
          </cell>
          <cell r="C11" t="str">
            <v>N/A</v>
          </cell>
          <cell r="D11">
            <v>1.9920677128690912E-3</v>
          </cell>
        </row>
        <row r="12">
          <cell r="B12" t="str">
            <v>N/A</v>
          </cell>
          <cell r="C12" t="str">
            <v>N/A</v>
          </cell>
          <cell r="D12">
            <v>2.950596256679303E-3</v>
          </cell>
        </row>
        <row r="13">
          <cell r="B13" t="str">
            <v>N/A</v>
          </cell>
          <cell r="C13" t="str">
            <v>N/A</v>
          </cell>
          <cell r="D13">
            <v>1.479345883190005E-3</v>
          </cell>
        </row>
        <row r="14">
          <cell r="B14">
            <v>82.8923690941389</v>
          </cell>
          <cell r="C14">
            <v>2.8263170570107092E-4</v>
          </cell>
          <cell r="D14">
            <v>2.1308550043916499E-3</v>
          </cell>
        </row>
        <row r="15">
          <cell r="B15" t="str">
            <v>N/A</v>
          </cell>
          <cell r="C15" t="str">
            <v>N/A</v>
          </cell>
          <cell r="D15">
            <v>2.0741067764712901E-3</v>
          </cell>
        </row>
        <row r="16">
          <cell r="B16">
            <v>78.862996861305504</v>
          </cell>
          <cell r="C16">
            <v>4.6402480866340691E-4</v>
          </cell>
          <cell r="D16">
            <v>3.468161855334433E-3</v>
          </cell>
        </row>
        <row r="17">
          <cell r="B17" t="str">
            <v>N/A</v>
          </cell>
          <cell r="C17" t="str">
            <v>N/A</v>
          </cell>
          <cell r="D17">
            <v>3.265829762898971E-3</v>
          </cell>
        </row>
        <row r="18">
          <cell r="B18">
            <v>82.388471961833304</v>
          </cell>
          <cell r="C18">
            <v>1.6944918296100321E-4</v>
          </cell>
          <cell r="D18">
            <v>1.831706980312822E-3</v>
          </cell>
        </row>
        <row r="19">
          <cell r="B19" t="str">
            <v>N/A</v>
          </cell>
          <cell r="C19" t="str">
            <v>N/A</v>
          </cell>
          <cell r="D19">
            <v>2.6149973632139589E-3</v>
          </cell>
        </row>
        <row r="20">
          <cell r="B20">
            <v>81.380257885416697</v>
          </cell>
          <cell r="C20">
            <v>2.339178454336269E-4</v>
          </cell>
          <cell r="D20">
            <v>2.025918394069627E-3</v>
          </cell>
        </row>
        <row r="21">
          <cell r="B21">
            <v>86.90294536175</v>
          </cell>
          <cell r="C21">
            <v>4.3305356787028159E-4</v>
          </cell>
          <cell r="D21">
            <v>2.4883940693810449E-3</v>
          </cell>
        </row>
        <row r="22">
          <cell r="B22">
            <v>82.8923690941389</v>
          </cell>
          <cell r="C22">
            <v>2.2638995533744529E-4</v>
          </cell>
          <cell r="D22">
            <v>2.808139618320135E-3</v>
          </cell>
        </row>
        <row r="23">
          <cell r="B23" t="str">
            <v>N/A</v>
          </cell>
          <cell r="C23" t="str">
            <v>N/A</v>
          </cell>
          <cell r="D23">
            <v>2.092913018815438E-3</v>
          </cell>
        </row>
        <row r="24">
          <cell r="B24" t="str">
            <v>N/A</v>
          </cell>
          <cell r="C24" t="str">
            <v>N/A</v>
          </cell>
          <cell r="D24">
            <v>2.2725055302886261E-3</v>
          </cell>
        </row>
        <row r="25">
          <cell r="B25">
            <v>83.396901212499998</v>
          </cell>
          <cell r="C25">
            <v>3.3316318277339969E-4</v>
          </cell>
          <cell r="D25">
            <v>2.090486714406624E-3</v>
          </cell>
        </row>
        <row r="26">
          <cell r="B26">
            <v>58.273187579499997</v>
          </cell>
          <cell r="C26">
            <v>1.127442327010806E-4</v>
          </cell>
          <cell r="D26">
            <v>4.3788148954033244E-3</v>
          </cell>
        </row>
        <row r="27">
          <cell r="B27" t="str">
            <v>N/A</v>
          </cell>
          <cell r="C27" t="str">
            <v>N/A</v>
          </cell>
          <cell r="D27">
            <v>1.9276020761780179E-3</v>
          </cell>
        </row>
        <row r="28">
          <cell r="B28">
            <v>76.853448949500006</v>
          </cell>
          <cell r="C28">
            <v>2.6606075242678769E-4</v>
          </cell>
          <cell r="D28">
            <v>2.1198738411702198E-3</v>
          </cell>
        </row>
        <row r="29">
          <cell r="B29" t="str">
            <v>N/A</v>
          </cell>
          <cell r="C29" t="str">
            <v>N/A</v>
          </cell>
          <cell r="D29">
            <v>1.8856395839677591E-3</v>
          </cell>
        </row>
        <row r="30">
          <cell r="B30">
            <v>58.273187579499997</v>
          </cell>
          <cell r="C30">
            <v>3.5342507697090912E-4</v>
          </cell>
          <cell r="D30">
            <v>3.3056188920570959E-3</v>
          </cell>
        </row>
        <row r="31">
          <cell r="B31" t="str">
            <v>N/A</v>
          </cell>
          <cell r="C31" t="str">
            <v>N/A</v>
          </cell>
          <cell r="D31">
            <v>1.9974125869140101E-3</v>
          </cell>
        </row>
        <row r="32">
          <cell r="B32" t="str">
            <v>N/A</v>
          </cell>
          <cell r="C32" t="str">
            <v>N/A</v>
          </cell>
          <cell r="D32">
            <v>2.0917260920627892E-3</v>
          </cell>
        </row>
        <row r="33">
          <cell r="B33" t="str">
            <v>N/A</v>
          </cell>
          <cell r="C33" t="str">
            <v>N/A</v>
          </cell>
          <cell r="D33">
            <v>2.4088826460470412E-3</v>
          </cell>
        </row>
        <row r="34">
          <cell r="B34">
            <v>86.401464415222193</v>
          </cell>
          <cell r="C34">
            <v>1.481751558756443E-4</v>
          </cell>
          <cell r="D34">
            <v>2.4329792203356669E-3</v>
          </cell>
        </row>
        <row r="35">
          <cell r="B35" t="str">
            <v>N/A</v>
          </cell>
          <cell r="C35" t="str">
            <v>N/A</v>
          </cell>
          <cell r="D35">
            <v>2.2315268328204989E-3</v>
          </cell>
        </row>
        <row r="36">
          <cell r="B36" t="str">
            <v>N/A</v>
          </cell>
          <cell r="C36" t="str">
            <v>N/A</v>
          </cell>
          <cell r="D36">
            <v>2.5482055869307319E-3</v>
          </cell>
        </row>
        <row r="37">
          <cell r="B37" t="str">
            <v>N/A</v>
          </cell>
          <cell r="C37" t="str">
            <v>N/A</v>
          </cell>
          <cell r="D37">
            <v>2.317511342036652E-3</v>
          </cell>
        </row>
        <row r="38">
          <cell r="B38">
            <v>73.344836824972205</v>
          </cell>
          <cell r="C38">
            <v>3.2964428342430061E-4</v>
          </cell>
          <cell r="D38">
            <v>2.1775757601960582E-3</v>
          </cell>
        </row>
        <row r="39">
          <cell r="B39" t="str">
            <v>N/A</v>
          </cell>
          <cell r="C39" t="str">
            <v>N/A</v>
          </cell>
          <cell r="D39">
            <v>2.098431129926308E-3</v>
          </cell>
        </row>
        <row r="40">
          <cell r="B40" t="str">
            <v>N/A</v>
          </cell>
          <cell r="C40" t="str">
            <v>N/A</v>
          </cell>
          <cell r="D40">
            <v>2.0886456967079748E-3</v>
          </cell>
        </row>
        <row r="41">
          <cell r="B41">
            <v>49.736492356194397</v>
          </cell>
          <cell r="C41">
            <v>2.4335374221810539E-4</v>
          </cell>
          <cell r="D41">
            <v>2.4481721088405852E-3</v>
          </cell>
        </row>
        <row r="42">
          <cell r="B42">
            <v>88.912104189749996</v>
          </cell>
          <cell r="C42">
            <v>2.8523676572132409E-4</v>
          </cell>
          <cell r="D42">
            <v>2.184945684238309E-3</v>
          </cell>
        </row>
        <row r="43">
          <cell r="B43" t="str">
            <v>N/A</v>
          </cell>
          <cell r="C43" t="str">
            <v>N/A</v>
          </cell>
          <cell r="D43">
            <v>1.7692287463971781E-3</v>
          </cell>
        </row>
        <row r="44">
          <cell r="B44" t="str">
            <v>N/A</v>
          </cell>
          <cell r="C44" t="str">
            <v>N/A</v>
          </cell>
          <cell r="D44">
            <v>5.4747699722031595E-4</v>
          </cell>
        </row>
        <row r="45">
          <cell r="B45" t="str">
            <v>N/A</v>
          </cell>
          <cell r="C45" t="str">
            <v>N/A</v>
          </cell>
          <cell r="D45">
            <v>2.0182851916831892E-3</v>
          </cell>
        </row>
        <row r="46">
          <cell r="B46" t="str">
            <v>N/A</v>
          </cell>
          <cell r="C46" t="str">
            <v>N/A</v>
          </cell>
          <cell r="D46">
            <v>2.5200976545695221E-3</v>
          </cell>
        </row>
        <row r="47">
          <cell r="B47" t="str">
            <v>N/A</v>
          </cell>
          <cell r="C47" t="str">
            <v>N/A</v>
          </cell>
          <cell r="D47">
            <v>2.3328809371695181E-3</v>
          </cell>
        </row>
        <row r="48">
          <cell r="B48">
            <v>66.817454184472197</v>
          </cell>
          <cell r="C48">
            <v>2.0061792902558551E-4</v>
          </cell>
          <cell r="D48">
            <v>2.3321593370957028E-3</v>
          </cell>
        </row>
        <row r="49">
          <cell r="B49" t="str">
            <v>N/A</v>
          </cell>
          <cell r="C49" t="str">
            <v>N/A</v>
          </cell>
          <cell r="D49">
            <v>2.274436333447503E-3</v>
          </cell>
        </row>
      </sheetData>
      <sheetData sheetId="22">
        <row r="2">
          <cell r="B2">
            <v>69.831458632944404</v>
          </cell>
          <cell r="C2">
            <v>4.3087027143155152E-4</v>
          </cell>
          <cell r="D2">
            <v>3.8209430368751599E-3</v>
          </cell>
        </row>
        <row r="3">
          <cell r="B3">
            <v>131.609219127778</v>
          </cell>
          <cell r="C3">
            <v>3.8687941095530941E-4</v>
          </cell>
          <cell r="D3">
            <v>3.771797572499614E-3</v>
          </cell>
        </row>
        <row r="4">
          <cell r="B4">
            <v>51.752550216555598</v>
          </cell>
          <cell r="C4">
            <v>3.9838663381197749E-4</v>
          </cell>
          <cell r="D4">
            <v>4.8295351069663666E-3</v>
          </cell>
        </row>
        <row r="5">
          <cell r="B5" t="str">
            <v>N/A</v>
          </cell>
          <cell r="C5" t="str">
            <v>N/A</v>
          </cell>
          <cell r="D5">
            <v>3.0413642955266721E-3</v>
          </cell>
        </row>
        <row r="6">
          <cell r="B6" t="str">
            <v>N/A</v>
          </cell>
          <cell r="C6" t="str">
            <v>N/A</v>
          </cell>
          <cell r="D6">
            <v>3.680297221741589E-3</v>
          </cell>
        </row>
        <row r="7">
          <cell r="B7" t="str">
            <v>N/A</v>
          </cell>
          <cell r="C7" t="str">
            <v>N/A</v>
          </cell>
          <cell r="D7">
            <v>4.3595399263547906E-3</v>
          </cell>
        </row>
        <row r="8">
          <cell r="B8" t="str">
            <v>N/A</v>
          </cell>
          <cell r="C8" t="str">
            <v>N/A</v>
          </cell>
          <cell r="D8">
            <v>2.8669274774272479E-3</v>
          </cell>
        </row>
        <row r="9">
          <cell r="B9">
            <v>80.374057238361104</v>
          </cell>
          <cell r="C9">
            <v>3.8630134421160852E-4</v>
          </cell>
          <cell r="D9">
            <v>3.4140047719040281E-3</v>
          </cell>
        </row>
        <row r="10">
          <cell r="B10" t="str">
            <v>N/A</v>
          </cell>
          <cell r="C10" t="str">
            <v>N/A</v>
          </cell>
          <cell r="D10">
            <v>3.62035798675825E-3</v>
          </cell>
        </row>
        <row r="11">
          <cell r="B11">
            <v>217.00305216449999</v>
          </cell>
          <cell r="C11">
            <v>1.5832479427919189E-4</v>
          </cell>
          <cell r="D11">
            <v>4.1689111599552183E-3</v>
          </cell>
        </row>
        <row r="12">
          <cell r="B12">
            <v>87.909741445194399</v>
          </cell>
          <cell r="C12">
            <v>3.440168630833364E-4</v>
          </cell>
          <cell r="D12">
            <v>3.8689296086304942E-3</v>
          </cell>
        </row>
        <row r="13">
          <cell r="B13">
            <v>113.032894743833</v>
          </cell>
          <cell r="C13">
            <v>2.7217218585266832E-4</v>
          </cell>
          <cell r="D13">
            <v>4.0220413754331157E-3</v>
          </cell>
        </row>
        <row r="14">
          <cell r="B14">
            <v>150.696946901194</v>
          </cell>
          <cell r="C14">
            <v>2.6994405925971572E-4</v>
          </cell>
          <cell r="D14">
            <v>3.36113517864474E-3</v>
          </cell>
        </row>
        <row r="15">
          <cell r="B15" t="str">
            <v>N/A</v>
          </cell>
          <cell r="C15" t="str">
            <v>N/A</v>
          </cell>
          <cell r="D15">
            <v>3.4190896730624792E-3</v>
          </cell>
        </row>
        <row r="16">
          <cell r="B16" t="str">
            <v>N/A</v>
          </cell>
          <cell r="C16" t="str">
            <v>N/A</v>
          </cell>
          <cell r="D16">
            <v>5.4750781589427092E-3</v>
          </cell>
        </row>
        <row r="17">
          <cell r="B17">
            <v>175.81609414622201</v>
          </cell>
          <cell r="C17">
            <v>8.3760136344365131E-5</v>
          </cell>
          <cell r="D17">
            <v>3.5278448357712569E-3</v>
          </cell>
        </row>
        <row r="18">
          <cell r="B18">
            <v>80.374057238361104</v>
          </cell>
          <cell r="C18">
            <v>4.3030400077426938E-4</v>
          </cell>
          <cell r="D18">
            <v>3.751345075033424E-3</v>
          </cell>
        </row>
        <row r="19">
          <cell r="B19" t="str">
            <v>N/A</v>
          </cell>
          <cell r="C19" t="str">
            <v>N/A</v>
          </cell>
          <cell r="D19">
            <v>6.5502897332073706E-3</v>
          </cell>
        </row>
        <row r="20">
          <cell r="B20">
            <v>202.93246302169399</v>
          </cell>
          <cell r="C20">
            <v>2.9758727096271069E-4</v>
          </cell>
          <cell r="D20">
            <v>3.3629955170020121E-3</v>
          </cell>
        </row>
        <row r="21">
          <cell r="B21" t="str">
            <v>N/A</v>
          </cell>
          <cell r="C21" t="str">
            <v>N/A</v>
          </cell>
          <cell r="D21">
            <v>2.5038936161022808E-3</v>
          </cell>
        </row>
        <row r="22">
          <cell r="B22">
            <v>191.38898722577801</v>
          </cell>
          <cell r="C22">
            <v>1.2953338541992629E-4</v>
          </cell>
          <cell r="D22">
            <v>3.6430069356736391E-3</v>
          </cell>
        </row>
        <row r="23">
          <cell r="B23">
            <v>89.919264670583303</v>
          </cell>
          <cell r="C23">
            <v>4.5917235088696991E-4</v>
          </cell>
          <cell r="D23">
            <v>2.9140268412267238E-3</v>
          </cell>
        </row>
        <row r="24">
          <cell r="B24" t="str">
            <v>N/A</v>
          </cell>
          <cell r="C24" t="str">
            <v>N/A</v>
          </cell>
          <cell r="D24">
            <v>3.1797428591155258E-3</v>
          </cell>
        </row>
        <row r="25">
          <cell r="B25" t="str">
            <v>N/A</v>
          </cell>
          <cell r="C25" t="str">
            <v>N/A</v>
          </cell>
          <cell r="D25">
            <v>4.8465438613535701E-3</v>
          </cell>
        </row>
        <row r="26">
          <cell r="B26" t="str">
            <v>N/A</v>
          </cell>
          <cell r="C26" t="str">
            <v>N/A</v>
          </cell>
          <cell r="D26">
            <v>4.6025340070655627E-3</v>
          </cell>
        </row>
        <row r="27">
          <cell r="B27">
            <v>85.401062142111101</v>
          </cell>
          <cell r="C27">
            <v>3.1684418574645152E-4</v>
          </cell>
          <cell r="D27">
            <v>4.5100824972057604E-3</v>
          </cell>
        </row>
        <row r="28">
          <cell r="B28">
            <v>92.936963242361102</v>
          </cell>
          <cell r="C28">
            <v>3.2737186841243172E-4</v>
          </cell>
          <cell r="D28">
            <v>4.2489852442348357E-3</v>
          </cell>
        </row>
        <row r="29">
          <cell r="B29" t="str">
            <v>N/A</v>
          </cell>
          <cell r="C29" t="str">
            <v>N/A</v>
          </cell>
          <cell r="D29">
            <v>3.1865163517124091E-3</v>
          </cell>
        </row>
        <row r="30">
          <cell r="B30" t="str">
            <v>N/A</v>
          </cell>
          <cell r="C30" t="str">
            <v>N/A</v>
          </cell>
          <cell r="D30">
            <v>4.0562873581366397E-3</v>
          </cell>
        </row>
        <row r="31">
          <cell r="B31">
            <v>64.815461921472206</v>
          </cell>
          <cell r="C31">
            <v>2.2570832158732871E-4</v>
          </cell>
          <cell r="D31">
            <v>3.8889202817239009E-3</v>
          </cell>
        </row>
        <row r="32">
          <cell r="B32" t="str">
            <v>N/A</v>
          </cell>
          <cell r="C32" t="str">
            <v>N/A</v>
          </cell>
          <cell r="D32">
            <v>2.6880074828445669E-3</v>
          </cell>
        </row>
        <row r="33">
          <cell r="B33">
            <v>168.776111147417</v>
          </cell>
          <cell r="C33">
            <v>1.4638673534601141E-4</v>
          </cell>
          <cell r="D33">
            <v>4.9887088644583128E-3</v>
          </cell>
        </row>
        <row r="34">
          <cell r="B34">
            <v>87.407916987083297</v>
          </cell>
          <cell r="C34">
            <v>4.1564054293945798E-4</v>
          </cell>
          <cell r="D34">
            <v>3.7441487214390809E-3</v>
          </cell>
        </row>
        <row r="35">
          <cell r="B35">
            <v>58.776667041111097</v>
          </cell>
          <cell r="C35">
            <v>2.0617595699571139E-4</v>
          </cell>
          <cell r="D35">
            <v>5.0270384342103692E-3</v>
          </cell>
        </row>
        <row r="36">
          <cell r="B36" t="str">
            <v>N/A</v>
          </cell>
          <cell r="C36" t="str">
            <v>N/A</v>
          </cell>
          <cell r="D36">
            <v>4.0053538723927263E-3</v>
          </cell>
        </row>
        <row r="37">
          <cell r="B37" t="str">
            <v>N/A</v>
          </cell>
          <cell r="C37" t="str">
            <v>N/A</v>
          </cell>
          <cell r="D37">
            <v>5.0622489701813694E-3</v>
          </cell>
        </row>
        <row r="38">
          <cell r="B38" t="str">
            <v>N/A</v>
          </cell>
          <cell r="C38" t="str">
            <v>N/A</v>
          </cell>
          <cell r="D38">
            <v>1.8116519410561571E-3</v>
          </cell>
        </row>
        <row r="39">
          <cell r="B39">
            <v>127.593469998583</v>
          </cell>
          <cell r="C39">
            <v>2.3847318057766581E-4</v>
          </cell>
          <cell r="D39">
            <v>3.8029964533473231E-3</v>
          </cell>
        </row>
        <row r="40">
          <cell r="B40">
            <v>109.012975551389</v>
          </cell>
          <cell r="C40">
            <v>3.0317476056461662E-4</v>
          </cell>
          <cell r="D40">
            <v>4.8349799482960854E-3</v>
          </cell>
        </row>
        <row r="41">
          <cell r="B41">
            <v>80.374057238361104</v>
          </cell>
          <cell r="C41">
            <v>3.5999740717973402E-4</v>
          </cell>
          <cell r="D41">
            <v>3.0767256017780139E-3</v>
          </cell>
        </row>
        <row r="42">
          <cell r="B42" t="str">
            <v>N/A</v>
          </cell>
          <cell r="C42" t="str">
            <v>N/A</v>
          </cell>
          <cell r="D42">
            <v>4.729320594563176E-3</v>
          </cell>
        </row>
        <row r="43">
          <cell r="B43">
            <v>124.586102192694</v>
          </cell>
          <cell r="C43">
            <v>1.6640941016859829E-4</v>
          </cell>
          <cell r="D43">
            <v>3.7984549127070008E-3</v>
          </cell>
        </row>
        <row r="44">
          <cell r="B44" t="str">
            <v>N/A</v>
          </cell>
          <cell r="C44" t="str">
            <v>N/A</v>
          </cell>
          <cell r="D44">
            <v>7.1469559301566164E-4</v>
          </cell>
        </row>
        <row r="45">
          <cell r="B45">
            <v>193.89345473544401</v>
          </cell>
          <cell r="C45">
            <v>1.069908030106582E-4</v>
          </cell>
          <cell r="D45">
            <v>4.2517337150457402E-3</v>
          </cell>
        </row>
        <row r="46">
          <cell r="B46">
            <v>63.306979728611097</v>
          </cell>
          <cell r="C46">
            <v>3.3748931535982257E-4</v>
          </cell>
          <cell r="D46">
            <v>4.4927887412921841E-3</v>
          </cell>
        </row>
        <row r="47">
          <cell r="B47">
            <v>70.334235912333298</v>
          </cell>
          <cell r="C47">
            <v>3.0445381781083061E-4</v>
          </cell>
          <cell r="D47">
            <v>4.8868040372082458E-3</v>
          </cell>
        </row>
        <row r="48">
          <cell r="B48" t="str">
            <v>N/A</v>
          </cell>
          <cell r="C48" t="str">
            <v>N/A</v>
          </cell>
          <cell r="D48">
            <v>3.0772999431050801E-3</v>
          </cell>
        </row>
        <row r="49">
          <cell r="B49" t="str">
            <v>N/A</v>
          </cell>
          <cell r="C49" t="str">
            <v>N/A</v>
          </cell>
          <cell r="D49">
            <v>3.3896906736633021E-3</v>
          </cell>
        </row>
      </sheetData>
      <sheetData sheetId="23">
        <row r="2">
          <cell r="B2">
            <v>50.242432723</v>
          </cell>
          <cell r="C2">
            <v>2.6340811608760082E-4</v>
          </cell>
          <cell r="D2">
            <v>2.984344968737185E-3</v>
          </cell>
        </row>
        <row r="3">
          <cell r="B3">
            <v>75.351869204388905</v>
          </cell>
          <cell r="C3">
            <v>4.1362570763543369E-4</v>
          </cell>
          <cell r="D3">
            <v>3.1099415928217359E-3</v>
          </cell>
        </row>
        <row r="4">
          <cell r="B4">
            <v>161.24790118866699</v>
          </cell>
          <cell r="C4">
            <v>4.1357624488064129E-4</v>
          </cell>
          <cell r="D4">
            <v>5.0190655322111498E-3</v>
          </cell>
        </row>
        <row r="5">
          <cell r="B5">
            <v>65.818103592472198</v>
          </cell>
          <cell r="C5">
            <v>2.7106204475073689E-4</v>
          </cell>
          <cell r="D5">
            <v>4.3963222509203047E-3</v>
          </cell>
        </row>
        <row r="6">
          <cell r="B6">
            <v>94.446683130111097</v>
          </cell>
          <cell r="C6">
            <v>5.6164600434748478E-4</v>
          </cell>
          <cell r="D6">
            <v>2.8445318725686128E-3</v>
          </cell>
        </row>
        <row r="7">
          <cell r="B7">
            <v>46.721992097055598</v>
          </cell>
          <cell r="C7">
            <v>1.6730464994732701E-4</v>
          </cell>
          <cell r="D7">
            <v>4.9267195881996179E-3</v>
          </cell>
        </row>
        <row r="8">
          <cell r="B8">
            <v>79.872153558944404</v>
          </cell>
          <cell r="C8">
            <v>3.2719849034235538E-4</v>
          </cell>
          <cell r="D8">
            <v>4.5611478198669076E-3</v>
          </cell>
        </row>
        <row r="9">
          <cell r="B9">
            <v>42.709521722222199</v>
          </cell>
          <cell r="C9">
            <v>2.2765165628387619E-4</v>
          </cell>
          <cell r="D9">
            <v>4.1201256418252376E-3</v>
          </cell>
        </row>
        <row r="10">
          <cell r="B10">
            <v>75.853201930416702</v>
          </cell>
          <cell r="C10">
            <v>2.7540253645463159E-4</v>
          </cell>
          <cell r="D10">
            <v>3.6488695983823379E-3</v>
          </cell>
        </row>
        <row r="11">
          <cell r="B11">
            <v>53.7625749115278</v>
          </cell>
          <cell r="C11">
            <v>3.4466594465044231E-4</v>
          </cell>
          <cell r="D11">
            <v>3.381233845402583E-3</v>
          </cell>
        </row>
        <row r="12">
          <cell r="B12">
            <v>53.7625749115278</v>
          </cell>
          <cell r="C12">
            <v>5.3289562685256576E-4</v>
          </cell>
          <cell r="D12">
            <v>3.239300205332825E-3</v>
          </cell>
        </row>
        <row r="13">
          <cell r="B13" t="str">
            <v>N/A</v>
          </cell>
          <cell r="C13" t="str">
            <v>N/A</v>
          </cell>
          <cell r="D13">
            <v>3.350478787880798E-3</v>
          </cell>
        </row>
        <row r="14">
          <cell r="B14">
            <v>40.1993846629722</v>
          </cell>
          <cell r="C14">
            <v>1.9245753797845011E-4</v>
          </cell>
          <cell r="D14">
            <v>4.025830481751304E-3</v>
          </cell>
        </row>
        <row r="15">
          <cell r="B15">
            <v>81.8877994199444</v>
          </cell>
          <cell r="C15">
            <v>4.0949912186831391E-4</v>
          </cell>
          <cell r="D15">
            <v>3.7909403389868842E-3</v>
          </cell>
        </row>
        <row r="16">
          <cell r="B16">
            <v>97.962154788361104</v>
          </cell>
          <cell r="C16">
            <v>3.7455720745119362E-4</v>
          </cell>
          <cell r="D16">
            <v>3.80422975196E-3</v>
          </cell>
        </row>
        <row r="17">
          <cell r="B17">
            <v>71.842346396833307</v>
          </cell>
          <cell r="C17">
            <v>3.7022254446210238E-4</v>
          </cell>
          <cell r="D17">
            <v>3.620334369870074E-3</v>
          </cell>
        </row>
        <row r="18">
          <cell r="B18">
            <v>38.188291881749997</v>
          </cell>
          <cell r="C18">
            <v>2.6344118750485648E-4</v>
          </cell>
          <cell r="D18">
            <v>4.9808481701440694E-3</v>
          </cell>
        </row>
        <row r="19">
          <cell r="B19">
            <v>28.651205304416699</v>
          </cell>
          <cell r="C19">
            <v>1.6442428888222341E-4</v>
          </cell>
          <cell r="D19">
            <v>3.6753839768777102E-3</v>
          </cell>
        </row>
        <row r="20">
          <cell r="B20">
            <v>45.718674568638903</v>
          </cell>
          <cell r="C20">
            <v>1.093760242423145E-4</v>
          </cell>
          <cell r="D20">
            <v>5.3851869619161606E-3</v>
          </cell>
        </row>
        <row r="21">
          <cell r="B21">
            <v>60.286945149166698</v>
          </cell>
          <cell r="C21">
            <v>2.61528400861701E-4</v>
          </cell>
          <cell r="D21">
            <v>2.966189147106823E-3</v>
          </cell>
        </row>
        <row r="22">
          <cell r="B22">
            <v>75.351869204388905</v>
          </cell>
          <cell r="C22">
            <v>1.8162001282419051E-4</v>
          </cell>
          <cell r="D22">
            <v>4.023571969552729E-3</v>
          </cell>
        </row>
        <row r="23">
          <cell r="B23">
            <v>77.358697802333296</v>
          </cell>
          <cell r="C23">
            <v>4.8636489990139562E-4</v>
          </cell>
          <cell r="D23">
            <v>3.2049393365814098E-3</v>
          </cell>
        </row>
        <row r="24">
          <cell r="B24">
            <v>81.8877994199444</v>
          </cell>
          <cell r="C24">
            <v>3.6932845031527458E-4</v>
          </cell>
          <cell r="D24">
            <v>3.1423209822248059E-3</v>
          </cell>
        </row>
        <row r="25">
          <cell r="B25" t="str">
            <v>N/A</v>
          </cell>
          <cell r="C25" t="str">
            <v>N/A</v>
          </cell>
          <cell r="D25">
            <v>8.4463453166292151E-3</v>
          </cell>
        </row>
        <row r="26">
          <cell r="B26">
            <v>115.050730922528</v>
          </cell>
          <cell r="C26">
            <v>4.3995313419397343E-5</v>
          </cell>
          <cell r="D26">
            <v>5.1946635593859807E-3</v>
          </cell>
        </row>
        <row r="27">
          <cell r="B27">
            <v>50.242432723</v>
          </cell>
          <cell r="C27">
            <v>2.7205539330383432E-4</v>
          </cell>
          <cell r="D27">
            <v>3.6545571460448851E-3</v>
          </cell>
        </row>
        <row r="28">
          <cell r="B28">
            <v>45.216500908083297</v>
          </cell>
          <cell r="C28">
            <v>3.0460334105587139E-4</v>
          </cell>
          <cell r="D28">
            <v>2.7316850598758692E-3</v>
          </cell>
        </row>
        <row r="29">
          <cell r="B29">
            <v>74.850785739666705</v>
          </cell>
          <cell r="C29">
            <v>2.8147022610807912E-4</v>
          </cell>
          <cell r="D29">
            <v>5.7964825795932314E-3</v>
          </cell>
        </row>
        <row r="30">
          <cell r="B30">
            <v>75.351869204388905</v>
          </cell>
          <cell r="C30">
            <v>3.1552787557440808E-4</v>
          </cell>
          <cell r="D30">
            <v>3.0903885976398169E-3</v>
          </cell>
        </row>
        <row r="31">
          <cell r="B31">
            <v>86.906513614055598</v>
          </cell>
          <cell r="C31">
            <v>2.3707917428185911E-4</v>
          </cell>
          <cell r="D31">
            <v>3.2870178667035988E-3</v>
          </cell>
        </row>
        <row r="32">
          <cell r="B32">
            <v>97.962154788361104</v>
          </cell>
          <cell r="C32">
            <v>2.8294160947396049E-4</v>
          </cell>
          <cell r="D32">
            <v>3.4015442786397591E-3</v>
          </cell>
        </row>
        <row r="33">
          <cell r="B33" t="str">
            <v>N/A</v>
          </cell>
          <cell r="C33" t="str">
            <v>N/A</v>
          </cell>
          <cell r="D33">
            <v>7.5102234781342031E-3</v>
          </cell>
        </row>
        <row r="34">
          <cell r="B34" t="str">
            <v>N/A</v>
          </cell>
          <cell r="C34" t="str">
            <v>N/A</v>
          </cell>
          <cell r="D34">
            <v>6.314943712753855E-3</v>
          </cell>
        </row>
        <row r="35">
          <cell r="B35">
            <v>47.7258221091111</v>
          </cell>
          <cell r="C35">
            <v>2.8009050237458202E-4</v>
          </cell>
          <cell r="D35">
            <v>3.3327527243069018E-3</v>
          </cell>
        </row>
        <row r="36">
          <cell r="B36">
            <v>68.325789729555595</v>
          </cell>
          <cell r="C36">
            <v>2.5262075853656738E-4</v>
          </cell>
          <cell r="D36">
            <v>4.1331638362147446E-3</v>
          </cell>
        </row>
        <row r="37">
          <cell r="B37">
            <v>44.213105887277798</v>
          </cell>
          <cell r="C37">
            <v>1.885284002690743E-4</v>
          </cell>
          <cell r="D37">
            <v>3.9807084188978803E-3</v>
          </cell>
        </row>
        <row r="38">
          <cell r="B38">
            <v>46.220217241666703</v>
          </cell>
          <cell r="C38">
            <v>3.1766869546514279E-4</v>
          </cell>
          <cell r="D38">
            <v>2.6995505424175499E-3</v>
          </cell>
        </row>
        <row r="39">
          <cell r="B39">
            <v>61.2933471142778</v>
          </cell>
          <cell r="C39">
            <v>2.5493084213131531E-4</v>
          </cell>
          <cell r="D39">
            <v>3.524739686055637E-3</v>
          </cell>
        </row>
        <row r="40">
          <cell r="B40">
            <v>41.207964494388897</v>
          </cell>
          <cell r="C40">
            <v>2.7149171317380729E-4</v>
          </cell>
          <cell r="D40">
            <v>4.4980495171151784E-3</v>
          </cell>
        </row>
        <row r="41">
          <cell r="B41">
            <v>88.4133540641389</v>
          </cell>
          <cell r="C41">
            <v>1.0431814251754741E-4</v>
          </cell>
          <cell r="D41">
            <v>3.5559301278762518E-3</v>
          </cell>
        </row>
        <row r="42">
          <cell r="B42">
            <v>34.1707417233889</v>
          </cell>
          <cell r="C42">
            <v>2.7862065166093521E-4</v>
          </cell>
          <cell r="D42">
            <v>5.0298093151894697E-3</v>
          </cell>
        </row>
        <row r="43">
          <cell r="B43" t="str">
            <v>N/A</v>
          </cell>
          <cell r="C43" t="str">
            <v>N/A</v>
          </cell>
          <cell r="D43">
            <v>3.8999108256741952E-3</v>
          </cell>
        </row>
        <row r="44">
          <cell r="B44" t="str">
            <v>N/A</v>
          </cell>
          <cell r="C44" t="str">
            <v>N/A</v>
          </cell>
          <cell r="D44">
            <v>5.179358945995641E-4</v>
          </cell>
        </row>
        <row r="45">
          <cell r="B45">
            <v>68.828130054055507</v>
          </cell>
          <cell r="C45">
            <v>3.2215950159757942E-4</v>
          </cell>
          <cell r="D45">
            <v>3.8853657205487539E-3</v>
          </cell>
        </row>
        <row r="46">
          <cell r="B46">
            <v>60.789924796111102</v>
          </cell>
          <cell r="C46">
            <v>1.822291997347499E-4</v>
          </cell>
          <cell r="D46">
            <v>4.603159715030971E-3</v>
          </cell>
        </row>
        <row r="47">
          <cell r="B47">
            <v>17.609828744972202</v>
          </cell>
          <cell r="C47">
            <v>2.297550494832105E-4</v>
          </cell>
          <cell r="D47">
            <v>4.3434442220234787E-3</v>
          </cell>
        </row>
        <row r="48">
          <cell r="B48">
            <v>54.263846577777798</v>
          </cell>
          <cell r="C48">
            <v>3.1132544745730048E-4</v>
          </cell>
          <cell r="D48">
            <v>4.4738785995509407E-3</v>
          </cell>
        </row>
        <row r="49">
          <cell r="B49" t="str">
            <v>N/A</v>
          </cell>
          <cell r="C49" t="str">
            <v>N/A</v>
          </cell>
          <cell r="D49">
            <v>6.512977059179575E-3</v>
          </cell>
        </row>
      </sheetData>
      <sheetData sheetId="24">
        <row r="2">
          <cell r="B2" t="str">
            <v>N/A</v>
          </cell>
          <cell r="C2" t="str">
            <v>N/A</v>
          </cell>
          <cell r="D2">
            <v>3.9765095067285702E-3</v>
          </cell>
        </row>
        <row r="3">
          <cell r="B3">
            <v>64.296700597416702</v>
          </cell>
          <cell r="C3">
            <v>3.8268848069800208E-4</v>
          </cell>
          <cell r="D3">
            <v>3.2374043408440949E-3</v>
          </cell>
        </row>
        <row r="4">
          <cell r="B4">
            <v>49.2200789496111</v>
          </cell>
          <cell r="C4">
            <v>3.798297140828427E-4</v>
          </cell>
          <cell r="D4">
            <v>3.1800164351642539E-3</v>
          </cell>
        </row>
        <row r="5">
          <cell r="B5">
            <v>160.69371911452799</v>
          </cell>
          <cell r="C5">
            <v>6.8887225614337901E-5</v>
          </cell>
          <cell r="D5">
            <v>5.1473272492344457E-3</v>
          </cell>
        </row>
        <row r="6">
          <cell r="B6">
            <v>75.331229911388903</v>
          </cell>
          <cell r="C6">
            <v>4.0571523905813371E-4</v>
          </cell>
          <cell r="D6">
            <v>2.451836575057625E-3</v>
          </cell>
        </row>
        <row r="7">
          <cell r="B7">
            <v>57.253990137611098</v>
          </cell>
          <cell r="C7">
            <v>2.3175119661657099E-4</v>
          </cell>
          <cell r="D7">
            <v>3.0724841784910912E-3</v>
          </cell>
        </row>
        <row r="8">
          <cell r="B8">
            <v>82.368801462666696</v>
          </cell>
          <cell r="C8">
            <v>3.9764039638020827E-4</v>
          </cell>
          <cell r="D8">
            <v>2.691403658068759E-3</v>
          </cell>
        </row>
        <row r="9">
          <cell r="B9">
            <v>49.7233881681667</v>
          </cell>
          <cell r="C9">
            <v>2.9876259055810122E-4</v>
          </cell>
          <cell r="D9">
            <v>2.7007055175206282E-3</v>
          </cell>
        </row>
        <row r="10">
          <cell r="B10">
            <v>52.241921232777798</v>
          </cell>
          <cell r="C10">
            <v>2.7350502336539941E-4</v>
          </cell>
          <cell r="D10">
            <v>2.9970101666749811E-3</v>
          </cell>
        </row>
        <row r="11">
          <cell r="B11">
            <v>58.760570928138897</v>
          </cell>
          <cell r="C11">
            <v>4.9451715159285164E-4</v>
          </cell>
          <cell r="D11">
            <v>3.0697913284715821E-3</v>
          </cell>
        </row>
        <row r="12">
          <cell r="B12">
            <v>61.274282682805598</v>
          </cell>
          <cell r="C12">
            <v>4.01081921623387E-4</v>
          </cell>
          <cell r="D12">
            <v>3.0420762716850051E-3</v>
          </cell>
        </row>
        <row r="13">
          <cell r="B13">
            <v>71.319544194527793</v>
          </cell>
          <cell r="C13">
            <v>2.675158576929772E-4</v>
          </cell>
          <cell r="D13">
            <v>2.319269225933316E-3</v>
          </cell>
        </row>
        <row r="14">
          <cell r="B14">
            <v>71.820001777749994</v>
          </cell>
          <cell r="C14">
            <v>3.148419552544123E-4</v>
          </cell>
          <cell r="D14">
            <v>2.578625582522039E-3</v>
          </cell>
        </row>
        <row r="15">
          <cell r="B15">
            <v>58.257861150499998</v>
          </cell>
          <cell r="C15">
            <v>4.6407581114998891E-4</v>
          </cell>
          <cell r="D15">
            <v>3.3721510765438319E-3</v>
          </cell>
        </row>
        <row r="16">
          <cell r="B16">
            <v>100.943090161111</v>
          </cell>
          <cell r="C16">
            <v>3.065780104455297E-4</v>
          </cell>
          <cell r="D16">
            <v>2.3829733330477218E-3</v>
          </cell>
        </row>
        <row r="17">
          <cell r="B17">
            <v>42.196237977277796</v>
          </cell>
          <cell r="C17">
            <v>4.8762358312568599E-4</v>
          </cell>
          <cell r="D17">
            <v>3.8340451726332691E-3</v>
          </cell>
        </row>
        <row r="18">
          <cell r="B18">
            <v>84.377906097333295</v>
          </cell>
          <cell r="C18">
            <v>2.5235106214822591E-4</v>
          </cell>
          <cell r="D18">
            <v>2.250049866453583E-3</v>
          </cell>
        </row>
        <row r="19">
          <cell r="B19">
            <v>51.7378766069722</v>
          </cell>
          <cell r="C19">
            <v>2.281073808677313E-4</v>
          </cell>
          <cell r="D19">
            <v>3.038237564015109E-3</v>
          </cell>
        </row>
        <row r="20">
          <cell r="B20">
            <v>57.756044527416698</v>
          </cell>
          <cell r="C20">
            <v>4.3878215677840002E-4</v>
          </cell>
          <cell r="D20">
            <v>3.2644437572885948E-3</v>
          </cell>
        </row>
        <row r="21">
          <cell r="B21">
            <v>72.323347216638894</v>
          </cell>
          <cell r="C21">
            <v>2.3912326098358109E-4</v>
          </cell>
          <cell r="D21">
            <v>2.0431896451624941E-3</v>
          </cell>
        </row>
        <row r="22">
          <cell r="B22">
            <v>48.214050553666702</v>
          </cell>
          <cell r="C22">
            <v>4.5683357866211212E-4</v>
          </cell>
          <cell r="D22">
            <v>3.3048337319918908E-3</v>
          </cell>
        </row>
        <row r="23">
          <cell r="B23">
            <v>61.274282682805598</v>
          </cell>
          <cell r="C23">
            <v>4.8959851163615721E-4</v>
          </cell>
          <cell r="D23">
            <v>3.621801801338251E-3</v>
          </cell>
        </row>
        <row r="24">
          <cell r="B24">
            <v>45.202700776583299</v>
          </cell>
          <cell r="C24">
            <v>5.8175129793255973E-4</v>
          </cell>
          <cell r="D24">
            <v>3.1899047603060329E-3</v>
          </cell>
        </row>
        <row r="25">
          <cell r="B25">
            <v>115.516381392222</v>
          </cell>
          <cell r="C25">
            <v>5.3503181460242723E-4</v>
          </cell>
          <cell r="D25">
            <v>3.1300801940325048E-3</v>
          </cell>
        </row>
        <row r="26">
          <cell r="B26">
            <v>54.747979772944397</v>
          </cell>
          <cell r="C26">
            <v>5.4444890712386854E-4</v>
          </cell>
          <cell r="D26">
            <v>3.7146912712333331E-3</v>
          </cell>
        </row>
        <row r="27">
          <cell r="B27">
            <v>68.806431879277795</v>
          </cell>
          <cell r="C27">
            <v>2.7340565933419261E-4</v>
          </cell>
          <cell r="D27">
            <v>2.1480067928019621E-3</v>
          </cell>
        </row>
        <row r="28">
          <cell r="B28">
            <v>63.289085771666699</v>
          </cell>
          <cell r="C28">
            <v>3.0865276426820962E-4</v>
          </cell>
          <cell r="D28">
            <v>2.8462891173726699E-3</v>
          </cell>
        </row>
        <row r="29">
          <cell r="B29">
            <v>60.268071671388903</v>
          </cell>
          <cell r="C29">
            <v>2.4605386813877412E-4</v>
          </cell>
          <cell r="D29">
            <v>2.8144736845714989E-3</v>
          </cell>
        </row>
        <row r="30">
          <cell r="B30">
            <v>75.331229911388903</v>
          </cell>
          <cell r="C30">
            <v>3.0381829625551602E-4</v>
          </cell>
          <cell r="D30">
            <v>2.0401502168044161E-3</v>
          </cell>
        </row>
        <row r="31">
          <cell r="B31">
            <v>81.360613738333299</v>
          </cell>
          <cell r="C31">
            <v>1.195056916458288E-4</v>
          </cell>
          <cell r="D31">
            <v>1.5613842452771381E-3</v>
          </cell>
        </row>
        <row r="32">
          <cell r="B32">
            <v>71.319544194527793</v>
          </cell>
          <cell r="C32">
            <v>5.1932424398168343E-4</v>
          </cell>
          <cell r="D32">
            <v>3.2461652452355958E-3</v>
          </cell>
        </row>
        <row r="33">
          <cell r="B33">
            <v>83.877382741749997</v>
          </cell>
          <cell r="C33">
            <v>6.0253031122677817E-4</v>
          </cell>
          <cell r="D33">
            <v>3.573950539845138E-3</v>
          </cell>
        </row>
        <row r="34">
          <cell r="B34">
            <v>63.793033079166698</v>
          </cell>
          <cell r="C34">
            <v>4.1447980847552789E-4</v>
          </cell>
          <cell r="D34">
            <v>3.9849983886031809E-3</v>
          </cell>
        </row>
        <row r="35">
          <cell r="B35">
            <v>63.289085771666699</v>
          </cell>
          <cell r="C35">
            <v>3.9899722131572828E-4</v>
          </cell>
          <cell r="D35">
            <v>2.774364644443088E-3</v>
          </cell>
        </row>
        <row r="36">
          <cell r="B36">
            <v>57.756044527416698</v>
          </cell>
          <cell r="C36">
            <v>2.9073699631488388E-4</v>
          </cell>
          <cell r="D36">
            <v>3.0112867446043991E-3</v>
          </cell>
        </row>
        <row r="37">
          <cell r="B37">
            <v>41.195189480166697</v>
          </cell>
          <cell r="C37">
            <v>3.5176441794691261E-4</v>
          </cell>
          <cell r="D37">
            <v>3.4156442878207111E-3</v>
          </cell>
        </row>
        <row r="38">
          <cell r="B38">
            <v>77.839382606138898</v>
          </cell>
          <cell r="C38">
            <v>3.128941791370004E-4</v>
          </cell>
          <cell r="D38">
            <v>2.493421220365465E-3</v>
          </cell>
        </row>
        <row r="39">
          <cell r="B39" t="str">
            <v>N/A</v>
          </cell>
          <cell r="C39" t="str">
            <v>N/A</v>
          </cell>
          <cell r="D39">
            <v>3.7473873949481051E-3</v>
          </cell>
        </row>
        <row r="40">
          <cell r="B40">
            <v>33.660137002916699</v>
          </cell>
          <cell r="C40">
            <v>5.5125038996909812E-4</v>
          </cell>
          <cell r="D40">
            <v>4.1670255760821728E-3</v>
          </cell>
        </row>
        <row r="41">
          <cell r="B41">
            <v>40.187185350694399</v>
          </cell>
          <cell r="C41">
            <v>4.4631825781301163E-4</v>
          </cell>
          <cell r="D41">
            <v>3.1606959770719878E-3</v>
          </cell>
        </row>
        <row r="42">
          <cell r="B42">
            <v>58.257861150499998</v>
          </cell>
          <cell r="C42">
            <v>3.4456177373641262E-4</v>
          </cell>
          <cell r="D42">
            <v>3.044049984695488E-3</v>
          </cell>
        </row>
        <row r="43">
          <cell r="B43">
            <v>69.308815771861106</v>
          </cell>
          <cell r="C43">
            <v>2.6365429898049232E-4</v>
          </cell>
          <cell r="D43">
            <v>2.867090987049516E-3</v>
          </cell>
        </row>
        <row r="44">
          <cell r="B44" t="str">
            <v>N/A</v>
          </cell>
          <cell r="C44" t="str">
            <v>N/A</v>
          </cell>
          <cell r="D44">
            <v>3.7707659627265078E-4</v>
          </cell>
        </row>
        <row r="45">
          <cell r="B45">
            <v>53.746398533666699</v>
          </cell>
          <cell r="C45">
            <v>4.0319435670236952E-4</v>
          </cell>
          <cell r="D45">
            <v>3.217495673293783E-3</v>
          </cell>
        </row>
        <row r="46">
          <cell r="B46">
            <v>34.161247803222203</v>
          </cell>
          <cell r="C46">
            <v>1.839136658865138E-4</v>
          </cell>
          <cell r="D46">
            <v>3.6069468633600091E-3</v>
          </cell>
        </row>
        <row r="47">
          <cell r="B47">
            <v>63.793033079166698</v>
          </cell>
          <cell r="C47">
            <v>2.8324534651127508E-4</v>
          </cell>
          <cell r="D47">
            <v>2.753749870250529E-3</v>
          </cell>
        </row>
        <row r="48">
          <cell r="B48">
            <v>76.835481052527797</v>
          </cell>
          <cell r="C48">
            <v>3.3242890243453721E-4</v>
          </cell>
          <cell r="D48">
            <v>2.530810454397132E-3</v>
          </cell>
        </row>
        <row r="49">
          <cell r="B49">
            <v>45.704469855444401</v>
          </cell>
          <cell r="C49">
            <v>3.6972864883912749E-4</v>
          </cell>
          <cell r="D49">
            <v>3.0150883666757509E-3</v>
          </cell>
        </row>
      </sheetData>
      <sheetData sheetId="25">
        <row r="2">
          <cell r="B2" t="str">
            <v>N/A</v>
          </cell>
          <cell r="C2" t="str">
            <v>N/A</v>
          </cell>
          <cell r="D2">
            <v>1.881937085753155E-3</v>
          </cell>
        </row>
        <row r="3">
          <cell r="B3" t="str">
            <v>N/A</v>
          </cell>
          <cell r="C3" t="str">
            <v>N/A</v>
          </cell>
          <cell r="D3">
            <v>2.1588585714470581E-3</v>
          </cell>
        </row>
        <row r="4">
          <cell r="B4">
            <v>77.3390837186667</v>
          </cell>
          <cell r="C4">
            <v>2.9756327280363421E-4</v>
          </cell>
          <cell r="D4">
            <v>2.5520417850003821E-3</v>
          </cell>
        </row>
        <row r="5">
          <cell r="B5" t="str">
            <v>N/A</v>
          </cell>
          <cell r="C5" t="str">
            <v>N/A</v>
          </cell>
          <cell r="D5">
            <v>2.239140106875437E-3</v>
          </cell>
        </row>
        <row r="6">
          <cell r="B6">
            <v>74.331238433388904</v>
          </cell>
          <cell r="C6">
            <v>9.9164179561927042E-5</v>
          </cell>
          <cell r="D6">
            <v>1.91854122912611E-3</v>
          </cell>
        </row>
        <row r="7">
          <cell r="B7">
            <v>47.713097477777801</v>
          </cell>
          <cell r="C7">
            <v>1.193189804303673E-4</v>
          </cell>
          <cell r="D7">
            <v>2.5709276465250529E-3</v>
          </cell>
        </row>
        <row r="8">
          <cell r="B8" t="str">
            <v>N/A</v>
          </cell>
          <cell r="C8" t="str">
            <v>N/A</v>
          </cell>
          <cell r="D8">
            <v>1.9825562090388651E-3</v>
          </cell>
        </row>
        <row r="9">
          <cell r="B9" t="str">
            <v>N/A</v>
          </cell>
          <cell r="C9" t="str">
            <v>N/A</v>
          </cell>
          <cell r="D9">
            <v>1.857176260140452E-3</v>
          </cell>
        </row>
        <row r="10">
          <cell r="B10">
            <v>82.370573969055599</v>
          </cell>
          <cell r="C10">
            <v>3.3704339106238943E-4</v>
          </cell>
          <cell r="D10">
            <v>1.8979209337440931E-3</v>
          </cell>
        </row>
        <row r="11">
          <cell r="B11" t="str">
            <v>N/A</v>
          </cell>
          <cell r="C11" t="str">
            <v>N/A</v>
          </cell>
          <cell r="D11">
            <v>1.5891655526474361E-3</v>
          </cell>
        </row>
        <row r="12">
          <cell r="B12">
            <v>64.798615131138902</v>
          </cell>
          <cell r="C12">
            <v>1.739270558943608E-4</v>
          </cell>
          <cell r="D12">
            <v>2.1087841709991981E-3</v>
          </cell>
        </row>
        <row r="13">
          <cell r="B13" t="str">
            <v>N/A</v>
          </cell>
          <cell r="C13" t="str">
            <v>N/A</v>
          </cell>
          <cell r="D13">
            <v>2.108327537255521E-3</v>
          </cell>
        </row>
        <row r="14">
          <cell r="B14">
            <v>119.024591277639</v>
          </cell>
          <cell r="C14">
            <v>2.9455376373045179E-4</v>
          </cell>
          <cell r="D14">
            <v>1.865048205545694E-3</v>
          </cell>
        </row>
        <row r="15">
          <cell r="B15" t="str">
            <v>N/A</v>
          </cell>
          <cell r="C15" t="str">
            <v>N/A</v>
          </cell>
          <cell r="D15">
            <v>1.899906795702044E-3</v>
          </cell>
        </row>
        <row r="16">
          <cell r="B16" t="str">
            <v>N/A</v>
          </cell>
          <cell r="C16" t="str">
            <v>N/A</v>
          </cell>
          <cell r="D16">
            <v>1.966592671174943E-3</v>
          </cell>
        </row>
        <row r="17">
          <cell r="B17">
            <v>40.692352608249998</v>
          </cell>
          <cell r="C17">
            <v>1.1799103775097769E-4</v>
          </cell>
          <cell r="D17">
            <v>2.2157079383194711E-3</v>
          </cell>
        </row>
        <row r="18">
          <cell r="B18">
            <v>85.380566625249998</v>
          </cell>
          <cell r="C18">
            <v>2.399220422358988E-4</v>
          </cell>
          <cell r="D18">
            <v>1.756882085927388E-3</v>
          </cell>
        </row>
        <row r="19">
          <cell r="B19" t="str">
            <v>N/A</v>
          </cell>
          <cell r="C19" t="str">
            <v>N/A</v>
          </cell>
          <cell r="D19">
            <v>2.1392622406377539E-3</v>
          </cell>
        </row>
        <row r="20">
          <cell r="B20">
            <v>83.378497564944396</v>
          </cell>
          <cell r="C20">
            <v>3.0094571788746893E-4</v>
          </cell>
          <cell r="D20">
            <v>1.946457365423796E-3</v>
          </cell>
        </row>
        <row r="21">
          <cell r="B21" t="str">
            <v>N/A</v>
          </cell>
          <cell r="C21" t="str">
            <v>N/A</v>
          </cell>
          <cell r="D21">
            <v>1.949940279115643E-3</v>
          </cell>
        </row>
        <row r="22">
          <cell r="B22" t="str">
            <v>N/A</v>
          </cell>
          <cell r="C22" t="str">
            <v>N/A</v>
          </cell>
          <cell r="D22">
            <v>2.3195371844698981E-3</v>
          </cell>
        </row>
        <row r="23">
          <cell r="B23">
            <v>69.310477103472195</v>
          </cell>
          <cell r="C23">
            <v>4.2171518661762042E-4</v>
          </cell>
          <cell r="D23">
            <v>2.0797624658669511E-3</v>
          </cell>
        </row>
        <row r="24">
          <cell r="B24" t="str">
            <v>N/A</v>
          </cell>
          <cell r="C24" t="str">
            <v>N/A</v>
          </cell>
          <cell r="D24">
            <v>1.9137569227106171E-3</v>
          </cell>
        </row>
        <row r="25">
          <cell r="B25">
            <v>95.429911766638895</v>
          </cell>
          <cell r="C25">
            <v>2.6035347695922809E-4</v>
          </cell>
          <cell r="D25">
            <v>2.0519626313751228E-3</v>
          </cell>
        </row>
        <row r="26">
          <cell r="B26">
            <v>84.880305821694407</v>
          </cell>
          <cell r="C26">
            <v>2.3360838360031769E-4</v>
          </cell>
          <cell r="D26">
            <v>2.5399659594767358E-3</v>
          </cell>
        </row>
        <row r="27">
          <cell r="B27">
            <v>50.228170421888898</v>
          </cell>
          <cell r="C27">
            <v>1.565830557222369E-4</v>
          </cell>
          <cell r="D27">
            <v>1.802692952535603E-3</v>
          </cell>
        </row>
        <row r="28">
          <cell r="B28" t="str">
            <v>N/A</v>
          </cell>
          <cell r="C28" t="str">
            <v>N/A</v>
          </cell>
          <cell r="D28">
            <v>2.2270757939054191E-3</v>
          </cell>
        </row>
        <row r="29">
          <cell r="B29">
            <v>72.825366567361101</v>
          </cell>
          <cell r="C29">
            <v>2.3218309088360669E-4</v>
          </cell>
          <cell r="D29">
            <v>1.4075159527916941E-3</v>
          </cell>
        </row>
        <row r="30">
          <cell r="B30" t="str">
            <v>N/A</v>
          </cell>
          <cell r="C30" t="str">
            <v>N/A</v>
          </cell>
          <cell r="D30">
            <v>1.761284240110786E-3</v>
          </cell>
        </row>
        <row r="31">
          <cell r="B31" t="str">
            <v>N/A</v>
          </cell>
          <cell r="C31" t="str">
            <v>N/A</v>
          </cell>
          <cell r="D31">
            <v>2.016244776592967E-3</v>
          </cell>
        </row>
        <row r="32">
          <cell r="B32" t="str">
            <v>N/A</v>
          </cell>
          <cell r="C32" t="str">
            <v>N/A</v>
          </cell>
          <cell r="D32">
            <v>2.1137821154682749E-3</v>
          </cell>
        </row>
        <row r="33">
          <cell r="B33">
            <v>99.439536359916701</v>
          </cell>
          <cell r="C33">
            <v>2.2491805953185379E-4</v>
          </cell>
          <cell r="D33">
            <v>1.73406598856062E-3</v>
          </cell>
        </row>
        <row r="34">
          <cell r="B34">
            <v>42.6974572482778</v>
          </cell>
          <cell r="C34">
            <v>1.176506719893902E-4</v>
          </cell>
          <cell r="D34">
            <v>3.0005332432342501E-3</v>
          </cell>
        </row>
        <row r="35">
          <cell r="B35">
            <v>106.4773188505</v>
          </cell>
          <cell r="C35">
            <v>3.4235634759961802E-4</v>
          </cell>
          <cell r="D35">
            <v>1.846485129968265E-3</v>
          </cell>
        </row>
        <row r="36">
          <cell r="B36">
            <v>84.880305821694407</v>
          </cell>
          <cell r="C36">
            <v>2.9817613691217928E-4</v>
          </cell>
          <cell r="D36">
            <v>1.975229609098903E-3</v>
          </cell>
        </row>
        <row r="37">
          <cell r="B37">
            <v>140.617534232917</v>
          </cell>
          <cell r="C37">
            <v>3.8265790132784781E-4</v>
          </cell>
          <cell r="D37">
            <v>1.7577149516783E-3</v>
          </cell>
        </row>
        <row r="38">
          <cell r="B38">
            <v>72.825366567361101</v>
          </cell>
          <cell r="C38">
            <v>2.6229110120009182E-4</v>
          </cell>
          <cell r="D38">
            <v>2.010590800385677E-3</v>
          </cell>
        </row>
        <row r="39">
          <cell r="B39" t="str">
            <v>N/A</v>
          </cell>
          <cell r="C39" t="str">
            <v>N/A</v>
          </cell>
          <cell r="D39">
            <v>1.7673925746368589E-3</v>
          </cell>
        </row>
        <row r="40">
          <cell r="B40" t="str">
            <v>N/A</v>
          </cell>
          <cell r="C40" t="str">
            <v>N/A</v>
          </cell>
          <cell r="D40">
            <v>2.650192205351256E-3</v>
          </cell>
        </row>
        <row r="41">
          <cell r="B41">
            <v>61.275721692888901</v>
          </cell>
          <cell r="C41">
            <v>2.8933814885851957E-4</v>
          </cell>
          <cell r="D41">
            <v>2.776558342801948E-3</v>
          </cell>
        </row>
        <row r="42">
          <cell r="B42" t="str">
            <v>N/A</v>
          </cell>
          <cell r="C42" t="str">
            <v>N/A</v>
          </cell>
          <cell r="D42">
            <v>2.0184932986024818E-3</v>
          </cell>
        </row>
        <row r="43">
          <cell r="B43">
            <v>87.888505272722199</v>
          </cell>
          <cell r="C43">
            <v>2.4051812938221829E-4</v>
          </cell>
          <cell r="D43">
            <v>1.9681914533185478E-3</v>
          </cell>
        </row>
        <row r="44">
          <cell r="B44" t="str">
            <v>N/A</v>
          </cell>
          <cell r="C44" t="str">
            <v>N/A</v>
          </cell>
          <cell r="D44">
            <v>3.4225577894095852E-4</v>
          </cell>
        </row>
        <row r="45">
          <cell r="B45">
            <v>60.269559910833301</v>
          </cell>
          <cell r="C45">
            <v>1.5129265544594879E-4</v>
          </cell>
          <cell r="D45">
            <v>2.2169094965560532E-3</v>
          </cell>
        </row>
        <row r="46">
          <cell r="B46">
            <v>109.487078667722</v>
          </cell>
          <cell r="C46">
            <v>3.1624503468686779E-4</v>
          </cell>
          <cell r="D46">
            <v>1.555100385063137E-3</v>
          </cell>
        </row>
        <row r="47">
          <cell r="B47" t="str">
            <v>N/A</v>
          </cell>
          <cell r="C47" t="str">
            <v>N/A</v>
          </cell>
          <cell r="D47">
            <v>1.7614797941940339E-3</v>
          </cell>
        </row>
        <row r="48">
          <cell r="B48">
            <v>71.321179321611098</v>
          </cell>
          <cell r="C48">
            <v>3.656289666086306E-4</v>
          </cell>
          <cell r="D48">
            <v>2.2608991045531541E-3</v>
          </cell>
        </row>
        <row r="49">
          <cell r="B49" t="str">
            <v>N/A</v>
          </cell>
          <cell r="C49" t="str">
            <v>N/A</v>
          </cell>
          <cell r="D49">
            <v>1.78123222199964E-3</v>
          </cell>
        </row>
      </sheetData>
      <sheetData sheetId="26">
        <row r="2">
          <cell r="B2">
            <v>80.859879169611105</v>
          </cell>
          <cell r="C2">
            <v>4.3344989642221259E-4</v>
          </cell>
          <cell r="D2">
            <v>1.9694220717147741E-3</v>
          </cell>
        </row>
        <row r="3">
          <cell r="B3">
            <v>85.883231187138904</v>
          </cell>
          <cell r="C3">
            <v>4.5577737951473321E-4</v>
          </cell>
          <cell r="D3">
            <v>1.7178759437178289E-3</v>
          </cell>
        </row>
        <row r="4">
          <cell r="B4">
            <v>58.260673537583301</v>
          </cell>
          <cell r="C4">
            <v>2.4615709214245642E-4</v>
          </cell>
          <cell r="D4">
            <v>3.0326946715723332E-3</v>
          </cell>
        </row>
        <row r="5">
          <cell r="B5">
            <v>79.853372936277793</v>
          </cell>
          <cell r="C5">
            <v>5.2684713989826365E-4</v>
          </cell>
          <cell r="D5">
            <v>1.9700868173151958E-3</v>
          </cell>
        </row>
        <row r="6">
          <cell r="B6">
            <v>81.8683187537778</v>
          </cell>
          <cell r="C6">
            <v>4.6633483075228922E-4</v>
          </cell>
          <cell r="D6">
            <v>2.084715828833383E-3</v>
          </cell>
        </row>
        <row r="7">
          <cell r="B7">
            <v>98.940366456527798</v>
          </cell>
          <cell r="C7">
            <v>4.4277257722944059E-4</v>
          </cell>
          <cell r="D7">
            <v>2.091993630768407E-3</v>
          </cell>
        </row>
        <row r="8">
          <cell r="B8">
            <v>76.838715838388893</v>
          </cell>
          <cell r="C8">
            <v>3.8551461226733757E-4</v>
          </cell>
          <cell r="D8">
            <v>1.9998419616471799E-3</v>
          </cell>
        </row>
        <row r="9">
          <cell r="B9">
            <v>76.838715838388893</v>
          </cell>
          <cell r="C9">
            <v>5.8515344109097292E-4</v>
          </cell>
          <cell r="D9">
            <v>3.0607682104790311E-3</v>
          </cell>
        </row>
        <row r="10">
          <cell r="B10">
            <v>88.894183772805505</v>
          </cell>
          <cell r="C10">
            <v>4.5534338225952588E-4</v>
          </cell>
          <cell r="D10">
            <v>1.7968101456290349E-3</v>
          </cell>
        </row>
        <row r="11">
          <cell r="B11">
            <v>66.8030227411667</v>
          </cell>
          <cell r="C11">
            <v>3.5178265641748539E-4</v>
          </cell>
          <cell r="D11">
            <v>1.903622345019027E-3</v>
          </cell>
        </row>
        <row r="12">
          <cell r="B12">
            <v>122.04375067527801</v>
          </cell>
          <cell r="C12">
            <v>6.4600268733716138E-4</v>
          </cell>
          <cell r="D12">
            <v>1.8910433240039699E-3</v>
          </cell>
        </row>
        <row r="13">
          <cell r="B13">
            <v>78.847551662527806</v>
          </cell>
          <cell r="C13">
            <v>5.9585119485408144E-4</v>
          </cell>
          <cell r="D13">
            <v>2.5818500702656229E-3</v>
          </cell>
        </row>
        <row r="14">
          <cell r="B14">
            <v>93.419647081527799</v>
          </cell>
          <cell r="C14">
            <v>5.4738912530460091E-4</v>
          </cell>
          <cell r="D14">
            <v>2.078677688267039E-3</v>
          </cell>
        </row>
        <row r="15">
          <cell r="B15">
            <v>47.212265036166698</v>
          </cell>
          <cell r="C15">
            <v>4.9953069570671173E-4</v>
          </cell>
          <cell r="D15">
            <v>3.7457960182719738E-3</v>
          </cell>
        </row>
        <row r="16">
          <cell r="B16" t="str">
            <v>N/A</v>
          </cell>
          <cell r="C16" t="str">
            <v>N/A</v>
          </cell>
          <cell r="D16">
            <v>3.649292293608275E-3</v>
          </cell>
        </row>
        <row r="17">
          <cell r="B17">
            <v>79.853372936277793</v>
          </cell>
          <cell r="C17">
            <v>4.4120686740023072E-4</v>
          </cell>
          <cell r="D17">
            <v>2.1392646893459159E-3</v>
          </cell>
        </row>
        <row r="18">
          <cell r="B18">
            <v>88.392462858805601</v>
          </cell>
          <cell r="C18">
            <v>4.2522937187367238E-4</v>
          </cell>
          <cell r="D18">
            <v>1.487672706363961E-3</v>
          </cell>
        </row>
        <row r="19">
          <cell r="B19">
            <v>61.277166122361102</v>
          </cell>
          <cell r="C19">
            <v>4.7256975953056328E-4</v>
          </cell>
          <cell r="D19">
            <v>2.9354948020461152E-3</v>
          </cell>
        </row>
        <row r="20">
          <cell r="B20">
            <v>85.883231187138904</v>
          </cell>
          <cell r="C20">
            <v>4.2798316803263842E-4</v>
          </cell>
          <cell r="D20">
            <v>1.567897572669986E-3</v>
          </cell>
        </row>
        <row r="21">
          <cell r="B21">
            <v>84.882052267833302</v>
          </cell>
          <cell r="C21">
            <v>3.9399350970984858E-4</v>
          </cell>
          <cell r="D21">
            <v>1.601522561696698E-3</v>
          </cell>
        </row>
        <row r="22">
          <cell r="B22">
            <v>78.345005738722193</v>
          </cell>
          <cell r="C22">
            <v>5.3260615754487366E-4</v>
          </cell>
          <cell r="D22">
            <v>2.239698341753543E-3</v>
          </cell>
        </row>
        <row r="23">
          <cell r="B23">
            <v>72.826833217305506</v>
          </cell>
          <cell r="C23">
            <v>5.6397554332994135E-4</v>
          </cell>
          <cell r="D23">
            <v>2.1216120823709561E-3</v>
          </cell>
        </row>
        <row r="24">
          <cell r="B24">
            <v>64.299762210333299</v>
          </cell>
          <cell r="C24">
            <v>4.5444907995599527E-4</v>
          </cell>
          <cell r="D24">
            <v>2.4075493381854008E-3</v>
          </cell>
        </row>
        <row r="25">
          <cell r="B25">
            <v>58.763178466055599</v>
          </cell>
          <cell r="C25">
            <v>3.5352191049530071E-4</v>
          </cell>
          <cell r="D25">
            <v>2.7525358650296269E-3</v>
          </cell>
        </row>
        <row r="26">
          <cell r="B26">
            <v>74.833512623777807</v>
          </cell>
          <cell r="C26">
            <v>3.0340186553955031E-4</v>
          </cell>
          <cell r="D26">
            <v>1.715840411798626E-3</v>
          </cell>
        </row>
        <row r="27">
          <cell r="B27">
            <v>80.356592030777804</v>
          </cell>
          <cell r="C27">
            <v>3.7764819329163542E-4</v>
          </cell>
          <cell r="D27">
            <v>1.6688753529744691E-3</v>
          </cell>
        </row>
        <row r="28">
          <cell r="B28">
            <v>14.586064262138899</v>
          </cell>
          <cell r="C28">
            <v>3.5798534482355991E-4</v>
          </cell>
          <cell r="D28">
            <v>4.2243410111439802E-3</v>
          </cell>
        </row>
        <row r="29">
          <cell r="B29">
            <v>74.833512623777807</v>
          </cell>
          <cell r="C29">
            <v>4.1189070238690909E-4</v>
          </cell>
          <cell r="D29">
            <v>1.8639949422377909E-3</v>
          </cell>
        </row>
        <row r="30">
          <cell r="B30">
            <v>102.958399920556</v>
          </cell>
          <cell r="C30">
            <v>6.1620464262443129E-4</v>
          </cell>
          <cell r="D30">
            <v>1.924426521604593E-3</v>
          </cell>
        </row>
        <row r="31">
          <cell r="B31">
            <v>52.244529594527798</v>
          </cell>
          <cell r="C31">
            <v>2.8583324327088752E-4</v>
          </cell>
          <cell r="D31">
            <v>3.6122508625079392E-3</v>
          </cell>
        </row>
        <row r="32">
          <cell r="B32">
            <v>58.260673537583301</v>
          </cell>
          <cell r="C32">
            <v>3.9432976757510272E-4</v>
          </cell>
          <cell r="D32">
            <v>2.414766520713079E-3</v>
          </cell>
        </row>
        <row r="33">
          <cell r="B33">
            <v>83.380248835000003</v>
          </cell>
          <cell r="C33">
            <v>2.5481051471692068E-4</v>
          </cell>
          <cell r="D33">
            <v>1.4122905351298821E-3</v>
          </cell>
        </row>
        <row r="34">
          <cell r="B34">
            <v>63.292160899916702</v>
          </cell>
          <cell r="C34">
            <v>4.8533126522312789E-4</v>
          </cell>
          <cell r="D34">
            <v>2.4174013119190592E-3</v>
          </cell>
        </row>
        <row r="35">
          <cell r="B35">
            <v>79.350117907916697</v>
          </cell>
          <cell r="C35">
            <v>5.8924460601517928E-4</v>
          </cell>
          <cell r="D35">
            <v>1.8308410516803719E-3</v>
          </cell>
        </row>
        <row r="36">
          <cell r="B36">
            <v>48.216306912083297</v>
          </cell>
          <cell r="C36">
            <v>2.8195250489594561E-4</v>
          </cell>
          <cell r="D36">
            <v>3.0868190874925841E-3</v>
          </cell>
        </row>
        <row r="37">
          <cell r="B37">
            <v>79.350117907916697</v>
          </cell>
          <cell r="C37">
            <v>3.6634685175202978E-4</v>
          </cell>
          <cell r="D37">
            <v>2.0794235945369032E-3</v>
          </cell>
        </row>
        <row r="38">
          <cell r="B38">
            <v>219.45423030269399</v>
          </cell>
          <cell r="C38">
            <v>3.1466897475951702E-4</v>
          </cell>
          <cell r="D38">
            <v>1.5235345681012911E-3</v>
          </cell>
        </row>
        <row r="39">
          <cell r="B39">
            <v>91.909729176944396</v>
          </cell>
          <cell r="C39">
            <v>4.7052430793888462E-4</v>
          </cell>
          <cell r="D39">
            <v>1.4213735546240039E-3</v>
          </cell>
        </row>
        <row r="40">
          <cell r="B40">
            <v>72.326759513722195</v>
          </cell>
          <cell r="C40">
            <v>3.1552905683817159E-4</v>
          </cell>
          <cell r="D40">
            <v>2.105744439374183E-3</v>
          </cell>
        </row>
        <row r="41">
          <cell r="B41">
            <v>84.381625134749996</v>
          </cell>
          <cell r="C41">
            <v>5.4175726480720819E-4</v>
          </cell>
          <cell r="D41">
            <v>2.8616104713531411E-3</v>
          </cell>
        </row>
        <row r="42">
          <cell r="B42">
            <v>35.165343927000002</v>
          </cell>
          <cell r="C42">
            <v>3.6941916612606333E-4</v>
          </cell>
          <cell r="D42">
            <v>3.4216646338297721E-3</v>
          </cell>
        </row>
        <row r="43">
          <cell r="B43">
            <v>93.419647081527799</v>
          </cell>
          <cell r="C43">
            <v>3.9624938049837732E-4</v>
          </cell>
          <cell r="D43">
            <v>1.860747361816152E-3</v>
          </cell>
        </row>
        <row r="44">
          <cell r="B44" t="str">
            <v>N/A</v>
          </cell>
          <cell r="C44" t="str">
            <v>N/A</v>
          </cell>
          <cell r="D44">
            <v>5.6829973621613881E-4</v>
          </cell>
        </row>
        <row r="45">
          <cell r="B45">
            <v>72.826833217305506</v>
          </cell>
          <cell r="C45">
            <v>2.8474401929836989E-4</v>
          </cell>
          <cell r="D45">
            <v>1.733215350522651E-3</v>
          </cell>
        </row>
        <row r="46">
          <cell r="B46">
            <v>85.382371594222207</v>
          </cell>
          <cell r="C46">
            <v>4.756819425468685E-4</v>
          </cell>
          <cell r="D46">
            <v>1.9649020321924841E-3</v>
          </cell>
        </row>
        <row r="47">
          <cell r="B47">
            <v>71.322895713916694</v>
          </cell>
          <cell r="C47">
            <v>4.3470751576429932E-4</v>
          </cell>
          <cell r="D47">
            <v>2.0275783967706718E-3</v>
          </cell>
        </row>
        <row r="48">
          <cell r="B48">
            <v>88.894183772805505</v>
          </cell>
          <cell r="C48">
            <v>4.5858512644861331E-4</v>
          </cell>
          <cell r="D48">
            <v>1.9660701232708062E-3</v>
          </cell>
        </row>
        <row r="49">
          <cell r="B49">
            <v>83.880994889666695</v>
          </cell>
          <cell r="C49">
            <v>5.2667078095213187E-4</v>
          </cell>
          <cell r="D49">
            <v>2.7737225535946881E-3</v>
          </cell>
        </row>
      </sheetData>
      <sheetData sheetId="27">
        <row r="2">
          <cell r="B2">
            <v>76.840667525277794</v>
          </cell>
          <cell r="C2">
            <v>2.5046417745943391E-4</v>
          </cell>
          <cell r="D2">
            <v>3.8006868467963021E-3</v>
          </cell>
        </row>
        <row r="3">
          <cell r="B3">
            <v>57.258377460777801</v>
          </cell>
          <cell r="C3">
            <v>1.5857509166118769E-4</v>
          </cell>
          <cell r="D3">
            <v>1.790036119296675E-3</v>
          </cell>
        </row>
        <row r="4">
          <cell r="B4">
            <v>9.5699353142222208</v>
          </cell>
          <cell r="C4">
            <v>1.72152049929745E-4</v>
          </cell>
          <cell r="D4">
            <v>4.6709455565160027E-3</v>
          </cell>
        </row>
        <row r="5">
          <cell r="B5" t="str">
            <v>N/A</v>
          </cell>
          <cell r="C5" t="str">
            <v>N/A</v>
          </cell>
          <cell r="D5">
            <v>3.1424448177480159E-3</v>
          </cell>
        </row>
        <row r="6">
          <cell r="B6">
            <v>107.988003464139</v>
          </cell>
          <cell r="C6">
            <v>2.2059846483484441E-4</v>
          </cell>
          <cell r="D6">
            <v>2.5959514196242988E-3</v>
          </cell>
        </row>
        <row r="7">
          <cell r="B7">
            <v>45.206289595027798</v>
          </cell>
          <cell r="C7">
            <v>2.4982022733396669E-4</v>
          </cell>
          <cell r="D7">
            <v>2.7067687505394752E-3</v>
          </cell>
        </row>
        <row r="8">
          <cell r="B8">
            <v>72.828719172333294</v>
          </cell>
          <cell r="C8">
            <v>2.3036884858423999E-4</v>
          </cell>
          <cell r="D8">
            <v>3.0670868764658922E-3</v>
          </cell>
        </row>
        <row r="9">
          <cell r="B9">
            <v>47.213639682361098</v>
          </cell>
          <cell r="C9">
            <v>2.050073040596421E-4</v>
          </cell>
          <cell r="D9">
            <v>2.9973915203149958E-3</v>
          </cell>
        </row>
        <row r="10">
          <cell r="B10">
            <v>70.319239821472195</v>
          </cell>
          <cell r="C10">
            <v>3.3065699186808888E-4</v>
          </cell>
          <cell r="D10">
            <v>3.4112211430587639E-3</v>
          </cell>
        </row>
        <row r="11">
          <cell r="B11">
            <v>78.346824645916698</v>
          </cell>
          <cell r="C11">
            <v>3.4589570305293421E-4</v>
          </cell>
          <cell r="D11">
            <v>2.2636982674478301E-3</v>
          </cell>
        </row>
        <row r="12">
          <cell r="B12">
            <v>53.750354593916697</v>
          </cell>
          <cell r="C12">
            <v>2.8188986123816998E-4</v>
          </cell>
          <cell r="D12">
            <v>2.3933465300500188E-3</v>
          </cell>
        </row>
        <row r="13">
          <cell r="B13">
            <v>62.285629720777798</v>
          </cell>
          <cell r="C13">
            <v>3.0109184763921052E-4</v>
          </cell>
          <cell r="D13">
            <v>3.8254012222239181E-3</v>
          </cell>
        </row>
        <row r="14">
          <cell r="B14">
            <v>76.338752659833304</v>
          </cell>
          <cell r="C14">
            <v>2.8392359544894612E-4</v>
          </cell>
          <cell r="D14">
            <v>2.8812573139111041E-3</v>
          </cell>
        </row>
        <row r="15">
          <cell r="B15">
            <v>26.633117954944399</v>
          </cell>
          <cell r="C15">
            <v>9.2284528104938374E-5</v>
          </cell>
          <cell r="D15">
            <v>5.2243001923584741E-3</v>
          </cell>
        </row>
        <row r="16">
          <cell r="B16">
            <v>51.237988840277801</v>
          </cell>
          <cell r="C16">
            <v>2.6514874140736659E-4</v>
          </cell>
          <cell r="D16">
            <v>2.9243076929295129E-3</v>
          </cell>
        </row>
        <row r="17">
          <cell r="B17">
            <v>62.789790600527802</v>
          </cell>
          <cell r="C17">
            <v>1.783132650062628E-4</v>
          </cell>
          <cell r="D17">
            <v>2.639361173423227E-3</v>
          </cell>
        </row>
        <row r="18">
          <cell r="B18">
            <v>70.319239821472195</v>
          </cell>
          <cell r="C18">
            <v>1.8696468745771529E-4</v>
          </cell>
          <cell r="D18">
            <v>2.7325855625323641E-3</v>
          </cell>
        </row>
        <row r="19">
          <cell r="B19">
            <v>69.314007512333305</v>
          </cell>
          <cell r="C19">
            <v>2.6778244802323802E-4</v>
          </cell>
          <cell r="D19">
            <v>3.0357244503661581E-3</v>
          </cell>
        </row>
        <row r="20">
          <cell r="B20">
            <v>67.807763112472202</v>
          </cell>
          <cell r="C20">
            <v>2.5906760270664098E-4</v>
          </cell>
          <cell r="D20">
            <v>3.4997549557245372E-3</v>
          </cell>
        </row>
        <row r="21">
          <cell r="B21">
            <v>68.811693902666704</v>
          </cell>
          <cell r="C21">
            <v>2.1294213861990869E-4</v>
          </cell>
          <cell r="D21">
            <v>3.4125058978598452E-3</v>
          </cell>
        </row>
        <row r="22">
          <cell r="B22">
            <v>45.708155372888903</v>
          </cell>
          <cell r="C22">
            <v>3.7995430949614849E-4</v>
          </cell>
          <cell r="D22">
            <v>3.5435443331893199E-3</v>
          </cell>
        </row>
        <row r="23">
          <cell r="B23">
            <v>55.754519351694398</v>
          </cell>
          <cell r="C23">
            <v>2.6145725529457269E-4</v>
          </cell>
          <cell r="D23">
            <v>2.088526558074932E-3</v>
          </cell>
        </row>
        <row r="24">
          <cell r="B24">
            <v>49.224053855444403</v>
          </cell>
          <cell r="C24">
            <v>2.219852385291822E-4</v>
          </cell>
          <cell r="D24">
            <v>2.4211447483886619E-3</v>
          </cell>
        </row>
        <row r="25">
          <cell r="B25">
            <v>56.255957578638899</v>
          </cell>
          <cell r="C25">
            <v>2.9313437899329808E-4</v>
          </cell>
          <cell r="D25">
            <v>2.8684475699750959E-3</v>
          </cell>
        </row>
        <row r="26">
          <cell r="B26" t="str">
            <v>N/A</v>
          </cell>
          <cell r="C26" t="str">
            <v>N/A</v>
          </cell>
          <cell r="D26">
            <v>2.9367536265556349E-3</v>
          </cell>
        </row>
        <row r="27">
          <cell r="B27">
            <v>80.358500303694399</v>
          </cell>
          <cell r="C27">
            <v>2.8246712194547678E-4</v>
          </cell>
          <cell r="D27">
            <v>2.5978343526637752E-3</v>
          </cell>
        </row>
        <row r="28">
          <cell r="B28">
            <v>96.938996826138904</v>
          </cell>
          <cell r="C28">
            <v>3.340193978774253E-4</v>
          </cell>
          <cell r="D28">
            <v>3.4341301573383451E-3</v>
          </cell>
        </row>
        <row r="29">
          <cell r="B29">
            <v>60.776084596638903</v>
          </cell>
          <cell r="C29">
            <v>3.1421389010483921E-4</v>
          </cell>
          <cell r="D29">
            <v>2.650883711969477E-3</v>
          </cell>
        </row>
        <row r="30">
          <cell r="B30">
            <v>50.734407440083302</v>
          </cell>
          <cell r="C30">
            <v>2.2420433817020959E-4</v>
          </cell>
          <cell r="D30">
            <v>3.9520340931730787E-3</v>
          </cell>
        </row>
        <row r="31">
          <cell r="B31" t="str">
            <v>N/A</v>
          </cell>
          <cell r="C31" t="str">
            <v>N/A</v>
          </cell>
          <cell r="D31">
            <v>3.4534494515293828E-3</v>
          </cell>
        </row>
        <row r="32">
          <cell r="B32">
            <v>42.699792984250003</v>
          </cell>
          <cell r="C32">
            <v>1.6288524910282659E-4</v>
          </cell>
          <cell r="D32">
            <v>3.1458490921335391E-3</v>
          </cell>
        </row>
        <row r="33">
          <cell r="B33">
            <v>53.750354593916697</v>
          </cell>
          <cell r="C33">
            <v>2.4734369535876392E-4</v>
          </cell>
          <cell r="D33">
            <v>2.6294071025668381E-3</v>
          </cell>
        </row>
        <row r="34">
          <cell r="B34">
            <v>60.272751781111097</v>
          </cell>
          <cell r="C34">
            <v>3.0443921266111901E-4</v>
          </cell>
          <cell r="D34">
            <v>3.7517724927468581E-3</v>
          </cell>
        </row>
        <row r="35">
          <cell r="B35" t="str">
            <v>N/A</v>
          </cell>
          <cell r="C35" t="str">
            <v>N/A</v>
          </cell>
          <cell r="D35">
            <v>2.7915668194354961E-3</v>
          </cell>
        </row>
        <row r="36">
          <cell r="B36">
            <v>69.314007512333305</v>
          </cell>
          <cell r="C36">
            <v>2.2329824014518889E-4</v>
          </cell>
          <cell r="D36">
            <v>1.743579143112888E-3</v>
          </cell>
        </row>
        <row r="37">
          <cell r="B37">
            <v>50.230954916722197</v>
          </cell>
          <cell r="C37">
            <v>2.3709858655525289E-4</v>
          </cell>
          <cell r="D37">
            <v>3.3582545944794802E-3</v>
          </cell>
        </row>
        <row r="38">
          <cell r="B38">
            <v>77.342502685194404</v>
          </cell>
          <cell r="C38">
            <v>2.0529931282281549E-4</v>
          </cell>
          <cell r="D38">
            <v>3.0070467788000008E-3</v>
          </cell>
        </row>
        <row r="39">
          <cell r="B39">
            <v>44.704562101972201</v>
          </cell>
          <cell r="C39">
            <v>2.27791854046387E-4</v>
          </cell>
          <cell r="D39">
            <v>2.641591684595971E-3</v>
          </cell>
        </row>
        <row r="40">
          <cell r="B40">
            <v>65.802949929916693</v>
          </cell>
          <cell r="C40">
            <v>2.8110001915252912E-4</v>
          </cell>
          <cell r="D40">
            <v>3.3282778869824191E-3</v>
          </cell>
        </row>
        <row r="41">
          <cell r="B41">
            <v>93.926095324416707</v>
          </cell>
          <cell r="C41">
            <v>3.1778264867721189E-4</v>
          </cell>
          <cell r="D41">
            <v>3.0733276295222848E-3</v>
          </cell>
        </row>
        <row r="42">
          <cell r="B42">
            <v>57.760592466583297</v>
          </cell>
          <cell r="C42">
            <v>1.8497081239235311E-4</v>
          </cell>
          <cell r="D42">
            <v>2.52770899981446E-3</v>
          </cell>
        </row>
        <row r="43">
          <cell r="B43">
            <v>41.699089077638902</v>
          </cell>
          <cell r="C43">
            <v>1.7920088463174521E-4</v>
          </cell>
          <cell r="D43">
            <v>3.6555095050657999E-3</v>
          </cell>
        </row>
        <row r="44">
          <cell r="B44" t="str">
            <v>N/A</v>
          </cell>
          <cell r="C44" t="str">
            <v>N/A</v>
          </cell>
          <cell r="D44">
            <v>5.2003643256397821E-4</v>
          </cell>
        </row>
        <row r="45">
          <cell r="B45" t="str">
            <v>N/A</v>
          </cell>
          <cell r="C45" t="str">
            <v>N/A</v>
          </cell>
          <cell r="D45">
            <v>2.822035762005974E-3</v>
          </cell>
        </row>
        <row r="46">
          <cell r="B46">
            <v>69.314007512333305</v>
          </cell>
          <cell r="C46">
            <v>3.0226752980377122E-4</v>
          </cell>
          <cell r="D46">
            <v>4.1705211947372532E-3</v>
          </cell>
        </row>
        <row r="47">
          <cell r="B47">
            <v>49.727423538694403</v>
          </cell>
          <cell r="C47">
            <v>2.8892905340121888E-4</v>
          </cell>
          <cell r="D47">
            <v>2.8115862912218379E-3</v>
          </cell>
        </row>
        <row r="48">
          <cell r="B48">
            <v>38.683034148805604</v>
          </cell>
          <cell r="C48">
            <v>2.0428460532458161E-4</v>
          </cell>
          <cell r="D48">
            <v>4.7147390979351052E-3</v>
          </cell>
        </row>
        <row r="49">
          <cell r="B49">
            <v>63.797568571333301</v>
          </cell>
          <cell r="C49">
            <v>2.7764496816852431E-4</v>
          </cell>
          <cell r="D49">
            <v>3.3583019721846038E-3</v>
          </cell>
        </row>
      </sheetData>
      <sheetData sheetId="28">
        <row r="2">
          <cell r="B2" t="str">
            <v>N/A</v>
          </cell>
          <cell r="C2" t="str">
            <v>N/A</v>
          </cell>
          <cell r="D2">
            <v>6.087547971852212E-3</v>
          </cell>
        </row>
        <row r="3">
          <cell r="B3">
            <v>45.708825872194403</v>
          </cell>
          <cell r="C3">
            <v>4.8342999280440413E-4</v>
          </cell>
          <cell r="D3">
            <v>4.6135174725310387E-3</v>
          </cell>
        </row>
        <row r="4">
          <cell r="B4">
            <v>72.329990888750004</v>
          </cell>
          <cell r="C4">
            <v>3.5019458348752329E-4</v>
          </cell>
          <cell r="D4">
            <v>2.4560281155618091E-3</v>
          </cell>
        </row>
        <row r="5">
          <cell r="B5">
            <v>75.838569118694394</v>
          </cell>
          <cell r="C5">
            <v>4.6127541968018631E-4</v>
          </cell>
          <cell r="D5">
            <v>3.163858712456869E-3</v>
          </cell>
        </row>
        <row r="6">
          <cell r="B6" t="str">
            <v>N/A</v>
          </cell>
          <cell r="C6" t="str">
            <v>N/A</v>
          </cell>
          <cell r="D6">
            <v>4.1234960582592272E-3</v>
          </cell>
        </row>
        <row r="7">
          <cell r="B7">
            <v>31.661188507916702</v>
          </cell>
          <cell r="C7">
            <v>3.6049802054347112E-4</v>
          </cell>
          <cell r="D7">
            <v>5.1917239777744626E-3</v>
          </cell>
        </row>
        <row r="8">
          <cell r="B8">
            <v>71.326887391305505</v>
          </cell>
          <cell r="C8">
            <v>2.8611068773597788E-4</v>
          </cell>
          <cell r="D8">
            <v>3.1517620025542218E-3</v>
          </cell>
        </row>
        <row r="9">
          <cell r="B9">
            <v>58.765504630111103</v>
          </cell>
          <cell r="C9">
            <v>3.2781928326457919E-4</v>
          </cell>
          <cell r="D9">
            <v>4.0681109473780942E-3</v>
          </cell>
        </row>
        <row r="10">
          <cell r="B10">
            <v>81.871736858777794</v>
          </cell>
          <cell r="C10">
            <v>1.904046309933085E-4</v>
          </cell>
          <cell r="D10">
            <v>3.5701962245763131E-3</v>
          </cell>
        </row>
        <row r="11">
          <cell r="B11">
            <v>77.845663685749997</v>
          </cell>
          <cell r="C11">
            <v>3.5420039329369811E-4</v>
          </cell>
          <cell r="D11">
            <v>3.3236486058770432E-3</v>
          </cell>
        </row>
        <row r="12">
          <cell r="B12">
            <v>41.699554933722197</v>
          </cell>
          <cell r="C12">
            <v>4.2990577253996669E-4</v>
          </cell>
          <cell r="D12">
            <v>5.5239800210204418E-3</v>
          </cell>
        </row>
        <row r="13">
          <cell r="B13">
            <v>85.886551193499997</v>
          </cell>
          <cell r="C13">
            <v>2.897448821718592E-4</v>
          </cell>
          <cell r="D13">
            <v>3.5152887426481341E-3</v>
          </cell>
        </row>
        <row r="14">
          <cell r="B14">
            <v>66.805903903055594</v>
          </cell>
          <cell r="C14">
            <v>3.5622495535862227E-4</v>
          </cell>
          <cell r="D14">
            <v>2.91256561310061E-3</v>
          </cell>
        </row>
        <row r="15">
          <cell r="B15">
            <v>100.951605148111</v>
          </cell>
          <cell r="C15">
            <v>4.5480067933168579E-4</v>
          </cell>
          <cell r="D15">
            <v>2.724393794028029E-3</v>
          </cell>
        </row>
        <row r="16">
          <cell r="B16">
            <v>24.1215950295</v>
          </cell>
          <cell r="C16">
            <v>3.1531208129954212E-4</v>
          </cell>
          <cell r="D16">
            <v>5.8175307027274609E-3</v>
          </cell>
        </row>
        <row r="17">
          <cell r="B17">
            <v>79.856511870277799</v>
          </cell>
          <cell r="C17">
            <v>4.3705763839676511E-4</v>
          </cell>
          <cell r="D17">
            <v>3.3493939847037018E-3</v>
          </cell>
        </row>
        <row r="18">
          <cell r="B18">
            <v>79.856511870277799</v>
          </cell>
          <cell r="C18">
            <v>3.3073864193700981E-4</v>
          </cell>
          <cell r="D18">
            <v>3.030089942165747E-3</v>
          </cell>
        </row>
        <row r="19">
          <cell r="B19">
            <v>88.395837773027793</v>
          </cell>
          <cell r="C19">
            <v>3.3206184594418138E-4</v>
          </cell>
          <cell r="D19">
            <v>2.7316872310035861E-3</v>
          </cell>
        </row>
        <row r="20">
          <cell r="B20">
            <v>81.871736858777794</v>
          </cell>
          <cell r="C20">
            <v>1.5571130623853E-4</v>
          </cell>
          <cell r="D20">
            <v>3.6054806251918088E-3</v>
          </cell>
        </row>
        <row r="21">
          <cell r="B21">
            <v>84.384901660722207</v>
          </cell>
          <cell r="C21">
            <v>3.9043579982313352E-4</v>
          </cell>
          <cell r="D21">
            <v>3.0069350131509231E-3</v>
          </cell>
        </row>
        <row r="22">
          <cell r="B22">
            <v>77.845663685749997</v>
          </cell>
          <cell r="C22">
            <v>2.103901545725048E-4</v>
          </cell>
          <cell r="D22">
            <v>2.837972631846868E-3</v>
          </cell>
        </row>
        <row r="23">
          <cell r="B23">
            <v>70.320377669750002</v>
          </cell>
          <cell r="C23">
            <v>2.1015375707318109E-4</v>
          </cell>
          <cell r="D23">
            <v>4.4705357409619059E-3</v>
          </cell>
        </row>
        <row r="24">
          <cell r="B24">
            <v>68.812898698611093</v>
          </cell>
          <cell r="C24">
            <v>4.8346346039510702E-4</v>
          </cell>
          <cell r="D24">
            <v>3.1767477412707771E-3</v>
          </cell>
        </row>
        <row r="25">
          <cell r="B25">
            <v>75.337413612861098</v>
          </cell>
          <cell r="C25">
            <v>3.5663345820117402E-4</v>
          </cell>
          <cell r="D25">
            <v>3.1793976385632531E-3</v>
          </cell>
        </row>
        <row r="26">
          <cell r="B26">
            <v>103.465741006333</v>
          </cell>
          <cell r="C26">
            <v>3.7104988883543481E-4</v>
          </cell>
          <cell r="D26">
            <v>2.927696924606022E-3</v>
          </cell>
        </row>
        <row r="27">
          <cell r="B27">
            <v>54.752948784805596</v>
          </cell>
          <cell r="C27">
            <v>2.8769102316555597E-4</v>
          </cell>
          <cell r="D27">
            <v>3.1936402969486299E-3</v>
          </cell>
        </row>
        <row r="28">
          <cell r="B28">
            <v>101.45365602758299</v>
          </cell>
          <cell r="C28">
            <v>3.5449920073981418E-4</v>
          </cell>
          <cell r="D28">
            <v>2.52664810003109E-3</v>
          </cell>
        </row>
        <row r="29">
          <cell r="B29">
            <v>54.752948784805596</v>
          </cell>
          <cell r="C29">
            <v>2.713773850243021E-4</v>
          </cell>
          <cell r="D29">
            <v>2.6522539053167879E-3</v>
          </cell>
        </row>
        <row r="30">
          <cell r="B30">
            <v>78.850752142666707</v>
          </cell>
          <cell r="C30">
            <v>2.7493734421478282E-4</v>
          </cell>
          <cell r="D30">
            <v>2.6602668054090842E-3</v>
          </cell>
        </row>
        <row r="31">
          <cell r="B31">
            <v>89.902846695305598</v>
          </cell>
          <cell r="C31">
            <v>3.7224651422881352E-4</v>
          </cell>
          <cell r="D31">
            <v>2.8668729210147531E-3</v>
          </cell>
        </row>
        <row r="32">
          <cell r="B32">
            <v>94.427523157138907</v>
          </cell>
          <cell r="C32">
            <v>2.4755767448631329E-4</v>
          </cell>
          <cell r="D32">
            <v>2.6909506839160342E-3</v>
          </cell>
        </row>
        <row r="33">
          <cell r="B33" t="str">
            <v>N/A</v>
          </cell>
          <cell r="C33" t="str">
            <v>N/A</v>
          </cell>
          <cell r="D33">
            <v>9.0846248357661814E-3</v>
          </cell>
        </row>
        <row r="34">
          <cell r="B34" t="str">
            <v>N/A</v>
          </cell>
          <cell r="C34" t="str">
            <v>N/A</v>
          </cell>
          <cell r="D34">
            <v>1.049357166773158E-2</v>
          </cell>
        </row>
        <row r="35">
          <cell r="B35">
            <v>42.700255245944398</v>
          </cell>
          <cell r="C35">
            <v>2.2235736798611921E-4</v>
          </cell>
          <cell r="D35">
            <v>4.4340048442070958E-3</v>
          </cell>
        </row>
        <row r="36">
          <cell r="B36" t="str">
            <v>N/A</v>
          </cell>
          <cell r="C36" t="str">
            <v>N/A</v>
          </cell>
          <cell r="D36">
            <v>6.2413038422373633E-3</v>
          </cell>
        </row>
        <row r="37">
          <cell r="B37">
            <v>67.808856031638896</v>
          </cell>
          <cell r="C37">
            <v>3.2685020179477832E-4</v>
          </cell>
          <cell r="D37">
            <v>2.5995452781697771E-3</v>
          </cell>
        </row>
        <row r="38">
          <cell r="B38">
            <v>103.96870061200001</v>
          </cell>
          <cell r="C38">
            <v>4.3741511655662229E-4</v>
          </cell>
          <cell r="D38">
            <v>2.3670734545686569E-3</v>
          </cell>
        </row>
        <row r="39">
          <cell r="B39">
            <v>76.841728384500001</v>
          </cell>
          <cell r="C39">
            <v>2.9782277642921719E-4</v>
          </cell>
          <cell r="D39">
            <v>1.911298296618925E-3</v>
          </cell>
        </row>
        <row r="40">
          <cell r="B40">
            <v>90.405635082527795</v>
          </cell>
          <cell r="C40">
            <v>3.0397994376376328E-4</v>
          </cell>
          <cell r="D40">
            <v>2.351475476834767E-3</v>
          </cell>
        </row>
        <row r="41">
          <cell r="B41" t="str">
            <v>N/A</v>
          </cell>
          <cell r="C41" t="str">
            <v>N/A</v>
          </cell>
          <cell r="D41">
            <v>8.898723725501682E-3</v>
          </cell>
        </row>
        <row r="42">
          <cell r="B42">
            <v>98.944514904777805</v>
          </cell>
          <cell r="C42">
            <v>4.3472519907736148E-4</v>
          </cell>
          <cell r="D42">
            <v>2.4971612462653392E-3</v>
          </cell>
        </row>
        <row r="43">
          <cell r="B43" t="str">
            <v>N/A</v>
          </cell>
          <cell r="C43" t="str">
            <v>N/A</v>
          </cell>
          <cell r="D43">
            <v>1.160948277808865E-2</v>
          </cell>
        </row>
        <row r="44">
          <cell r="B44" t="str">
            <v>N/A</v>
          </cell>
          <cell r="C44" t="str">
            <v>N/A</v>
          </cell>
          <cell r="D44">
            <v>6.061492747451812E-4</v>
          </cell>
        </row>
        <row r="45">
          <cell r="B45">
            <v>81.367165774805599</v>
          </cell>
          <cell r="C45">
            <v>2.3695636803901501E-4</v>
          </cell>
          <cell r="D45">
            <v>1.989525577453792E-3</v>
          </cell>
        </row>
        <row r="46">
          <cell r="B46">
            <v>74.3357983753056</v>
          </cell>
          <cell r="C46">
            <v>4.6847459551844822E-4</v>
          </cell>
          <cell r="D46">
            <v>2.9778394581350459E-3</v>
          </cell>
        </row>
        <row r="47">
          <cell r="B47">
            <v>61.279681526194402</v>
          </cell>
          <cell r="C47">
            <v>2.8298844602717648E-4</v>
          </cell>
          <cell r="D47">
            <v>3.6292931952192288E-3</v>
          </cell>
        </row>
        <row r="48">
          <cell r="B48">
            <v>77.845663685749997</v>
          </cell>
          <cell r="C48">
            <v>2.4785460670590453E-4</v>
          </cell>
          <cell r="D48">
            <v>3.6544131933296501E-3</v>
          </cell>
        </row>
        <row r="49">
          <cell r="B49">
            <v>62.790838861833301</v>
          </cell>
          <cell r="C49">
            <v>2.9468628792516408E-4</v>
          </cell>
          <cell r="D49">
            <v>2.6230553793154619E-3</v>
          </cell>
        </row>
      </sheetData>
      <sheetData sheetId="29">
        <row r="2">
          <cell r="B2" t="str">
            <v>N/A</v>
          </cell>
          <cell r="C2" t="str">
            <v>N/A</v>
          </cell>
          <cell r="D2">
            <v>2.4853118038452339E-3</v>
          </cell>
        </row>
        <row r="3">
          <cell r="B3" t="str">
            <v>N/A</v>
          </cell>
          <cell r="C3" t="str">
            <v>N/A</v>
          </cell>
          <cell r="D3">
            <v>2.6463576043490992E-3</v>
          </cell>
        </row>
        <row r="4">
          <cell r="B4" t="str">
            <v>N/A</v>
          </cell>
          <cell r="C4" t="str">
            <v>N/A</v>
          </cell>
          <cell r="D4">
            <v>2.3370364736690439E-3</v>
          </cell>
        </row>
        <row r="5">
          <cell r="B5" t="str">
            <v>N/A</v>
          </cell>
          <cell r="C5" t="str">
            <v>N/A</v>
          </cell>
          <cell r="D5">
            <v>2.8318812897615208E-3</v>
          </cell>
        </row>
        <row r="6">
          <cell r="B6" t="str">
            <v>N/A</v>
          </cell>
          <cell r="C6" t="str">
            <v>N/A</v>
          </cell>
          <cell r="D6">
            <v>2.2327630621977569E-3</v>
          </cell>
        </row>
        <row r="7">
          <cell r="B7" t="str">
            <v>N/A</v>
          </cell>
          <cell r="C7" t="str">
            <v>N/A</v>
          </cell>
          <cell r="D7">
            <v>2.0056550110205268E-3</v>
          </cell>
        </row>
        <row r="8">
          <cell r="B8" t="str">
            <v>N/A</v>
          </cell>
          <cell r="C8" t="str">
            <v>N/A</v>
          </cell>
          <cell r="D8">
            <v>2.427865128274993E-3</v>
          </cell>
        </row>
        <row r="9">
          <cell r="B9" t="str">
            <v>N/A</v>
          </cell>
          <cell r="C9" t="str">
            <v>N/A</v>
          </cell>
          <cell r="D9">
            <v>1.874898793193164E-3</v>
          </cell>
        </row>
        <row r="10">
          <cell r="B10" t="str">
            <v>N/A</v>
          </cell>
          <cell r="C10" t="str">
            <v>N/A</v>
          </cell>
          <cell r="D10">
            <v>3.0754148470149051E-3</v>
          </cell>
        </row>
        <row r="11">
          <cell r="B11" t="str">
            <v>N/A</v>
          </cell>
          <cell r="C11" t="str">
            <v>N/A</v>
          </cell>
          <cell r="D11">
            <v>2.8384021847860652E-3</v>
          </cell>
        </row>
        <row r="12">
          <cell r="B12" t="str">
            <v>N/A</v>
          </cell>
          <cell r="C12" t="str">
            <v>N/A</v>
          </cell>
          <cell r="D12">
            <v>2.6517939791256182E-3</v>
          </cell>
        </row>
        <row r="13">
          <cell r="B13" t="str">
            <v>N/A</v>
          </cell>
          <cell r="C13" t="str">
            <v>N/A</v>
          </cell>
          <cell r="D13">
            <v>2.2415361071522872E-3</v>
          </cell>
        </row>
        <row r="14">
          <cell r="B14">
            <v>206.40927048649999</v>
          </cell>
          <cell r="C14">
            <v>-8.118474204579112E-5</v>
          </cell>
          <cell r="D14">
            <v>3.5553195358285368E-3</v>
          </cell>
        </row>
        <row r="15">
          <cell r="B15" t="str">
            <v>N/A</v>
          </cell>
          <cell r="C15" t="str">
            <v>N/A</v>
          </cell>
          <cell r="D15">
            <v>3.293790301829838E-3</v>
          </cell>
        </row>
        <row r="16">
          <cell r="B16" t="str">
            <v>N/A</v>
          </cell>
          <cell r="C16" t="str">
            <v>N/A</v>
          </cell>
          <cell r="D16">
            <v>2.3987288908910451E-3</v>
          </cell>
        </row>
        <row r="17">
          <cell r="B17" t="str">
            <v>N/A</v>
          </cell>
          <cell r="C17" t="str">
            <v>N/A</v>
          </cell>
          <cell r="D17">
            <v>2.8586695266491378E-3</v>
          </cell>
        </row>
        <row r="18">
          <cell r="B18" t="str">
            <v>N/A</v>
          </cell>
          <cell r="C18" t="str">
            <v>N/A</v>
          </cell>
          <cell r="D18">
            <v>3.1987564511357612E-3</v>
          </cell>
        </row>
        <row r="19">
          <cell r="B19" t="str">
            <v>N/A</v>
          </cell>
          <cell r="C19" t="str">
            <v>N/A</v>
          </cell>
          <cell r="D19">
            <v>2.4574525513389911E-3</v>
          </cell>
        </row>
        <row r="20">
          <cell r="B20" t="str">
            <v>N/A</v>
          </cell>
          <cell r="C20" t="str">
            <v>N/A</v>
          </cell>
          <cell r="D20">
            <v>3.0935151227963549E-3</v>
          </cell>
        </row>
        <row r="21">
          <cell r="B21" t="str">
            <v>N/A</v>
          </cell>
          <cell r="C21" t="str">
            <v>N/A</v>
          </cell>
          <cell r="D21">
            <v>2.1784815716902441E-3</v>
          </cell>
        </row>
        <row r="22">
          <cell r="B22" t="str">
            <v>N/A</v>
          </cell>
          <cell r="C22" t="str">
            <v>N/A</v>
          </cell>
          <cell r="D22">
            <v>2.5917665238244158E-3</v>
          </cell>
        </row>
        <row r="23">
          <cell r="B23" t="str">
            <v>N/A</v>
          </cell>
          <cell r="C23" t="str">
            <v>N/A</v>
          </cell>
          <cell r="D23">
            <v>2.6905332264625329E-3</v>
          </cell>
        </row>
        <row r="24">
          <cell r="B24" t="str">
            <v>N/A</v>
          </cell>
          <cell r="C24" t="str">
            <v>N/A</v>
          </cell>
          <cell r="D24">
            <v>3.9452532492724474E-3</v>
          </cell>
        </row>
        <row r="25">
          <cell r="B25" t="str">
            <v>N/A</v>
          </cell>
          <cell r="C25" t="str">
            <v>N/A</v>
          </cell>
          <cell r="D25">
            <v>2.908500285410598E-3</v>
          </cell>
        </row>
        <row r="26">
          <cell r="B26" t="str">
            <v>N/A</v>
          </cell>
          <cell r="C26" t="str">
            <v>N/A</v>
          </cell>
          <cell r="D26">
            <v>2.5918514851975571E-3</v>
          </cell>
        </row>
        <row r="27">
          <cell r="B27" t="str">
            <v>N/A</v>
          </cell>
          <cell r="C27" t="str">
            <v>N/A</v>
          </cell>
          <cell r="D27">
            <v>2.521103132726586E-3</v>
          </cell>
        </row>
        <row r="28">
          <cell r="B28" t="str">
            <v>N/A</v>
          </cell>
          <cell r="C28" t="str">
            <v>N/A</v>
          </cell>
          <cell r="D28">
            <v>2.2947929164733871E-3</v>
          </cell>
        </row>
        <row r="29">
          <cell r="B29" t="str">
            <v>N/A</v>
          </cell>
          <cell r="C29" t="str">
            <v>N/A</v>
          </cell>
          <cell r="D29">
            <v>1.736246231620608E-3</v>
          </cell>
        </row>
        <row r="30">
          <cell r="B30" t="str">
            <v>N/A</v>
          </cell>
          <cell r="C30" t="str">
            <v>N/A</v>
          </cell>
          <cell r="D30">
            <v>2.927558529255192E-3</v>
          </cell>
        </row>
        <row r="31">
          <cell r="B31" t="str">
            <v>N/A</v>
          </cell>
          <cell r="C31" t="str">
            <v>N/A</v>
          </cell>
          <cell r="D31">
            <v>3.1889036702492288E-3</v>
          </cell>
        </row>
        <row r="32">
          <cell r="B32" t="str">
            <v>N/A</v>
          </cell>
          <cell r="C32" t="str">
            <v>N/A</v>
          </cell>
          <cell r="D32">
            <v>2.8044686552945171E-3</v>
          </cell>
        </row>
        <row r="33">
          <cell r="B33" t="str">
            <v>N/A</v>
          </cell>
          <cell r="C33" t="str">
            <v>N/A</v>
          </cell>
          <cell r="D33">
            <v>2.2619355596569242E-3</v>
          </cell>
        </row>
        <row r="34">
          <cell r="B34" t="str">
            <v>N/A</v>
          </cell>
          <cell r="C34" t="str">
            <v>N/A</v>
          </cell>
          <cell r="D34">
            <v>2.6750450844754202E-3</v>
          </cell>
        </row>
        <row r="35">
          <cell r="B35" t="str">
            <v>N/A</v>
          </cell>
          <cell r="C35" t="str">
            <v>N/A</v>
          </cell>
          <cell r="D35">
            <v>2.1179731021891031E-3</v>
          </cell>
        </row>
        <row r="36">
          <cell r="B36" t="str">
            <v>N/A</v>
          </cell>
          <cell r="C36" t="str">
            <v>N/A</v>
          </cell>
          <cell r="D36">
            <v>2.6230453178203699E-3</v>
          </cell>
        </row>
        <row r="37">
          <cell r="B37" t="str">
            <v>N/A</v>
          </cell>
          <cell r="C37" t="str">
            <v>N/A</v>
          </cell>
          <cell r="D37">
            <v>2.9888206196713452E-3</v>
          </cell>
        </row>
        <row r="38">
          <cell r="B38" t="str">
            <v>N/A</v>
          </cell>
          <cell r="C38" t="str">
            <v>N/A</v>
          </cell>
          <cell r="D38">
            <v>2.2569053750371858E-3</v>
          </cell>
        </row>
        <row r="39">
          <cell r="B39" t="str">
            <v>N/A</v>
          </cell>
          <cell r="C39" t="str">
            <v>N/A</v>
          </cell>
          <cell r="D39">
            <v>1.9905304341224532E-3</v>
          </cell>
        </row>
        <row r="40">
          <cell r="B40" t="str">
            <v>N/A</v>
          </cell>
          <cell r="C40" t="str">
            <v>N/A</v>
          </cell>
          <cell r="D40">
            <v>2.1594499805253171E-3</v>
          </cell>
        </row>
        <row r="41">
          <cell r="B41" t="str">
            <v>N/A</v>
          </cell>
          <cell r="C41" t="str">
            <v>N/A</v>
          </cell>
          <cell r="D41">
            <v>2.6253555513995721E-3</v>
          </cell>
        </row>
        <row r="42">
          <cell r="B42" t="str">
            <v>N/A</v>
          </cell>
          <cell r="C42" t="str">
            <v>N/A</v>
          </cell>
          <cell r="D42">
            <v>2.5835510906907569E-3</v>
          </cell>
        </row>
        <row r="43">
          <cell r="B43" t="str">
            <v>N/A</v>
          </cell>
          <cell r="C43" t="str">
            <v>N/A</v>
          </cell>
          <cell r="D43">
            <v>2.6503958735703149E-3</v>
          </cell>
        </row>
        <row r="44">
          <cell r="B44" t="str">
            <v>N/A</v>
          </cell>
          <cell r="C44" t="str">
            <v>N/A</v>
          </cell>
          <cell r="D44">
            <v>5.7863612431728107E-4</v>
          </cell>
        </row>
        <row r="45">
          <cell r="B45" t="str">
            <v>N/A</v>
          </cell>
          <cell r="C45" t="str">
            <v>N/A</v>
          </cell>
          <cell r="D45">
            <v>2.297460334279093E-3</v>
          </cell>
        </row>
        <row r="46">
          <cell r="B46" t="str">
            <v>N/A</v>
          </cell>
          <cell r="C46" t="str">
            <v>N/A</v>
          </cell>
          <cell r="D46">
            <v>2.729164317953176E-3</v>
          </cell>
        </row>
        <row r="47">
          <cell r="B47" t="str">
            <v>N/A</v>
          </cell>
          <cell r="C47" t="str">
            <v>N/A</v>
          </cell>
          <cell r="D47">
            <v>2.4016860343566348E-3</v>
          </cell>
        </row>
        <row r="48">
          <cell r="B48" t="str">
            <v>N/A</v>
          </cell>
          <cell r="C48" t="str">
            <v>N/A</v>
          </cell>
          <cell r="D48">
            <v>3.9582967190596426E-3</v>
          </cell>
        </row>
        <row r="49">
          <cell r="B49" t="str">
            <v>N/A</v>
          </cell>
          <cell r="C49" t="str">
            <v>N/A</v>
          </cell>
          <cell r="D49">
            <v>3.4231801298388511E-3</v>
          </cell>
        </row>
      </sheetData>
      <sheetData sheetId="30">
        <row r="2">
          <cell r="B2">
            <v>72.832606095333304</v>
          </cell>
          <cell r="C2">
            <v>2.6326789744273739E-4</v>
          </cell>
          <cell r="D2">
            <v>2.4519316148618252E-3</v>
          </cell>
        </row>
        <row r="3">
          <cell r="B3">
            <v>70.323505682361102</v>
          </cell>
          <cell r="C3">
            <v>3.2457504249627838E-4</v>
          </cell>
          <cell r="D3">
            <v>2.7309986352828108E-3</v>
          </cell>
        </row>
        <row r="4">
          <cell r="B4">
            <v>58.767899855888899</v>
          </cell>
          <cell r="C4">
            <v>1.8488314527656069E-4</v>
          </cell>
          <cell r="D4">
            <v>3.88234783341489E-3</v>
          </cell>
        </row>
        <row r="5">
          <cell r="B5">
            <v>84.888705978861097</v>
          </cell>
          <cell r="C5">
            <v>3.4338000184687661E-4</v>
          </cell>
          <cell r="D5">
            <v>2.4043695910222129E-3</v>
          </cell>
        </row>
        <row r="6">
          <cell r="B6">
            <v>86.391408122611097</v>
          </cell>
          <cell r="C6">
            <v>4.038877605593333E-4</v>
          </cell>
          <cell r="D6">
            <v>3.6728213520959428E-3</v>
          </cell>
        </row>
        <row r="7">
          <cell r="B7">
            <v>55.75768653475</v>
          </cell>
          <cell r="C7">
            <v>1.335544252721137E-4</v>
          </cell>
          <cell r="D7">
            <v>3.7830044477187201E-3</v>
          </cell>
        </row>
        <row r="8">
          <cell r="B8">
            <v>65.806859105888904</v>
          </cell>
          <cell r="C8">
            <v>2.8663425554837919E-4</v>
          </cell>
          <cell r="D8">
            <v>2.122524278424901E-3</v>
          </cell>
        </row>
        <row r="9">
          <cell r="B9">
            <v>39.188354558944397</v>
          </cell>
          <cell r="C9">
            <v>1.7698798891064869E-4</v>
          </cell>
          <cell r="D9">
            <v>2.954056600792176E-3</v>
          </cell>
        </row>
        <row r="10">
          <cell r="B10">
            <v>65.806859105888904</v>
          </cell>
          <cell r="C10">
            <v>2.8493453704852287E-4</v>
          </cell>
          <cell r="D10">
            <v>2.8384621897020968E-3</v>
          </cell>
        </row>
        <row r="11">
          <cell r="B11">
            <v>55.256622596611102</v>
          </cell>
          <cell r="C11">
            <v>2.8812929254952088E-4</v>
          </cell>
          <cell r="D11">
            <v>2.6594174832899088E-3</v>
          </cell>
        </row>
        <row r="12">
          <cell r="B12">
            <v>58.265952884277802</v>
          </cell>
          <cell r="C12">
            <v>2.6251013542105618E-4</v>
          </cell>
          <cell r="D12">
            <v>3.5285692878222561E-3</v>
          </cell>
        </row>
        <row r="13">
          <cell r="B13">
            <v>97.445392205388899</v>
          </cell>
          <cell r="C13">
            <v>4.0633557574511252E-4</v>
          </cell>
          <cell r="D13">
            <v>2.490074415547802E-3</v>
          </cell>
        </row>
        <row r="14">
          <cell r="B14">
            <v>60.276516155888899</v>
          </cell>
          <cell r="C14">
            <v>1.503482749783702E-4</v>
          </cell>
          <cell r="D14">
            <v>2.4043767286163679E-3</v>
          </cell>
        </row>
        <row r="15">
          <cell r="B15">
            <v>95.943627745333302</v>
          </cell>
          <cell r="C15">
            <v>4.4117009448340158E-4</v>
          </cell>
          <cell r="D15">
            <v>2.5467285138102238E-3</v>
          </cell>
        </row>
        <row r="16">
          <cell r="B16">
            <v>119.540158075639</v>
          </cell>
          <cell r="C16">
            <v>1.9845392598429951E-4</v>
          </cell>
          <cell r="D16">
            <v>2.7043091817783409E-3</v>
          </cell>
        </row>
        <row r="17">
          <cell r="B17">
            <v>56.259142670999999</v>
          </cell>
          <cell r="C17">
            <v>2.407854332152361E-4</v>
          </cell>
          <cell r="D17">
            <v>2.4581904033542218E-3</v>
          </cell>
        </row>
        <row r="18">
          <cell r="B18">
            <v>98.447517068944407</v>
          </cell>
          <cell r="C18">
            <v>3.6675010792628742E-4</v>
          </cell>
          <cell r="D18">
            <v>2.327344114925362E-3</v>
          </cell>
        </row>
        <row r="19">
          <cell r="B19">
            <v>64.305196831444405</v>
          </cell>
          <cell r="C19">
            <v>2.8771502935884198E-4</v>
          </cell>
          <cell r="D19">
            <v>2.2633337040530829E-3</v>
          </cell>
        </row>
        <row r="20">
          <cell r="B20">
            <v>84.3884067359444</v>
          </cell>
          <cell r="C20">
            <v>1.187078083010124E-4</v>
          </cell>
          <cell r="D20">
            <v>2.9858904982024629E-3</v>
          </cell>
        </row>
        <row r="21">
          <cell r="B21">
            <v>61.785776139388901</v>
          </cell>
          <cell r="C21">
            <v>2.7956711649007951E-4</v>
          </cell>
          <cell r="D21">
            <v>3.466313789995411E-3</v>
          </cell>
        </row>
        <row r="22">
          <cell r="B22">
            <v>60.779509738277802</v>
          </cell>
          <cell r="C22">
            <v>2.5102409215889892E-4</v>
          </cell>
          <cell r="D22">
            <v>3.4048973525920702E-3</v>
          </cell>
        </row>
        <row r="23">
          <cell r="B23">
            <v>65.806859105888904</v>
          </cell>
          <cell r="C23">
            <v>1.7408506976506461E-4</v>
          </cell>
          <cell r="D23">
            <v>2.8647561659379292E-3</v>
          </cell>
        </row>
        <row r="24">
          <cell r="B24">
            <v>165.235326483194</v>
          </cell>
          <cell r="C24">
            <v>1.635707263325111E-4</v>
          </cell>
          <cell r="D24">
            <v>1.8033984106064431E-3</v>
          </cell>
        </row>
        <row r="25">
          <cell r="B25">
            <v>89.404172288888901</v>
          </cell>
          <cell r="C25">
            <v>2.9006050615639579E-4</v>
          </cell>
          <cell r="D25">
            <v>2.1740011452033581E-3</v>
          </cell>
        </row>
        <row r="26">
          <cell r="B26">
            <v>90.409241683361103</v>
          </cell>
          <cell r="C26">
            <v>3.8648891639034917E-4</v>
          </cell>
          <cell r="D26">
            <v>2.247019363371983E-3</v>
          </cell>
        </row>
        <row r="27">
          <cell r="B27">
            <v>76.342977841611102</v>
          </cell>
          <cell r="C27">
            <v>1.6690949646674919E-4</v>
          </cell>
          <cell r="D27">
            <v>3.5310211007755989E-3</v>
          </cell>
        </row>
        <row r="28">
          <cell r="B28">
            <v>82.882915971694402</v>
          </cell>
          <cell r="C28">
            <v>2.4829181573000111E-4</v>
          </cell>
          <cell r="D28">
            <v>2.27319477971144E-3</v>
          </cell>
        </row>
        <row r="29">
          <cell r="B29">
            <v>69.318166531555505</v>
          </cell>
          <cell r="C29">
            <v>2.146010312307702E-4</v>
          </cell>
          <cell r="D29">
            <v>2.4961718513139088E-3</v>
          </cell>
        </row>
        <row r="30">
          <cell r="B30">
            <v>63.297652553944403</v>
          </cell>
          <cell r="C30">
            <v>7.0793417027287877E-5</v>
          </cell>
          <cell r="D30">
            <v>3.341357782513368E-3</v>
          </cell>
        </row>
        <row r="31">
          <cell r="B31">
            <v>65.806859105888904</v>
          </cell>
          <cell r="C31">
            <v>1.094237435764047E-4</v>
          </cell>
          <cell r="D31">
            <v>2.9444398728859442E-3</v>
          </cell>
        </row>
        <row r="32">
          <cell r="B32">
            <v>75.340372449527806</v>
          </cell>
          <cell r="C32">
            <v>1.879147597036382E-4</v>
          </cell>
          <cell r="D32">
            <v>2.3866414607002142E-3</v>
          </cell>
        </row>
        <row r="33">
          <cell r="B33">
            <v>64.305196831444405</v>
          </cell>
          <cell r="C33">
            <v>2.1029966867834921E-4</v>
          </cell>
          <cell r="D33">
            <v>2.681155497105004E-3</v>
          </cell>
        </row>
        <row r="34">
          <cell r="B34">
            <v>61.785776139388901</v>
          </cell>
          <cell r="C34">
            <v>2.0230735899294579E-4</v>
          </cell>
          <cell r="D34">
            <v>2.5964903659309751E-3</v>
          </cell>
        </row>
        <row r="35">
          <cell r="B35">
            <v>68.815931260583298</v>
          </cell>
          <cell r="C35">
            <v>2.5261316913398931E-4</v>
          </cell>
          <cell r="D35">
            <v>2.26911932559697E-3</v>
          </cell>
        </row>
        <row r="36">
          <cell r="B36">
            <v>58.767899855888899</v>
          </cell>
          <cell r="C36">
            <v>2.9987106099826509E-4</v>
          </cell>
          <cell r="D36">
            <v>2.309084503732968E-3</v>
          </cell>
        </row>
        <row r="37">
          <cell r="B37">
            <v>83.8877438285556</v>
          </cell>
          <cell r="C37">
            <v>1.5066998466600431E-4</v>
          </cell>
          <cell r="D37">
            <v>-5.3571453121105991E-4</v>
          </cell>
        </row>
        <row r="38">
          <cell r="B38">
            <v>209.42899361730599</v>
          </cell>
          <cell r="C38">
            <v>2.1284572061868199E-4</v>
          </cell>
          <cell r="D38">
            <v>2.046317490639949E-3</v>
          </cell>
        </row>
        <row r="39">
          <cell r="B39">
            <v>50.233952645777798</v>
          </cell>
          <cell r="C39">
            <v>1.6053472824048841E-4</v>
          </cell>
          <cell r="D39">
            <v>4.5242658226191824E-3</v>
          </cell>
        </row>
        <row r="40">
          <cell r="B40">
            <v>61.785776139388901</v>
          </cell>
          <cell r="C40">
            <v>1.2339302806840211E-4</v>
          </cell>
          <cell r="D40">
            <v>3.361978712573955E-3</v>
          </cell>
        </row>
        <row r="41">
          <cell r="B41">
            <v>78.853776208444401</v>
          </cell>
          <cell r="C41">
            <v>2.4680177613136051E-4</v>
          </cell>
          <cell r="D41">
            <v>2.5593940793568748E-3</v>
          </cell>
        </row>
        <row r="42">
          <cell r="B42">
            <v>57.261749732055598</v>
          </cell>
          <cell r="C42">
            <v>3.1516278391027178E-4</v>
          </cell>
          <cell r="D42">
            <v>3.2544894625623228E-3</v>
          </cell>
        </row>
        <row r="43">
          <cell r="B43">
            <v>79.859679947000004</v>
          </cell>
          <cell r="C43">
            <v>2.3141090406954279E-4</v>
          </cell>
          <cell r="D43">
            <v>2.3031346681390711E-3</v>
          </cell>
        </row>
        <row r="44">
          <cell r="B44" t="str">
            <v>N/A</v>
          </cell>
          <cell r="C44" t="str">
            <v>N/A</v>
          </cell>
          <cell r="D44">
            <v>5.1984450032625492E-4</v>
          </cell>
        </row>
        <row r="45">
          <cell r="B45">
            <v>63.297652553944403</v>
          </cell>
          <cell r="C45">
            <v>1.9041826230103081E-4</v>
          </cell>
          <cell r="D45">
            <v>3.1330070946708859E-3</v>
          </cell>
        </row>
        <row r="46">
          <cell r="B46" t="str">
            <v>N/A</v>
          </cell>
          <cell r="C46" t="str">
            <v>N/A</v>
          </cell>
          <cell r="D46">
            <v>2.5932069037779889E-3</v>
          </cell>
        </row>
        <row r="47">
          <cell r="B47">
            <v>67.3102000120833</v>
          </cell>
          <cell r="C47">
            <v>2.8150696158272908E-4</v>
          </cell>
          <cell r="D47">
            <v>2.7144219337307931E-3</v>
          </cell>
        </row>
        <row r="48">
          <cell r="B48">
            <v>86.892526473638895</v>
          </cell>
          <cell r="C48">
            <v>3.12170185248685E-4</v>
          </cell>
          <cell r="D48">
            <v>2.097882093143418E-3</v>
          </cell>
        </row>
        <row r="49">
          <cell r="B49">
            <v>81.370578316805506</v>
          </cell>
          <cell r="C49">
            <v>3.5205066598117008E-4</v>
          </cell>
          <cell r="D49">
            <v>2.411377956074314E-3</v>
          </cell>
        </row>
      </sheetData>
      <sheetData sheetId="31">
        <row r="2">
          <cell r="B2" t="str">
            <v>N/A</v>
          </cell>
          <cell r="C2" t="str">
            <v>N/A</v>
          </cell>
          <cell r="D2">
            <v>3.3816309135154929E-3</v>
          </cell>
        </row>
        <row r="3">
          <cell r="B3" t="str">
            <v>N/A</v>
          </cell>
          <cell r="C3" t="str">
            <v>N/A</v>
          </cell>
          <cell r="D3">
            <v>2.6725119287867929E-3</v>
          </cell>
        </row>
        <row r="4">
          <cell r="B4">
            <v>49.2281168932778</v>
          </cell>
          <cell r="C4">
            <v>4.5239837253824902E-4</v>
          </cell>
          <cell r="D4">
            <v>3.7872250114854189E-3</v>
          </cell>
        </row>
        <row r="5">
          <cell r="B5" t="str">
            <v>N/A</v>
          </cell>
          <cell r="C5" t="str">
            <v>N/A</v>
          </cell>
          <cell r="D5">
            <v>4.0137120717144764E-3</v>
          </cell>
        </row>
        <row r="6">
          <cell r="B6">
            <v>98.449656047222206</v>
          </cell>
          <cell r="C6">
            <v>3.5038958991704148E-4</v>
          </cell>
          <cell r="D6">
            <v>3.9152068458817692E-3</v>
          </cell>
        </row>
        <row r="7">
          <cell r="B7">
            <v>104.98296947805601</v>
          </cell>
          <cell r="C7">
            <v>3.5589050230863878E-4</v>
          </cell>
          <cell r="D7">
            <v>3.0201414654905251E-3</v>
          </cell>
        </row>
        <row r="8">
          <cell r="B8">
            <v>80.868265821055601</v>
          </cell>
          <cell r="C8">
            <v>2.6175191115681461E-4</v>
          </cell>
          <cell r="D8">
            <v>2.623251045782711E-3</v>
          </cell>
        </row>
        <row r="9">
          <cell r="B9">
            <v>86.393422325833299</v>
          </cell>
          <cell r="C9">
            <v>4.981909670032621E-4</v>
          </cell>
          <cell r="D9">
            <v>3.4246397235185759E-3</v>
          </cell>
        </row>
        <row r="10">
          <cell r="B10">
            <v>62.291069208222197</v>
          </cell>
          <cell r="C10">
            <v>5.9369830555934576E-4</v>
          </cell>
          <cell r="D10">
            <v>3.3481965029985728E-3</v>
          </cell>
        </row>
        <row r="11">
          <cell r="B11" t="str">
            <v>N/A</v>
          </cell>
          <cell r="C11" t="str">
            <v>N/A</v>
          </cell>
          <cell r="D11">
            <v>7.0034214910528712E-3</v>
          </cell>
        </row>
        <row r="12">
          <cell r="B12">
            <v>85.891944316999997</v>
          </cell>
          <cell r="C12">
            <v>4.5065292305156222E-4</v>
          </cell>
          <cell r="D12">
            <v>4.0864477097907756E-3</v>
          </cell>
        </row>
        <row r="13">
          <cell r="B13" t="str">
            <v>N/A</v>
          </cell>
          <cell r="C13" t="str">
            <v>N/A</v>
          </cell>
          <cell r="D13">
            <v>3.6689784262224469E-3</v>
          </cell>
        </row>
        <row r="14">
          <cell r="B14">
            <v>47.217603452861098</v>
          </cell>
          <cell r="C14">
            <v>4.3054597868598659E-4</v>
          </cell>
          <cell r="D14">
            <v>4.6481776624388883E-3</v>
          </cell>
        </row>
        <row r="15">
          <cell r="B15">
            <v>69.822353123444401</v>
          </cell>
          <cell r="C15">
            <v>3.5664640638089547E-4</v>
          </cell>
          <cell r="D15">
            <v>3.0950795845450809E-3</v>
          </cell>
        </row>
        <row r="16">
          <cell r="B16">
            <v>64.807456717444396</v>
          </cell>
          <cell r="C16">
            <v>7.9598083961732386E-4</v>
          </cell>
          <cell r="D16">
            <v>3.8656290676412838E-3</v>
          </cell>
        </row>
        <row r="17">
          <cell r="B17">
            <v>56.260713340527801</v>
          </cell>
          <cell r="C17">
            <v>3.6729620647196689E-4</v>
          </cell>
          <cell r="D17">
            <v>3.1901014551815711E-3</v>
          </cell>
        </row>
        <row r="18">
          <cell r="B18">
            <v>61.283931277638899</v>
          </cell>
          <cell r="C18">
            <v>6.393599948974776E-4</v>
          </cell>
          <cell r="D18">
            <v>4.3831179645666529E-3</v>
          </cell>
        </row>
        <row r="19">
          <cell r="B19">
            <v>49.2281168932778</v>
          </cell>
          <cell r="C19">
            <v>4.0333257106217759E-4</v>
          </cell>
          <cell r="D19">
            <v>3.6224882063615529E-3</v>
          </cell>
        </row>
        <row r="20">
          <cell r="B20">
            <v>89.406169300749994</v>
          </cell>
          <cell r="C20">
            <v>3.2062693685005539E-4</v>
          </cell>
          <cell r="D20">
            <v>4.0099874708522136E-3</v>
          </cell>
        </row>
        <row r="21">
          <cell r="B21">
            <v>51.746222740194398</v>
          </cell>
          <cell r="C21">
            <v>1.7981461947649241E-4</v>
          </cell>
          <cell r="D21">
            <v>2.8185136242012939E-3</v>
          </cell>
        </row>
        <row r="22">
          <cell r="B22">
            <v>69.320016429361104</v>
          </cell>
          <cell r="C22">
            <v>3.2823801825327228E-4</v>
          </cell>
          <cell r="D22">
            <v>2.9836162090371089E-3</v>
          </cell>
        </row>
        <row r="23">
          <cell r="B23">
            <v>60.278082674750003</v>
          </cell>
          <cell r="C23">
            <v>3.7783442724077261E-4</v>
          </cell>
          <cell r="D23">
            <v>2.9212770145666061E-3</v>
          </cell>
        </row>
        <row r="24">
          <cell r="B24">
            <v>99.953675398722197</v>
          </cell>
          <cell r="C24">
            <v>2.6464275244026498E-4</v>
          </cell>
          <cell r="D24">
            <v>3.4514404677967168E-3</v>
          </cell>
        </row>
        <row r="25">
          <cell r="B25">
            <v>88.903574608722195</v>
          </cell>
          <cell r="C25">
            <v>2.967760389181338E-4</v>
          </cell>
          <cell r="D25">
            <v>2.459599646909011E-3</v>
          </cell>
        </row>
        <row r="26">
          <cell r="B26">
            <v>71.831644088250002</v>
          </cell>
          <cell r="C26">
            <v>5.4355971907262132E-4</v>
          </cell>
          <cell r="D26">
            <v>3.794377176621368E-3</v>
          </cell>
        </row>
        <row r="27">
          <cell r="B27">
            <v>43.204585700916702</v>
          </cell>
          <cell r="C27">
            <v>5.7839598197267277E-4</v>
          </cell>
          <cell r="D27">
            <v>4.7211724435058536E-3</v>
          </cell>
        </row>
        <row r="28">
          <cell r="B28">
            <v>59.7748198127778</v>
          </cell>
          <cell r="C28">
            <v>5.4628268950396015E-4</v>
          </cell>
          <cell r="D28">
            <v>4.9153661686461248E-3</v>
          </cell>
        </row>
        <row r="29">
          <cell r="B29">
            <v>85.391132371888901</v>
          </cell>
          <cell r="C29">
            <v>4.8585660461457152E-4</v>
          </cell>
          <cell r="D29">
            <v>3.057996863549791E-3</v>
          </cell>
        </row>
        <row r="30">
          <cell r="B30" t="str">
            <v>N/A</v>
          </cell>
          <cell r="C30" t="str">
            <v>N/A</v>
          </cell>
          <cell r="D30">
            <v>3.5850412009362002E-3</v>
          </cell>
        </row>
        <row r="31">
          <cell r="B31" t="str">
            <v>N/A</v>
          </cell>
          <cell r="C31" t="str">
            <v>N/A</v>
          </cell>
          <cell r="D31">
            <v>5.6143889451677597E-3</v>
          </cell>
        </row>
        <row r="32">
          <cell r="B32">
            <v>41.20190865475</v>
          </cell>
          <cell r="C32">
            <v>3.9007387171063109E-4</v>
          </cell>
          <cell r="D32">
            <v>3.7955351686314118E-3</v>
          </cell>
        </row>
        <row r="33">
          <cell r="B33">
            <v>62.795278556749999</v>
          </cell>
          <cell r="C33">
            <v>3.602024734288803E-4</v>
          </cell>
          <cell r="D33">
            <v>2.1604909071227829E-3</v>
          </cell>
        </row>
        <row r="34">
          <cell r="B34" t="str">
            <v>N/A</v>
          </cell>
          <cell r="C34" t="str">
            <v>N/A</v>
          </cell>
          <cell r="D34">
            <v>3.5816090573492559E-3</v>
          </cell>
        </row>
        <row r="35">
          <cell r="B35" t="str">
            <v>N/A</v>
          </cell>
          <cell r="C35" t="str">
            <v>N/A</v>
          </cell>
          <cell r="D35">
            <v>3.69232956485239E-3</v>
          </cell>
        </row>
        <row r="36">
          <cell r="B36">
            <v>62.291069208222197</v>
          </cell>
          <cell r="C36">
            <v>4.5757792588766209E-4</v>
          </cell>
          <cell r="D36">
            <v>2.7665903882167029E-3</v>
          </cell>
        </row>
        <row r="37">
          <cell r="B37">
            <v>69.822353123444401</v>
          </cell>
          <cell r="C37">
            <v>2.9187481699817508E-4</v>
          </cell>
          <cell r="D37">
            <v>4.1699470248246044E-3</v>
          </cell>
        </row>
        <row r="38">
          <cell r="B38">
            <v>52.750672616750002</v>
          </cell>
          <cell r="C38">
            <v>5.4683914104487492E-4</v>
          </cell>
          <cell r="D38">
            <v>4.2431841321536037E-3</v>
          </cell>
        </row>
        <row r="39">
          <cell r="B39">
            <v>64.807456717444396</v>
          </cell>
          <cell r="C39">
            <v>3.6161398621789879E-4</v>
          </cell>
          <cell r="D39">
            <v>2.916638339701742E-3</v>
          </cell>
        </row>
        <row r="40">
          <cell r="B40" t="str">
            <v>N/A</v>
          </cell>
          <cell r="C40" t="str">
            <v>N/A</v>
          </cell>
          <cell r="D40">
            <v>3.3405882343108401E-3</v>
          </cell>
        </row>
        <row r="41">
          <cell r="B41">
            <v>59.272069098888899</v>
          </cell>
          <cell r="C41">
            <v>3.5813207026225461E-4</v>
          </cell>
          <cell r="D41">
            <v>3.4526646534584569E-3</v>
          </cell>
        </row>
        <row r="42">
          <cell r="B42" t="str">
            <v>N/A</v>
          </cell>
          <cell r="C42" t="str">
            <v>N/A</v>
          </cell>
          <cell r="D42">
            <v>3.134574587928483E-3</v>
          </cell>
        </row>
        <row r="43">
          <cell r="B43" t="str">
            <v>N/A</v>
          </cell>
          <cell r="C43" t="str">
            <v>N/A</v>
          </cell>
          <cell r="D43">
            <v>2.7368988033647582E-3</v>
          </cell>
        </row>
        <row r="44">
          <cell r="B44" t="str">
            <v>N/A</v>
          </cell>
          <cell r="C44" t="str">
            <v>N/A</v>
          </cell>
          <cell r="D44">
            <v>6.5633247244820559E-4</v>
          </cell>
        </row>
        <row r="45">
          <cell r="B45">
            <v>78.352851294333306</v>
          </cell>
          <cell r="C45">
            <v>2.346848330256257E-4</v>
          </cell>
          <cell r="D45">
            <v>2.868554094546063E-3</v>
          </cell>
        </row>
        <row r="46">
          <cell r="B46">
            <v>77.348423335000007</v>
          </cell>
          <cell r="C46">
            <v>4.1270336831522548E-4</v>
          </cell>
          <cell r="D46">
            <v>3.1782883989918821E-3</v>
          </cell>
        </row>
        <row r="47">
          <cell r="B47" t="str">
            <v>N/A</v>
          </cell>
          <cell r="C47" t="str">
            <v>N/A</v>
          </cell>
          <cell r="D47">
            <v>5.1771283672755923E-3</v>
          </cell>
        </row>
        <row r="48">
          <cell r="B48">
            <v>79.358347564611094</v>
          </cell>
          <cell r="C48">
            <v>2.5860655614677309E-4</v>
          </cell>
          <cell r="D48">
            <v>3.2838701825842181E-3</v>
          </cell>
        </row>
        <row r="49">
          <cell r="B49" t="str">
            <v>N/A</v>
          </cell>
          <cell r="C49" t="str">
            <v>N/A</v>
          </cell>
          <cell r="D49">
            <v>3.4420880952942411E-3</v>
          </cell>
        </row>
      </sheetData>
      <sheetData sheetId="32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76.0942705538056</v>
          </cell>
          <cell r="C2">
            <v>2.1605739364915691E-4</v>
          </cell>
          <cell r="D2">
            <v>1.948487602993041E-3</v>
          </cell>
        </row>
        <row r="3">
          <cell r="A3" t="str">
            <v>B1</v>
          </cell>
          <cell r="B3">
            <v>51.747372219472197</v>
          </cell>
          <cell r="C3">
            <v>1.8577981498586391E-4</v>
          </cell>
          <cell r="D3">
            <v>2.2472993446475769E-3</v>
          </cell>
        </row>
        <row r="4">
          <cell r="A4" t="str">
            <v>C1</v>
          </cell>
          <cell r="B4">
            <v>53.749504401388897</v>
          </cell>
          <cell r="C4">
            <v>1.492355756498168E-4</v>
          </cell>
          <cell r="D4">
            <v>2.5309747935636112E-3</v>
          </cell>
        </row>
        <row r="5">
          <cell r="A5" t="str">
            <v>D1</v>
          </cell>
          <cell r="B5">
            <v>76.595111788666699</v>
          </cell>
          <cell r="C5">
            <v>1.8731883092013739E-4</v>
          </cell>
          <cell r="D5">
            <v>2.5752465678853778E-3</v>
          </cell>
        </row>
        <row r="6">
          <cell r="A6" t="str">
            <v>E1</v>
          </cell>
          <cell r="B6">
            <v>66.807103295833301</v>
          </cell>
          <cell r="C6">
            <v>2.097419140049892E-4</v>
          </cell>
          <cell r="D6">
            <v>1.998624499357103E-3</v>
          </cell>
        </row>
        <row r="7">
          <cell r="A7" t="str">
            <v>F1</v>
          </cell>
          <cell r="B7">
            <v>59.266365347138901</v>
          </cell>
          <cell r="C7">
            <v>1.4649239038794001E-4</v>
          </cell>
          <cell r="D7">
            <v>2.0255506086721388E-3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1.935195347195881E-3</v>
          </cell>
        </row>
        <row r="9">
          <cell r="A9" t="str">
            <v>E2</v>
          </cell>
          <cell r="B9">
            <v>32.168162188777799</v>
          </cell>
          <cell r="C9">
            <v>2.0248584003725921E-4</v>
          </cell>
          <cell r="D9">
            <v>3.1569650319890979E-3</v>
          </cell>
        </row>
        <row r="10">
          <cell r="A10" t="str">
            <v>D2</v>
          </cell>
          <cell r="B10">
            <v>74.082408388805504</v>
          </cell>
          <cell r="C10">
            <v>2.067846260517784E-4</v>
          </cell>
          <cell r="D10">
            <v>2.5397814390508522E-3</v>
          </cell>
        </row>
        <row r="11">
          <cell r="A11" t="str">
            <v>C2</v>
          </cell>
          <cell r="B11">
            <v>53.749504401388897</v>
          </cell>
          <cell r="C11">
            <v>1.544856885353589E-4</v>
          </cell>
          <cell r="D11">
            <v>1.9359906969770449E-3</v>
          </cell>
        </row>
        <row r="12">
          <cell r="A12" t="str">
            <v>B2</v>
          </cell>
          <cell r="B12">
            <v>62.286081158750001</v>
          </cell>
          <cell r="C12">
            <v>1.916141358726424E-4</v>
          </cell>
          <cell r="D12">
            <v>2.004468364880674E-3</v>
          </cell>
        </row>
        <row r="13">
          <cell r="A13" t="str">
            <v>A2</v>
          </cell>
          <cell r="B13">
            <v>112.739656113028</v>
          </cell>
          <cell r="C13">
            <v>1.8402913968127999E-4</v>
          </cell>
          <cell r="D13">
            <v>2.0367688350134559E-3</v>
          </cell>
        </row>
        <row r="14">
          <cell r="A14" t="str">
            <v>A3</v>
          </cell>
          <cell r="B14">
            <v>52.247411454722197</v>
          </cell>
          <cell r="C14">
            <v>1.446964873181689E-4</v>
          </cell>
          <cell r="D14">
            <v>2.5246850949944269E-3</v>
          </cell>
        </row>
        <row r="15">
          <cell r="A15" t="str">
            <v>B3</v>
          </cell>
          <cell r="B15">
            <v>33.670573099277803</v>
          </cell>
          <cell r="C15">
            <v>1.9768265537748061E-4</v>
          </cell>
          <cell r="D15">
            <v>2.3183016508089281E-3</v>
          </cell>
        </row>
        <row r="16">
          <cell r="A16" t="str">
            <v>C3</v>
          </cell>
          <cell r="B16">
            <v>51.243160025305599</v>
          </cell>
          <cell r="C16">
            <v>2.140458648260108E-4</v>
          </cell>
          <cell r="D16">
            <v>2.28843297916924E-3</v>
          </cell>
        </row>
        <row r="17">
          <cell r="A17" t="str">
            <v>D3</v>
          </cell>
          <cell r="B17">
            <v>47.7201396128333</v>
          </cell>
          <cell r="C17">
            <v>1.9045555234023539E-4</v>
          </cell>
          <cell r="D17">
            <v>2.9587947467461869E-3</v>
          </cell>
        </row>
        <row r="18">
          <cell r="A18" t="str">
            <v>E3</v>
          </cell>
          <cell r="B18">
            <v>55.252152941805598</v>
          </cell>
          <cell r="C18">
            <v>1.2987220927977529E-4</v>
          </cell>
          <cell r="D18">
            <v>1.915659578623859E-3</v>
          </cell>
        </row>
        <row r="19">
          <cell r="A19" t="str">
            <v>F3</v>
          </cell>
          <cell r="B19">
            <v>62.790018900944403</v>
          </cell>
          <cell r="C19">
            <v>1.839529759075242E-4</v>
          </cell>
          <cell r="D19">
            <v>2.0195708442579999E-3</v>
          </cell>
        </row>
        <row r="20">
          <cell r="A20" t="str">
            <v>F4</v>
          </cell>
          <cell r="B20">
            <v>55.753261448527802</v>
          </cell>
          <cell r="C20">
            <v>2.1566561189989759E-4</v>
          </cell>
          <cell r="D20">
            <v>2.8364778455435028E-3</v>
          </cell>
        </row>
        <row r="21">
          <cell r="A21" t="str">
            <v>E4</v>
          </cell>
          <cell r="B21">
            <v>66.807103295833301</v>
          </cell>
          <cell r="C21">
            <v>2.057973411683047E-4</v>
          </cell>
          <cell r="D21">
            <v>2.135321066867557E-3</v>
          </cell>
        </row>
        <row r="22">
          <cell r="A22" t="str">
            <v>D4</v>
          </cell>
          <cell r="B22">
            <v>42.202307193499998</v>
          </cell>
          <cell r="C22">
            <v>1.5563443099951861E-4</v>
          </cell>
          <cell r="D22">
            <v>2.5489984384003401E-3</v>
          </cell>
        </row>
        <row r="23">
          <cell r="A23" t="str">
            <v>C4</v>
          </cell>
          <cell r="B23">
            <v>58.261327498194397</v>
          </cell>
          <cell r="C23">
            <v>2.1235128079595349E-4</v>
          </cell>
          <cell r="D23">
            <v>2.0412459578304869E-3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2.0530506645427288E-3</v>
          </cell>
        </row>
        <row r="25">
          <cell r="A25" t="str">
            <v>A4</v>
          </cell>
          <cell r="B25">
            <v>46.715686610138903</v>
          </cell>
          <cell r="C25">
            <v>2.2504937349436671E-4</v>
          </cell>
          <cell r="D25">
            <v>3.2156226551125341E-3</v>
          </cell>
        </row>
        <row r="26">
          <cell r="A26" t="str">
            <v>A5</v>
          </cell>
          <cell r="B26">
            <v>59.266365347138901</v>
          </cell>
          <cell r="C26">
            <v>1.986566926909848E-4</v>
          </cell>
          <cell r="D26">
            <v>2.3173017504603119E-3</v>
          </cell>
        </row>
        <row r="27">
          <cell r="A27" t="str">
            <v>B5</v>
          </cell>
          <cell r="B27">
            <v>56.756096143249998</v>
          </cell>
          <cell r="C27">
            <v>1.6086987212048399E-4</v>
          </cell>
          <cell r="D27">
            <v>2.0266347766794632E-3</v>
          </cell>
        </row>
        <row r="28">
          <cell r="A28" t="str">
            <v>C5</v>
          </cell>
          <cell r="B28">
            <v>79.600122049944403</v>
          </cell>
          <cell r="C28">
            <v>1.9148526108859909E-4</v>
          </cell>
          <cell r="D28">
            <v>2.2401044064126081E-3</v>
          </cell>
        </row>
        <row r="29">
          <cell r="A29" t="str">
            <v>D5</v>
          </cell>
          <cell r="B29">
            <v>49.731879851916702</v>
          </cell>
          <cell r="C29">
            <v>1.6619551720905781E-4</v>
          </cell>
          <cell r="D29">
            <v>2.5646692225310469E-3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1.751796305983354E-3</v>
          </cell>
        </row>
        <row r="31">
          <cell r="A31" t="str">
            <v>F5</v>
          </cell>
          <cell r="B31">
            <v>75.593628363888897</v>
          </cell>
          <cell r="C31">
            <v>1.586427291345917E-4</v>
          </cell>
          <cell r="D31">
            <v>1.700916475678229E-3</v>
          </cell>
        </row>
        <row r="32">
          <cell r="A32" t="str">
            <v>F6</v>
          </cell>
          <cell r="B32">
            <v>48.222653133999998</v>
          </cell>
          <cell r="C32">
            <v>1.99148880265193E-4</v>
          </cell>
          <cell r="D32">
            <v>2.4199168393499132E-3</v>
          </cell>
        </row>
        <row r="33">
          <cell r="A33" t="str">
            <v>E6</v>
          </cell>
          <cell r="B33">
            <v>63.797273382444402</v>
          </cell>
          <cell r="C33">
            <v>1.979627938854379E-4</v>
          </cell>
          <cell r="D33">
            <v>2.367283775687087E-3</v>
          </cell>
        </row>
        <row r="34">
          <cell r="A34" t="str">
            <v>D6</v>
          </cell>
          <cell r="B34">
            <v>44.207417707333299</v>
          </cell>
          <cell r="C34">
            <v>1.766681547538529E-4</v>
          </cell>
          <cell r="D34">
            <v>2.5391925573266028E-3</v>
          </cell>
        </row>
        <row r="35">
          <cell r="A35" t="str">
            <v>C6</v>
          </cell>
          <cell r="B35">
            <v>49.228994223027797</v>
          </cell>
          <cell r="C35">
            <v>2.1757160404014739E-4</v>
          </cell>
          <cell r="D35">
            <v>2.8264280069978062E-3</v>
          </cell>
        </row>
        <row r="36">
          <cell r="A36" t="str">
            <v>B6</v>
          </cell>
          <cell r="B36">
            <v>43.7058039148611</v>
          </cell>
          <cell r="C36">
            <v>1.3405128299926369E-4</v>
          </cell>
          <cell r="D36">
            <v>1.7959790220150151E-3</v>
          </cell>
        </row>
        <row r="37">
          <cell r="A37" t="str">
            <v>A6</v>
          </cell>
          <cell r="B37">
            <v>45.210172890055603</v>
          </cell>
          <cell r="C37">
            <v>2.4569503655719871E-4</v>
          </cell>
          <cell r="D37">
            <v>3.330503329010373E-3</v>
          </cell>
        </row>
        <row r="38">
          <cell r="A38" t="str">
            <v>A7</v>
          </cell>
          <cell r="B38" t="str">
            <v>N/A</v>
          </cell>
          <cell r="C38" t="str">
            <v>N/A</v>
          </cell>
          <cell r="D38">
            <v>2.0244240899953661E-3</v>
          </cell>
        </row>
        <row r="39">
          <cell r="A39" t="str">
            <v>B7</v>
          </cell>
          <cell r="B39">
            <v>46.2135673728611</v>
          </cell>
          <cell r="C39">
            <v>2.5631788714396142E-4</v>
          </cell>
          <cell r="D39">
            <v>2.949079908691617E-3</v>
          </cell>
        </row>
        <row r="40">
          <cell r="A40" t="str">
            <v>C7</v>
          </cell>
          <cell r="B40">
            <v>64.801203606944398</v>
          </cell>
          <cell r="C40">
            <v>2.0862094473263681E-4</v>
          </cell>
          <cell r="D40">
            <v>2.0218142239902619E-3</v>
          </cell>
        </row>
        <row r="41">
          <cell r="A41" t="str">
            <v>D7</v>
          </cell>
          <cell r="B41">
            <v>74.586293868833295</v>
          </cell>
          <cell r="C41">
            <v>2.2367524251389951E-4</v>
          </cell>
          <cell r="D41">
            <v>2.1591913271379248E-3</v>
          </cell>
        </row>
        <row r="42">
          <cell r="A42" t="str">
            <v>E7</v>
          </cell>
          <cell r="B42">
            <v>81.105796772527796</v>
          </cell>
          <cell r="C42">
            <v>2.1933361963590939E-4</v>
          </cell>
          <cell r="D42">
            <v>1.88828895371366E-3</v>
          </cell>
        </row>
        <row r="43">
          <cell r="A43" t="str">
            <v>F7</v>
          </cell>
          <cell r="B43">
            <v>76.595111788666699</v>
          </cell>
          <cell r="C43">
            <v>1.8234649385208941E-4</v>
          </cell>
          <cell r="D43">
            <v>2.1537172558236768E-3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4.2643550096653439E-4</v>
          </cell>
        </row>
        <row r="45">
          <cell r="A45" t="str">
            <v>E8</v>
          </cell>
          <cell r="B45">
            <v>62.286081158750001</v>
          </cell>
          <cell r="C45">
            <v>1.6139668044861299E-4</v>
          </cell>
          <cell r="D45">
            <v>2.727878869121768E-3</v>
          </cell>
        </row>
        <row r="46">
          <cell r="A46" t="str">
            <v>D8</v>
          </cell>
          <cell r="B46">
            <v>48.725884935611099</v>
          </cell>
          <cell r="C46">
            <v>1.605305734967472E-4</v>
          </cell>
          <cell r="D46">
            <v>2.0076197899918709E-3</v>
          </cell>
        </row>
        <row r="47">
          <cell r="A47" t="str">
            <v>C8</v>
          </cell>
          <cell r="B47">
            <v>62.286081158750001</v>
          </cell>
          <cell r="C47">
            <v>1.350288128360356E-4</v>
          </cell>
          <cell r="D47">
            <v>1.9280220795671939E-3</v>
          </cell>
        </row>
        <row r="48">
          <cell r="A48" t="str">
            <v>B8</v>
          </cell>
          <cell r="B48">
            <v>73.579132152972207</v>
          </cell>
          <cell r="C48">
            <v>1.6252688056610131E-4</v>
          </cell>
          <cell r="D48">
            <v>2.0629692385738768E-3</v>
          </cell>
        </row>
        <row r="49">
          <cell r="A49" t="str">
            <v>A8</v>
          </cell>
          <cell r="B49">
            <v>68.554401743750006</v>
          </cell>
          <cell r="C49">
            <v>2.3545564754626431E-4</v>
          </cell>
          <cell r="D49">
            <v>2.2272200185233849E-3</v>
          </cell>
        </row>
      </sheetData>
      <sheetData sheetId="33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72.5865049454722</v>
          </cell>
          <cell r="C2">
            <v>4.059508632811829E-4</v>
          </cell>
          <cell r="D2">
            <v>4.2785375904142962E-3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3.26366420831881E-3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4.2363469723756828E-3</v>
          </cell>
        </row>
        <row r="5">
          <cell r="A5" t="str">
            <v>D1</v>
          </cell>
          <cell r="B5">
            <v>106.73777218836101</v>
          </cell>
          <cell r="C5">
            <v>4.4576672284847043E-4</v>
          </cell>
          <cell r="D5">
            <v>3.2609835915785568E-3</v>
          </cell>
        </row>
        <row r="6">
          <cell r="A6" t="str">
            <v>E1</v>
          </cell>
          <cell r="B6" t="str">
            <v>N/A</v>
          </cell>
          <cell r="C6" t="str">
            <v>N/A</v>
          </cell>
          <cell r="D6">
            <v>4.122599138979376E-3</v>
          </cell>
        </row>
        <row r="7">
          <cell r="A7" t="str">
            <v>F1</v>
          </cell>
          <cell r="B7">
            <v>186.58986940725001</v>
          </cell>
          <cell r="C7">
            <v>1.164643504518512E-4</v>
          </cell>
          <cell r="D7">
            <v>3.774218364501578E-3</v>
          </cell>
        </row>
        <row r="8">
          <cell r="A8" t="str">
            <v>F2</v>
          </cell>
          <cell r="B8">
            <v>115.774242094361</v>
          </cell>
          <cell r="C8">
            <v>4.9764455300833602E-5</v>
          </cell>
          <cell r="D8">
            <v>4.08753881199101E-3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3.612234713107715E-3</v>
          </cell>
        </row>
        <row r="10">
          <cell r="A10" t="str">
            <v>D2</v>
          </cell>
          <cell r="B10">
            <v>166.503346277167</v>
          </cell>
          <cell r="C10">
            <v>3.9446191093487189E-4</v>
          </cell>
          <cell r="D10">
            <v>3.6991379429002951E-3</v>
          </cell>
        </row>
        <row r="11">
          <cell r="A11" t="str">
            <v>C2</v>
          </cell>
          <cell r="B11" t="str">
            <v>N/A</v>
          </cell>
          <cell r="C11" t="str">
            <v>N/A</v>
          </cell>
          <cell r="D11">
            <v>4.4043989124750646E-3</v>
          </cell>
        </row>
        <row r="12">
          <cell r="A12" t="str">
            <v>B2</v>
          </cell>
          <cell r="B12" t="str">
            <v>N/A</v>
          </cell>
          <cell r="C12" t="str">
            <v>N/A</v>
          </cell>
          <cell r="D12">
            <v>4.113536520784224E-3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4.4600427221193227E-3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5.0789582398070524E-3</v>
          </cell>
        </row>
        <row r="15">
          <cell r="A15" t="str">
            <v>B3</v>
          </cell>
          <cell r="B15">
            <v>16.6030773003333</v>
          </cell>
          <cell r="C15">
            <v>2.0081102288749261E-4</v>
          </cell>
          <cell r="D15">
            <v>5.3461529366195066E-3</v>
          </cell>
        </row>
        <row r="16">
          <cell r="A16" t="str">
            <v>C3</v>
          </cell>
          <cell r="B16">
            <v>224.257950951194</v>
          </cell>
          <cell r="C16">
            <v>-1.357841366964586E-5</v>
          </cell>
          <cell r="D16">
            <v>3.1528071385311471E-3</v>
          </cell>
        </row>
        <row r="17">
          <cell r="A17" t="str">
            <v>D3</v>
          </cell>
          <cell r="B17">
            <v>229.270960075</v>
          </cell>
          <cell r="C17">
            <v>-2.8214755316675298E-5</v>
          </cell>
          <cell r="D17">
            <v>4.2275429916805076E-3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2.9984452096444708E-3</v>
          </cell>
        </row>
        <row r="19">
          <cell r="A19" t="str">
            <v>F3</v>
          </cell>
          <cell r="B19">
            <v>165.498309047361</v>
          </cell>
          <cell r="C19">
            <v>3.8932759282380648E-5</v>
          </cell>
          <cell r="D19">
            <v>3.835557684869084E-3</v>
          </cell>
        </row>
        <row r="20">
          <cell r="A20" t="str">
            <v>F4</v>
          </cell>
          <cell r="B20" t="str">
            <v>N/A</v>
          </cell>
          <cell r="C20" t="str">
            <v>N/A</v>
          </cell>
          <cell r="D20">
            <v>3.6280608144372058E-3</v>
          </cell>
        </row>
        <row r="21">
          <cell r="A21" t="str">
            <v>E4</v>
          </cell>
          <cell r="B21" t="str">
            <v>N/A</v>
          </cell>
          <cell r="C21" t="str">
            <v>N/A</v>
          </cell>
          <cell r="D21">
            <v>5.1969734666438092E-3</v>
          </cell>
        </row>
        <row r="22">
          <cell r="A22" t="str">
            <v>D4</v>
          </cell>
          <cell r="B22">
            <v>177.55470364341701</v>
          </cell>
          <cell r="C22">
            <v>1.118107333495588E-4</v>
          </cell>
          <cell r="D22">
            <v>3.7489407368797032E-3</v>
          </cell>
        </row>
        <row r="23">
          <cell r="A23" t="str">
            <v>C4</v>
          </cell>
          <cell r="B23">
            <v>84.138377618444395</v>
          </cell>
          <cell r="C23">
            <v>3.8892783192052938E-4</v>
          </cell>
          <cell r="D23">
            <v>3.5476478252303382E-3</v>
          </cell>
        </row>
        <row r="24">
          <cell r="A24" t="str">
            <v>B4</v>
          </cell>
          <cell r="B24">
            <v>131.34821252102799</v>
          </cell>
          <cell r="C24">
            <v>2.8218277945602898E-4</v>
          </cell>
          <cell r="D24">
            <v>2.4867256786329549E-3</v>
          </cell>
        </row>
        <row r="25">
          <cell r="A25" t="str">
            <v>A4</v>
          </cell>
          <cell r="B25" t="str">
            <v>N/A</v>
          </cell>
          <cell r="C25" t="str">
            <v>N/A</v>
          </cell>
          <cell r="D25">
            <v>3.0237551836629151E-3</v>
          </cell>
        </row>
        <row r="26">
          <cell r="A26" t="str">
            <v>A5</v>
          </cell>
          <cell r="B26">
            <v>66.319220250555603</v>
          </cell>
          <cell r="C26">
            <v>4.0147068085418978E-4</v>
          </cell>
          <cell r="D26">
            <v>4.0442843676358796E-3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5.4666234495971038E-3</v>
          </cell>
        </row>
        <row r="28">
          <cell r="A28" t="str">
            <v>C5</v>
          </cell>
          <cell r="B28">
            <v>69.069594175777794</v>
          </cell>
          <cell r="C28">
            <v>2.496504194935127E-4</v>
          </cell>
          <cell r="D28">
            <v>3.751366019433221E-3</v>
          </cell>
        </row>
        <row r="29">
          <cell r="A29" t="str">
            <v>D5</v>
          </cell>
          <cell r="B29" t="str">
            <v>N/A</v>
          </cell>
          <cell r="C29" t="str">
            <v>N/A</v>
          </cell>
          <cell r="D29">
            <v>3.6256677965706609E-3</v>
          </cell>
        </row>
        <row r="30">
          <cell r="A30" t="str">
            <v>E5</v>
          </cell>
          <cell r="B30">
            <v>60.283887381861099</v>
          </cell>
          <cell r="C30">
            <v>1.911388377810616E-4</v>
          </cell>
          <cell r="D30">
            <v>4.4111432560397772E-3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4.9475918930522939E-3</v>
          </cell>
        </row>
        <row r="32">
          <cell r="A32" t="str">
            <v>F6</v>
          </cell>
          <cell r="B32">
            <v>45.218761318083303</v>
          </cell>
          <cell r="C32">
            <v>2.0798587144047091E-4</v>
          </cell>
          <cell r="D32">
            <v>3.694948730996012E-3</v>
          </cell>
        </row>
        <row r="33">
          <cell r="A33" t="str">
            <v>E6</v>
          </cell>
          <cell r="B33">
            <v>37.190901979111104</v>
          </cell>
          <cell r="C33">
            <v>3.5764306044964123E-5</v>
          </cell>
          <cell r="D33">
            <v>5.283466620100508E-3</v>
          </cell>
        </row>
        <row r="34">
          <cell r="A34" t="str">
            <v>D6</v>
          </cell>
          <cell r="B34" t="str">
            <v>N/A</v>
          </cell>
          <cell r="C34" t="str">
            <v>N/A</v>
          </cell>
          <cell r="D34">
            <v>3.2729943853846361E-3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8.0791043632585571E-3</v>
          </cell>
        </row>
        <row r="36">
          <cell r="A36" t="str">
            <v>B6</v>
          </cell>
          <cell r="B36">
            <v>53.2589205490833</v>
          </cell>
          <cell r="C36">
            <v>3.4836585941403088E-4</v>
          </cell>
          <cell r="D36">
            <v>4.0025047968077878E-3</v>
          </cell>
        </row>
        <row r="37">
          <cell r="A37" t="str">
            <v>A6</v>
          </cell>
          <cell r="B37">
            <v>68.567737623777802</v>
          </cell>
          <cell r="C37">
            <v>3.3789903983876121E-4</v>
          </cell>
          <cell r="D37">
            <v>4.2071050724863104E-3</v>
          </cell>
        </row>
        <row r="38">
          <cell r="A38" t="str">
            <v>A7</v>
          </cell>
          <cell r="B38">
            <v>79.1140092093611</v>
          </cell>
          <cell r="C38">
            <v>6.9742474866530844E-4</v>
          </cell>
          <cell r="D38">
            <v>4.5486103606076668E-3</v>
          </cell>
        </row>
        <row r="39">
          <cell r="A39" t="str">
            <v>B7</v>
          </cell>
          <cell r="B39">
            <v>76.109365271416706</v>
          </cell>
          <cell r="C39">
            <v>6.1486775520145092E-4</v>
          </cell>
          <cell r="D39">
            <v>5.444525062268302E-3</v>
          </cell>
        </row>
        <row r="40">
          <cell r="A40" t="str">
            <v>C7</v>
          </cell>
          <cell r="B40">
            <v>46.222087558055598</v>
          </cell>
          <cell r="C40">
            <v>2.5977162113646388E-4</v>
          </cell>
          <cell r="D40">
            <v>3.8162697580830149E-3</v>
          </cell>
        </row>
        <row r="41">
          <cell r="A41" t="str">
            <v>D7</v>
          </cell>
          <cell r="B41">
            <v>169.522789921</v>
          </cell>
          <cell r="C41">
            <v>1.7906902186831539E-4</v>
          </cell>
          <cell r="D41">
            <v>3.0596986895951592E-3</v>
          </cell>
        </row>
        <row r="42">
          <cell r="A42" t="str">
            <v>E7</v>
          </cell>
          <cell r="B42">
            <v>55.763756884611098</v>
          </cell>
          <cell r="C42">
            <v>2.4971811002607669E-4</v>
          </cell>
          <cell r="D42">
            <v>5.2747700396004312E-3</v>
          </cell>
        </row>
        <row r="43">
          <cell r="A43" t="str">
            <v>F7</v>
          </cell>
          <cell r="B43">
            <v>6.0578719728888899</v>
          </cell>
          <cell r="C43">
            <v>1.4269674101265981E-4</v>
          </cell>
          <cell r="D43">
            <v>5.0123307015970684E-3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4.3930137864695463E-4</v>
          </cell>
        </row>
        <row r="45">
          <cell r="A45" t="str">
            <v>E8</v>
          </cell>
          <cell r="B45">
            <v>186.58986940725001</v>
          </cell>
          <cell r="C45">
            <v>3.3538832775226852E-4</v>
          </cell>
          <cell r="D45">
            <v>3.763162569616639E-3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3.2906302648769291E-3</v>
          </cell>
        </row>
        <row r="47">
          <cell r="A47" t="str">
            <v>C8</v>
          </cell>
          <cell r="B47">
            <v>4.5466259805833298</v>
          </cell>
          <cell r="C47">
            <v>4.8581268991758312E-5</v>
          </cell>
          <cell r="D47">
            <v>4.4190325812058454E-3</v>
          </cell>
        </row>
        <row r="48">
          <cell r="A48" t="str">
            <v>B8</v>
          </cell>
          <cell r="B48">
            <v>131.84914820880601</v>
          </cell>
          <cell r="C48">
            <v>3.5466521148679362E-4</v>
          </cell>
          <cell r="D48">
            <v>4.9544466833175002E-3</v>
          </cell>
        </row>
        <row r="49">
          <cell r="A49" t="str">
            <v>A8</v>
          </cell>
          <cell r="B49" t="str">
            <v>N/A</v>
          </cell>
          <cell r="C49" t="str">
            <v>N/A</v>
          </cell>
          <cell r="D49">
            <v>3.4499020043866199E-3</v>
          </cell>
        </row>
      </sheetData>
      <sheetData sheetId="34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61.795443829472198</v>
          </cell>
          <cell r="C2">
            <v>3.3192539306714058E-4</v>
          </cell>
          <cell r="D2">
            <v>2.2327423108293872E-3</v>
          </cell>
        </row>
        <row r="3">
          <cell r="A3" t="str">
            <v>B1</v>
          </cell>
          <cell r="B3">
            <v>107.242315821139</v>
          </cell>
          <cell r="C3">
            <v>4.0803012849661849E-4</v>
          </cell>
          <cell r="D3">
            <v>1.909821014250945E-3</v>
          </cell>
        </row>
        <row r="4">
          <cell r="A4" t="str">
            <v>C1</v>
          </cell>
          <cell r="B4">
            <v>55.264159656111097</v>
          </cell>
          <cell r="C4">
            <v>2.9480078009686673E-4</v>
          </cell>
          <cell r="D4">
            <v>2.4802870814461791E-3</v>
          </cell>
        </row>
        <row r="5">
          <cell r="A5" t="str">
            <v>D1</v>
          </cell>
          <cell r="B5">
            <v>74.602039715499998</v>
          </cell>
          <cell r="C5">
            <v>3.0825243747948148E-4</v>
          </cell>
          <cell r="D5">
            <v>1.8603223689611171E-3</v>
          </cell>
        </row>
        <row r="6">
          <cell r="A6" t="str">
            <v>E1</v>
          </cell>
          <cell r="B6">
            <v>83.134298462000004</v>
          </cell>
          <cell r="C6">
            <v>3.554535099943363E-4</v>
          </cell>
          <cell r="D6">
            <v>2.3585732144272569E-3</v>
          </cell>
        </row>
        <row r="7">
          <cell r="A7" t="str">
            <v>F1</v>
          </cell>
          <cell r="B7">
            <v>44.216660168055597</v>
          </cell>
          <cell r="C7">
            <v>3.9005472619795689E-4</v>
          </cell>
          <cell r="D7">
            <v>3.3263177742612481E-3</v>
          </cell>
        </row>
        <row r="8">
          <cell r="A8" t="str">
            <v>F2</v>
          </cell>
          <cell r="B8">
            <v>55.765028185861098</v>
          </cell>
          <cell r="C8">
            <v>2.3818279466668611E-4</v>
          </cell>
          <cell r="D8">
            <v>2.5399136934861838E-3</v>
          </cell>
        </row>
        <row r="9">
          <cell r="A9" t="str">
            <v>E2</v>
          </cell>
          <cell r="B9">
            <v>72.588242159361101</v>
          </cell>
          <cell r="C9">
            <v>4.0016022153990149E-4</v>
          </cell>
          <cell r="D9">
            <v>2.133006932919462E-3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1.623263347287475E-3</v>
          </cell>
        </row>
        <row r="11">
          <cell r="A11" t="str">
            <v>C2</v>
          </cell>
          <cell r="B11">
            <v>49.742552561777799</v>
          </cell>
          <cell r="C11">
            <v>2.6263193271352429E-4</v>
          </cell>
          <cell r="D11">
            <v>2.1821493255912488E-3</v>
          </cell>
        </row>
        <row r="12">
          <cell r="A12" t="str">
            <v>B2</v>
          </cell>
          <cell r="B12">
            <v>67.838557243833307</v>
          </cell>
          <cell r="C12">
            <v>4.0547858278485599E-4</v>
          </cell>
          <cell r="D12">
            <v>2.2475014422750389E-3</v>
          </cell>
        </row>
        <row r="13">
          <cell r="A13" t="str">
            <v>A2</v>
          </cell>
          <cell r="B13">
            <v>58.776520347916701</v>
          </cell>
          <cell r="C13">
            <v>5.9707467562885848E-4</v>
          </cell>
          <cell r="D13">
            <v>3.0305762744569742E-3</v>
          </cell>
        </row>
        <row r="14">
          <cell r="A14" t="str">
            <v>A3</v>
          </cell>
          <cell r="B14">
            <v>69.573019702249994</v>
          </cell>
          <cell r="C14">
            <v>4.8019734203818691E-4</v>
          </cell>
          <cell r="D14">
            <v>2.949228797852279E-3</v>
          </cell>
        </row>
        <row r="15">
          <cell r="A15" t="str">
            <v>B3</v>
          </cell>
          <cell r="B15">
            <v>79.1158241624167</v>
          </cell>
          <cell r="C15">
            <v>5.249618667486376E-4</v>
          </cell>
          <cell r="D15">
            <v>2.057397338244477E-3</v>
          </cell>
        </row>
        <row r="16">
          <cell r="A16" t="str">
            <v>C3</v>
          </cell>
          <cell r="B16">
            <v>58.274042178222203</v>
          </cell>
          <cell r="C16">
            <v>4.1510090101355788E-4</v>
          </cell>
          <cell r="D16">
            <v>2.912410494916317E-3</v>
          </cell>
        </row>
        <row r="17">
          <cell r="A17" t="str">
            <v>D3</v>
          </cell>
          <cell r="B17">
            <v>74.602039715499998</v>
          </cell>
          <cell r="C17">
            <v>2.9988240520274659E-4</v>
          </cell>
          <cell r="D17">
            <v>2.5018515473171658E-3</v>
          </cell>
        </row>
        <row r="18">
          <cell r="A18" t="str">
            <v>E3</v>
          </cell>
          <cell r="B18">
            <v>141.89469447138899</v>
          </cell>
          <cell r="C18">
            <v>1.134381630440717E-4</v>
          </cell>
          <cell r="D18">
            <v>4.4775539663353152E-3</v>
          </cell>
        </row>
        <row r="19">
          <cell r="A19" t="str">
            <v>F3</v>
          </cell>
          <cell r="B19">
            <v>70.074814841722201</v>
          </cell>
          <cell r="C19">
            <v>2.8338136729480381E-4</v>
          </cell>
          <cell r="D19">
            <v>2.5627444561933431E-3</v>
          </cell>
        </row>
        <row r="20">
          <cell r="A20" t="str">
            <v>F4</v>
          </cell>
          <cell r="B20">
            <v>96.700338969083305</v>
          </cell>
          <cell r="C20">
            <v>4.8763152522407949E-4</v>
          </cell>
          <cell r="D20">
            <v>1.8493120101394939E-3</v>
          </cell>
        </row>
        <row r="21">
          <cell r="A21" t="str">
            <v>E4</v>
          </cell>
          <cell r="B21">
            <v>71.0786897073056</v>
          </cell>
          <cell r="C21">
            <v>3.9118704457754758E-4</v>
          </cell>
          <cell r="D21">
            <v>1.929185679136443E-3</v>
          </cell>
        </row>
        <row r="22">
          <cell r="A22" t="str">
            <v>D4</v>
          </cell>
          <cell r="B22">
            <v>73.594866691638899</v>
          </cell>
          <cell r="C22">
            <v>3.6789258523897169E-4</v>
          </cell>
          <cell r="D22">
            <v>2.5691688359879379E-3</v>
          </cell>
        </row>
        <row r="23">
          <cell r="A23" t="str">
            <v>C4</v>
          </cell>
          <cell r="B23">
            <v>64.315130232916701</v>
          </cell>
          <cell r="C23">
            <v>3.4146371907098051E-4</v>
          </cell>
          <cell r="D23">
            <v>2.0999932673481658E-3</v>
          </cell>
        </row>
        <row r="24">
          <cell r="A24" t="str">
            <v>B4</v>
          </cell>
          <cell r="B24">
            <v>92.175521440722207</v>
          </cell>
          <cell r="C24">
            <v>3.5857155554506407E-4</v>
          </cell>
          <cell r="D24">
            <v>2.4658318726791281E-3</v>
          </cell>
        </row>
        <row r="25">
          <cell r="A25" t="str">
            <v>A4</v>
          </cell>
          <cell r="B25">
            <v>69.071176362972196</v>
          </cell>
          <cell r="C25">
            <v>3.1815016972251361E-4</v>
          </cell>
          <cell r="D25">
            <v>2.1886787837353968E-3</v>
          </cell>
        </row>
        <row r="26">
          <cell r="A26" t="str">
            <v>A5</v>
          </cell>
          <cell r="B26">
            <v>74.098474506027799</v>
          </cell>
          <cell r="C26">
            <v>3.0233278206619391E-4</v>
          </cell>
          <cell r="D26">
            <v>2.40451944938572E-3</v>
          </cell>
        </row>
        <row r="27">
          <cell r="A27" t="str">
            <v>B5</v>
          </cell>
          <cell r="B27">
            <v>85.649456063027799</v>
          </cell>
          <cell r="C27">
            <v>3.6390647486165639E-4</v>
          </cell>
          <cell r="D27">
            <v>2.1065999670894981E-3</v>
          </cell>
        </row>
        <row r="28">
          <cell r="A28" t="str">
            <v>C5</v>
          </cell>
          <cell r="B28">
            <v>79.617351497694401</v>
          </cell>
          <cell r="C28">
            <v>3.6118099692858922E-4</v>
          </cell>
          <cell r="D28">
            <v>2.1879987133684468E-3</v>
          </cell>
        </row>
        <row r="29">
          <cell r="A29" t="str">
            <v>D5</v>
          </cell>
          <cell r="B29">
            <v>81.625517768194399</v>
          </cell>
          <cell r="C29">
            <v>3.8802069312028392E-4</v>
          </cell>
          <cell r="D29">
            <v>1.6907519227668409E-3</v>
          </cell>
        </row>
        <row r="30">
          <cell r="A30" t="str">
            <v>E5</v>
          </cell>
          <cell r="B30">
            <v>81.123509818555505</v>
          </cell>
          <cell r="C30">
            <v>3.0051654589811368E-4</v>
          </cell>
          <cell r="D30">
            <v>2.1727344187000238E-3</v>
          </cell>
        </row>
        <row r="31">
          <cell r="A31" t="str">
            <v>F5</v>
          </cell>
          <cell r="B31">
            <v>96.197277525888893</v>
          </cell>
          <cell r="C31">
            <v>3.1218797656482891E-4</v>
          </cell>
          <cell r="D31">
            <v>1.936555931804386E-3</v>
          </cell>
        </row>
        <row r="32">
          <cell r="A32" t="str">
            <v>F6</v>
          </cell>
          <cell r="B32">
            <v>94.184828042194397</v>
          </cell>
          <cell r="C32">
            <v>4.2739770807500519E-4</v>
          </cell>
          <cell r="D32">
            <v>2.2419863771485542E-3</v>
          </cell>
        </row>
        <row r="33">
          <cell r="A33" t="str">
            <v>E6</v>
          </cell>
          <cell r="B33">
            <v>78.614322963527798</v>
          </cell>
          <cell r="C33">
            <v>5.0949692259899114E-4</v>
          </cell>
          <cell r="D33">
            <v>2.2378187389679818E-3</v>
          </cell>
        </row>
        <row r="34">
          <cell r="A34" t="str">
            <v>D6</v>
          </cell>
          <cell r="B34">
            <v>62.2999309009722</v>
          </cell>
          <cell r="C34">
            <v>3.2812404446298332E-4</v>
          </cell>
          <cell r="D34">
            <v>2.6964534608709219E-3</v>
          </cell>
        </row>
        <row r="35">
          <cell r="A35" t="str">
            <v>C6</v>
          </cell>
          <cell r="B35">
            <v>83.637453189277807</v>
          </cell>
          <cell r="C35">
            <v>3.551962615602226E-4</v>
          </cell>
          <cell r="D35">
            <v>1.9873058598420782E-3</v>
          </cell>
        </row>
        <row r="36">
          <cell r="A36" t="str">
            <v>B6</v>
          </cell>
          <cell r="B36">
            <v>76.611737687000002</v>
          </cell>
          <cell r="C36">
            <v>3.4567969326129673E-4</v>
          </cell>
          <cell r="D36">
            <v>2.270604829195159E-3</v>
          </cell>
        </row>
        <row r="37">
          <cell r="A37" t="str">
            <v>A6</v>
          </cell>
          <cell r="B37">
            <v>66.8212994506667</v>
          </cell>
          <cell r="C37">
            <v>3.7527863869118077E-4</v>
          </cell>
          <cell r="D37">
            <v>2.1624758800560429E-3</v>
          </cell>
        </row>
        <row r="38">
          <cell r="A38" t="str">
            <v>A7</v>
          </cell>
          <cell r="B38">
            <v>80.118914787666696</v>
          </cell>
          <cell r="C38">
            <v>4.2984226822216122E-4</v>
          </cell>
          <cell r="D38">
            <v>2.2941705852987031E-3</v>
          </cell>
        </row>
        <row r="39">
          <cell r="A39" t="str">
            <v>B7</v>
          </cell>
          <cell r="B39">
            <v>56.266454528388898</v>
          </cell>
          <cell r="C39">
            <v>2.6169791300028093E-4</v>
          </cell>
          <cell r="D39">
            <v>2.7850931369360139E-3</v>
          </cell>
        </row>
        <row r="40">
          <cell r="A40" t="str">
            <v>C7</v>
          </cell>
          <cell r="B40">
            <v>43.715266503611097</v>
          </cell>
          <cell r="C40">
            <v>2.3448503634278009E-4</v>
          </cell>
          <cell r="D40">
            <v>2.134847648689315E-3</v>
          </cell>
        </row>
        <row r="41">
          <cell r="A41" t="str">
            <v>D7</v>
          </cell>
          <cell r="B41">
            <v>62.2999309009722</v>
          </cell>
          <cell r="C41">
            <v>4.2734506487950718E-4</v>
          </cell>
          <cell r="D41">
            <v>2.7731008731441448E-3</v>
          </cell>
        </row>
        <row r="42">
          <cell r="A42" t="str">
            <v>E7</v>
          </cell>
          <cell r="B42">
            <v>59.279573331249999</v>
          </cell>
          <cell r="C42">
            <v>3.2920752633864133E-4</v>
          </cell>
          <cell r="D42">
            <v>2.1268399154626078E-3</v>
          </cell>
        </row>
        <row r="43">
          <cell r="A43" t="str">
            <v>F7</v>
          </cell>
          <cell r="B43">
            <v>105.232387244333</v>
          </cell>
          <cell r="C43">
            <v>3.4875361225135062E-4</v>
          </cell>
          <cell r="D43">
            <v>1.9060697547116871E-3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4.6594665842045088E-4</v>
          </cell>
        </row>
        <row r="45">
          <cell r="A45" t="str">
            <v>E8</v>
          </cell>
          <cell r="B45">
            <v>97.707789283944393</v>
          </cell>
          <cell r="C45">
            <v>4.2905288337495931E-4</v>
          </cell>
          <cell r="D45">
            <v>2.2652549868043639E-3</v>
          </cell>
        </row>
        <row r="46">
          <cell r="A46" t="str">
            <v>D8</v>
          </cell>
          <cell r="B46">
            <v>66.8212994506667</v>
          </cell>
          <cell r="C46">
            <v>3.1569318140195382E-4</v>
          </cell>
          <cell r="D46">
            <v>1.824906167825388E-3</v>
          </cell>
        </row>
        <row r="47">
          <cell r="A47" t="str">
            <v>C8</v>
          </cell>
          <cell r="B47">
            <v>70.074814841722201</v>
          </cell>
          <cell r="C47">
            <v>2.272165714187037E-4</v>
          </cell>
          <cell r="D47">
            <v>1.94766646239292E-3</v>
          </cell>
        </row>
        <row r="48">
          <cell r="A48" t="str">
            <v>B8</v>
          </cell>
          <cell r="B48">
            <v>85.649456063027799</v>
          </cell>
          <cell r="C48">
            <v>2.6665130397179128E-4</v>
          </cell>
          <cell r="D48">
            <v>1.9731372532628281E-3</v>
          </cell>
        </row>
        <row r="49">
          <cell r="A49" t="str">
            <v>A8</v>
          </cell>
          <cell r="B49">
            <v>65.319510093388899</v>
          </cell>
          <cell r="C49">
            <v>3.7666153289670092E-4</v>
          </cell>
          <cell r="D49">
            <v>1.8086857018636811E-3</v>
          </cell>
        </row>
      </sheetData>
      <sheetData sheetId="35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102.22382578127799</v>
          </cell>
          <cell r="C2">
            <v>3.3120572976039832E-4</v>
          </cell>
          <cell r="D2">
            <v>1.9859853551810469E-3</v>
          </cell>
        </row>
        <row r="3">
          <cell r="A3" t="str">
            <v>B1</v>
          </cell>
          <cell r="B3">
            <v>87.163353354305599</v>
          </cell>
          <cell r="C3">
            <v>3.3278708766650651E-4</v>
          </cell>
          <cell r="D3">
            <v>2.8915156551898068E-3</v>
          </cell>
        </row>
        <row r="4">
          <cell r="A4" t="str">
            <v>C1</v>
          </cell>
          <cell r="B4">
            <v>86.155030490361099</v>
          </cell>
          <cell r="C4">
            <v>3.0516549900036402E-4</v>
          </cell>
          <cell r="D4">
            <v>2.491663930382406E-3</v>
          </cell>
        </row>
        <row r="5">
          <cell r="A5" t="str">
            <v>D1</v>
          </cell>
          <cell r="B5">
            <v>89.670696588861105</v>
          </cell>
          <cell r="C5">
            <v>3.0119374556579351E-4</v>
          </cell>
          <cell r="D5">
            <v>1.9348886049249561E-3</v>
          </cell>
        </row>
        <row r="6">
          <cell r="A6" t="str">
            <v>E1</v>
          </cell>
          <cell r="B6">
            <v>63.8120379479722</v>
          </cell>
          <cell r="C6">
            <v>2.7818653716518851E-4</v>
          </cell>
          <cell r="D6">
            <v>2.6863899219189209E-3</v>
          </cell>
        </row>
        <row r="7">
          <cell r="A7" t="str">
            <v>F1</v>
          </cell>
          <cell r="B7">
            <v>67.839988970694407</v>
          </cell>
          <cell r="C7">
            <v>3.0695969728409579E-4</v>
          </cell>
          <cell r="D7">
            <v>1.941277946201584E-3</v>
          </cell>
        </row>
        <row r="8">
          <cell r="A8" t="str">
            <v>F2</v>
          </cell>
          <cell r="B8">
            <v>68.570790644194403</v>
          </cell>
          <cell r="C8">
            <v>2.6272150990646362E-4</v>
          </cell>
          <cell r="D8">
            <v>2.1308980626455758E-3</v>
          </cell>
        </row>
        <row r="9">
          <cell r="A9" t="str">
            <v>E2</v>
          </cell>
          <cell r="B9">
            <v>79.117670161083296</v>
          </cell>
          <cell r="C9">
            <v>3.9180891821179441E-4</v>
          </cell>
          <cell r="D9">
            <v>2.3911266598753188E-3</v>
          </cell>
        </row>
        <row r="10">
          <cell r="A10" t="str">
            <v>D2</v>
          </cell>
          <cell r="B10">
            <v>76.613455048694405</v>
          </cell>
          <cell r="C10">
            <v>3.7908451426051912E-4</v>
          </cell>
          <cell r="D10">
            <v>2.2475020507693052E-3</v>
          </cell>
        </row>
        <row r="11">
          <cell r="A11" t="str">
            <v>C2</v>
          </cell>
          <cell r="B11">
            <v>56.267720987194402</v>
          </cell>
          <cell r="C11">
            <v>2.9771519265315059E-4</v>
          </cell>
          <cell r="D11">
            <v>2.5510428732128869E-3</v>
          </cell>
        </row>
        <row r="12">
          <cell r="A12" t="str">
            <v>B2</v>
          </cell>
          <cell r="B12">
            <v>109.762735282056</v>
          </cell>
          <cell r="C12">
            <v>4.3097056315443918E-4</v>
          </cell>
          <cell r="D12">
            <v>2.332370692315244E-3</v>
          </cell>
        </row>
        <row r="13">
          <cell r="A13" t="str">
            <v>A2</v>
          </cell>
          <cell r="B13">
            <v>72.589847143249997</v>
          </cell>
          <cell r="C13">
            <v>4.2402037419439113E-4</v>
          </cell>
          <cell r="D13">
            <v>2.4120486091278618E-3</v>
          </cell>
        </row>
        <row r="14">
          <cell r="A14" t="str">
            <v>A3</v>
          </cell>
          <cell r="B14">
            <v>87.163353354305599</v>
          </cell>
          <cell r="C14">
            <v>2.5123315107552049E-4</v>
          </cell>
          <cell r="D14">
            <v>2.3742380736386211E-3</v>
          </cell>
        </row>
        <row r="15">
          <cell r="A15" t="str">
            <v>B3</v>
          </cell>
          <cell r="B15">
            <v>89.169439143666693</v>
          </cell>
          <cell r="C15">
            <v>3.0915105284105398E-4</v>
          </cell>
          <cell r="D15">
            <v>1.9664199517277318E-3</v>
          </cell>
        </row>
        <row r="16">
          <cell r="A16" t="str">
            <v>C3</v>
          </cell>
          <cell r="B16">
            <v>96.199411770472196</v>
          </cell>
          <cell r="C16">
            <v>2.7761340725989672E-4</v>
          </cell>
          <cell r="D16">
            <v>2.2845370929227352E-3</v>
          </cell>
        </row>
        <row r="17">
          <cell r="A17" t="str">
            <v>D3</v>
          </cell>
          <cell r="B17">
            <v>82.130011224388895</v>
          </cell>
          <cell r="C17">
            <v>3.2800636449555981E-4</v>
          </cell>
          <cell r="D17">
            <v>3.1622049170955181E-3</v>
          </cell>
        </row>
        <row r="18">
          <cell r="A18" t="str">
            <v>E3</v>
          </cell>
          <cell r="B18">
            <v>136.877792396861</v>
          </cell>
          <cell r="C18">
            <v>3.0808472467235568E-4</v>
          </cell>
          <cell r="D18">
            <v>2.584978214289576E-3</v>
          </cell>
        </row>
        <row r="19">
          <cell r="A19" t="str">
            <v>F3</v>
          </cell>
          <cell r="B19">
            <v>57.772931823027797</v>
          </cell>
          <cell r="C19">
            <v>3.156447708389882E-4</v>
          </cell>
          <cell r="D19">
            <v>2.8457059643103048E-3</v>
          </cell>
        </row>
        <row r="20">
          <cell r="A20" t="str">
            <v>F4</v>
          </cell>
          <cell r="B20">
            <v>81.125093384694395</v>
          </cell>
          <cell r="C20">
            <v>2.8228291711000341E-4</v>
          </cell>
          <cell r="D20">
            <v>2.584741648158907E-3</v>
          </cell>
        </row>
        <row r="21">
          <cell r="A21" t="str">
            <v>E4</v>
          </cell>
          <cell r="B21">
            <v>53.762043018527798</v>
          </cell>
          <cell r="C21">
            <v>2.3951464794834989E-4</v>
          </cell>
          <cell r="D21">
            <v>2.6730401116838811E-3</v>
          </cell>
        </row>
        <row r="22">
          <cell r="A22" t="str">
            <v>D4</v>
          </cell>
          <cell r="B22">
            <v>86.155030490361099</v>
          </cell>
          <cell r="C22">
            <v>3.8065697398327039E-4</v>
          </cell>
          <cell r="D22">
            <v>2.1831915092274329E-3</v>
          </cell>
        </row>
        <row r="23">
          <cell r="A23" t="str">
            <v>C4</v>
          </cell>
          <cell r="B23">
            <v>80.622787607194397</v>
          </cell>
          <cell r="C23">
            <v>4.2514042531409168E-4</v>
          </cell>
          <cell r="D23">
            <v>2.82847606893464E-3</v>
          </cell>
        </row>
        <row r="24">
          <cell r="A24" t="str">
            <v>B4</v>
          </cell>
          <cell r="B24">
            <v>94.186784409055505</v>
          </cell>
          <cell r="C24">
            <v>3.9357907060756121E-4</v>
          </cell>
          <cell r="D24">
            <v>1.8335144763566181E-3</v>
          </cell>
        </row>
        <row r="25">
          <cell r="A25" t="str">
            <v>A4</v>
          </cell>
          <cell r="B25">
            <v>34.681615630333297</v>
          </cell>
          <cell r="C25">
            <v>3.6981631951878851E-4</v>
          </cell>
          <cell r="D25">
            <v>5.1989058247953737E-3</v>
          </cell>
        </row>
        <row r="26">
          <cell r="A26" t="str">
            <v>A5</v>
          </cell>
          <cell r="B26">
            <v>150.942706909972</v>
          </cell>
          <cell r="C26">
            <v>4.886911200152308E-4</v>
          </cell>
          <cell r="D26">
            <v>2.2981389282037291E-3</v>
          </cell>
        </row>
        <row r="27">
          <cell r="A27" t="str">
            <v>B5</v>
          </cell>
          <cell r="B27">
            <v>54.2631072858889</v>
          </cell>
          <cell r="C27">
            <v>3.9588474122003592E-4</v>
          </cell>
          <cell r="D27">
            <v>2.9150050891466159E-3</v>
          </cell>
        </row>
        <row r="28">
          <cell r="A28" t="str">
            <v>C5</v>
          </cell>
          <cell r="B28">
            <v>102.22382578127799</v>
          </cell>
          <cell r="C28">
            <v>4.0308607057854088E-4</v>
          </cell>
          <cell r="D28">
            <v>2.498880858562781E-3</v>
          </cell>
        </row>
        <row r="29">
          <cell r="A29" t="str">
            <v>D5</v>
          </cell>
          <cell r="B29">
            <v>76.613455048694405</v>
          </cell>
          <cell r="C29">
            <v>2.2089169847760179E-4</v>
          </cell>
          <cell r="D29">
            <v>3.036552395788406E-3</v>
          </cell>
        </row>
        <row r="30">
          <cell r="A30" t="str">
            <v>E5</v>
          </cell>
          <cell r="B30">
            <v>98.209810519000001</v>
          </cell>
          <cell r="C30">
            <v>2.4632501751984618E-4</v>
          </cell>
          <cell r="D30">
            <v>2.395048448089976E-3</v>
          </cell>
        </row>
        <row r="31">
          <cell r="A31" t="str">
            <v>F5</v>
          </cell>
          <cell r="B31">
            <v>89.169439143666693</v>
          </cell>
          <cell r="C31">
            <v>2.7977666921925209E-4</v>
          </cell>
          <cell r="D31">
            <v>1.894188166138782E-3</v>
          </cell>
        </row>
        <row r="32">
          <cell r="A32" t="str">
            <v>F6</v>
          </cell>
          <cell r="B32">
            <v>65.3208837714444</v>
          </cell>
          <cell r="C32">
            <v>2.8429702672804879E-4</v>
          </cell>
          <cell r="D32">
            <v>3.8889116005579858E-3</v>
          </cell>
        </row>
        <row r="33">
          <cell r="A33" t="str">
            <v>E6</v>
          </cell>
          <cell r="B33">
            <v>88.167740416944397</v>
          </cell>
          <cell r="C33">
            <v>2.9543715131467922E-4</v>
          </cell>
          <cell r="D33">
            <v>2.756960438366539E-3</v>
          </cell>
        </row>
        <row r="34">
          <cell r="A34" t="str">
            <v>D6</v>
          </cell>
          <cell r="B34">
            <v>63.8120379479722</v>
          </cell>
          <cell r="C34">
            <v>2.7392537386407263E-4</v>
          </cell>
          <cell r="D34">
            <v>2.6933798392383369E-3</v>
          </cell>
        </row>
        <row r="35">
          <cell r="A35" t="str">
            <v>C6</v>
          </cell>
          <cell r="B35">
            <v>32.175256682333298</v>
          </cell>
          <cell r="C35">
            <v>2.042300411414711E-4</v>
          </cell>
          <cell r="D35">
            <v>3.2851977985324569E-3</v>
          </cell>
        </row>
        <row r="36">
          <cell r="A36" t="str">
            <v>B6</v>
          </cell>
          <cell r="B36">
            <v>84.644459157222201</v>
          </cell>
          <cell r="C36">
            <v>2.9790041999349379E-4</v>
          </cell>
          <cell r="D36">
            <v>3.2270229094102879E-3</v>
          </cell>
        </row>
        <row r="37">
          <cell r="A37" t="str">
            <v>A6</v>
          </cell>
          <cell r="B37">
            <v>87.163353354305599</v>
          </cell>
          <cell r="C37">
            <v>3.2537581098105752E-4</v>
          </cell>
          <cell r="D37">
            <v>2.5850388844664428E-3</v>
          </cell>
        </row>
        <row r="38">
          <cell r="A38" t="str">
            <v>A7</v>
          </cell>
          <cell r="B38">
            <v>52.259913311694397</v>
          </cell>
          <cell r="C38">
            <v>2.5983562822768589E-4</v>
          </cell>
          <cell r="D38">
            <v>2.655204972712045E-3</v>
          </cell>
        </row>
        <row r="39">
          <cell r="A39" t="str">
            <v>B7</v>
          </cell>
          <cell r="B39">
            <v>64.316463955777806</v>
          </cell>
          <cell r="C39">
            <v>2.4238261393227359E-4</v>
          </cell>
          <cell r="D39">
            <v>1.962263464612896E-3</v>
          </cell>
        </row>
        <row r="40">
          <cell r="A40" t="str">
            <v>C7</v>
          </cell>
          <cell r="B40">
            <v>39.204996173944402</v>
          </cell>
          <cell r="C40">
            <v>2.4366878709455129E-4</v>
          </cell>
          <cell r="D40">
            <v>2.9061688734151581E-3</v>
          </cell>
        </row>
        <row r="41">
          <cell r="A41" t="str">
            <v>D7</v>
          </cell>
          <cell r="B41">
            <v>70.578219900166701</v>
          </cell>
          <cell r="C41">
            <v>4.1681763037966859E-4</v>
          </cell>
          <cell r="D41">
            <v>2.402026403622626E-3</v>
          </cell>
        </row>
        <row r="42">
          <cell r="A42" t="str">
            <v>E7</v>
          </cell>
          <cell r="B42">
            <v>84.141927444472202</v>
          </cell>
          <cell r="C42">
            <v>3.6025544618629313E-4</v>
          </cell>
          <cell r="D42">
            <v>2.7055669262505602E-3</v>
          </cell>
        </row>
        <row r="43">
          <cell r="A43" t="str">
            <v>F7</v>
          </cell>
          <cell r="B43">
            <v>83.639262946861095</v>
          </cell>
          <cell r="C43">
            <v>1.8052836962109659E-4</v>
          </cell>
          <cell r="D43">
            <v>2.2257949820890669E-3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5.5159953805502529E-4</v>
          </cell>
        </row>
        <row r="45">
          <cell r="A45" t="str">
            <v>E8</v>
          </cell>
          <cell r="B45">
            <v>105.23462695741701</v>
          </cell>
          <cell r="C45">
            <v>4.6109921484863278E-4</v>
          </cell>
          <cell r="D45">
            <v>2.5473117101626739E-3</v>
          </cell>
        </row>
        <row r="46">
          <cell r="A46" t="str">
            <v>D8</v>
          </cell>
          <cell r="B46">
            <v>111.26481808375</v>
          </cell>
          <cell r="C46">
            <v>4.9496040872201805E-4</v>
          </cell>
          <cell r="D46">
            <v>1.8623693834145579E-3</v>
          </cell>
        </row>
        <row r="47">
          <cell r="A47" t="str">
            <v>C8</v>
          </cell>
          <cell r="B47">
            <v>135.87146704761099</v>
          </cell>
          <cell r="C47">
            <v>3.8810403743230439E-4</v>
          </cell>
          <cell r="D47">
            <v>2.468507161610629E-3</v>
          </cell>
        </row>
        <row r="48">
          <cell r="A48" t="str">
            <v>B8</v>
          </cell>
          <cell r="B48">
            <v>45.722457183861103</v>
          </cell>
          <cell r="C48">
            <v>1.4979572146539381E-4</v>
          </cell>
          <cell r="D48">
            <v>2.0825928098878572E-3</v>
          </cell>
        </row>
        <row r="49">
          <cell r="A49" t="str">
            <v>A8</v>
          </cell>
          <cell r="B49">
            <v>82.632871745499997</v>
          </cell>
          <cell r="C49">
            <v>3.0269410274378489E-4</v>
          </cell>
          <cell r="D49">
            <v>2.1832017502695241E-3</v>
          </cell>
        </row>
      </sheetData>
      <sheetData sheetId="36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72.088587131500006</v>
          </cell>
          <cell r="C2">
            <v>3.3863163436004251E-4</v>
          </cell>
          <cell r="D2">
            <v>3.893649265966261E-4</v>
          </cell>
        </row>
        <row r="3">
          <cell r="A3" t="str">
            <v>B1</v>
          </cell>
          <cell r="B3">
            <v>69.074475301083297</v>
          </cell>
          <cell r="C3">
            <v>4.0699260210646431E-4</v>
          </cell>
          <cell r="D3">
            <v>2.3856705312107021E-3</v>
          </cell>
        </row>
        <row r="4">
          <cell r="A4" t="str">
            <v>C1</v>
          </cell>
          <cell r="B4">
            <v>57.7744347487778</v>
          </cell>
          <cell r="C4">
            <v>3.3267006452342439E-4</v>
          </cell>
          <cell r="D4">
            <v>2.2001159788813088E-3</v>
          </cell>
        </row>
        <row r="5">
          <cell r="A5" t="str">
            <v>D1</v>
          </cell>
          <cell r="B5">
            <v>83.641126654861097</v>
          </cell>
          <cell r="C5">
            <v>3.0177844919738328E-4</v>
          </cell>
          <cell r="D5">
            <v>2.671889957589046E-3</v>
          </cell>
        </row>
        <row r="6">
          <cell r="A6" t="str">
            <v>E1</v>
          </cell>
          <cell r="B6">
            <v>71.081988474249997</v>
          </cell>
          <cell r="C6">
            <v>2.9825868380533671E-4</v>
          </cell>
          <cell r="D6">
            <v>2.7519368412660351E-3</v>
          </cell>
        </row>
        <row r="7">
          <cell r="A7" t="str">
            <v>F1</v>
          </cell>
          <cell r="B7">
            <v>49.744954024499997</v>
          </cell>
          <cell r="C7">
            <v>4.36510762183699E-4</v>
          </cell>
          <cell r="D7">
            <v>5.1910235800114567E-3</v>
          </cell>
        </row>
        <row r="8">
          <cell r="A8" t="str">
            <v>F2</v>
          </cell>
          <cell r="B8">
            <v>72.088587131500006</v>
          </cell>
          <cell r="C8">
            <v>2.0218509372210141E-4</v>
          </cell>
          <cell r="D8">
            <v>1.6202818560829241E-3</v>
          </cell>
        </row>
        <row r="9">
          <cell r="A9" t="str">
            <v>E2</v>
          </cell>
          <cell r="B9">
            <v>57.7744347487778</v>
          </cell>
          <cell r="C9">
            <v>3.4396479043618568E-4</v>
          </cell>
          <cell r="D9">
            <v>2.7014730494787959E-3</v>
          </cell>
        </row>
        <row r="10">
          <cell r="A10" t="str">
            <v>D2</v>
          </cell>
          <cell r="B10">
            <v>8.5684617791944397</v>
          </cell>
          <cell r="C10">
            <v>1.149960360872931E-4</v>
          </cell>
          <cell r="D10">
            <v>4.0937969942259596E-3</v>
          </cell>
        </row>
        <row r="11">
          <cell r="A11" t="str">
            <v>C2</v>
          </cell>
          <cell r="B11">
            <v>44.720282023722199</v>
          </cell>
          <cell r="C11">
            <v>1.969559430889717E-4</v>
          </cell>
          <cell r="D11">
            <v>2.589000603327465E-3</v>
          </cell>
        </row>
        <row r="12">
          <cell r="A12" t="str">
            <v>B2</v>
          </cell>
          <cell r="B12">
            <v>51.761043621138903</v>
          </cell>
          <cell r="C12">
            <v>3.1517571068279381E-4</v>
          </cell>
          <cell r="D12">
            <v>2.111389180104764E-3</v>
          </cell>
        </row>
        <row r="13">
          <cell r="A13" t="str">
            <v>A2</v>
          </cell>
          <cell r="B13">
            <v>69.074475301083297</v>
          </cell>
          <cell r="C13">
            <v>2.4479843139057919E-4</v>
          </cell>
          <cell r="D13">
            <v>1.978441782603679E-3</v>
          </cell>
        </row>
        <row r="14">
          <cell r="A14" t="str">
            <v>A3</v>
          </cell>
          <cell r="B14">
            <v>69.576234329388896</v>
          </cell>
          <cell r="C14">
            <v>1.9651509237380281E-4</v>
          </cell>
          <cell r="D14">
            <v>2.4228090395272692E-3</v>
          </cell>
        </row>
        <row r="15">
          <cell r="A15" t="str">
            <v>B3</v>
          </cell>
          <cell r="B15">
            <v>52.261274192305599</v>
          </cell>
          <cell r="C15">
            <v>4.4367607162656579E-4</v>
          </cell>
          <cell r="D15">
            <v>3.2867921505094978E-3</v>
          </cell>
        </row>
        <row r="16">
          <cell r="A16" t="str">
            <v>C3</v>
          </cell>
          <cell r="B16">
            <v>55.266712876722202</v>
          </cell>
          <cell r="C16">
            <v>2.2451570709167029E-4</v>
          </cell>
          <cell r="D16">
            <v>2.657874678122135E-3</v>
          </cell>
        </row>
        <row r="17">
          <cell r="A17" t="str">
            <v>D3</v>
          </cell>
          <cell r="B17">
            <v>33.678935517527798</v>
          </cell>
          <cell r="C17">
            <v>3.6519893283327022E-4</v>
          </cell>
          <cell r="D17">
            <v>3.3525844452745751E-3</v>
          </cell>
        </row>
        <row r="18">
          <cell r="A18" t="str">
            <v>E3</v>
          </cell>
          <cell r="B18">
            <v>61.798608699972199</v>
          </cell>
          <cell r="C18">
            <v>3.7976051833489582E-4</v>
          </cell>
          <cell r="D18">
            <v>2.4415591376008542E-3</v>
          </cell>
        </row>
        <row r="19">
          <cell r="A19" t="str">
            <v>F3</v>
          </cell>
          <cell r="B19">
            <v>5.0508018806111101</v>
          </cell>
          <cell r="C19">
            <v>1.9122757088472239E-4</v>
          </cell>
          <cell r="D19">
            <v>4.1329999682694681E-3</v>
          </cell>
        </row>
        <row r="20">
          <cell r="A20" t="str">
            <v>F4</v>
          </cell>
          <cell r="B20">
            <v>57.272412954611099</v>
          </cell>
          <cell r="C20">
            <v>3.3818095386951928E-4</v>
          </cell>
          <cell r="D20">
            <v>2.451505694289802E-3</v>
          </cell>
        </row>
        <row r="21">
          <cell r="A21" t="str">
            <v>E4</v>
          </cell>
          <cell r="B21">
            <v>72.591658080249999</v>
          </cell>
          <cell r="C21">
            <v>5.0019385505555459E-4</v>
          </cell>
          <cell r="D21">
            <v>3.3893984207181401E-3</v>
          </cell>
        </row>
        <row r="22">
          <cell r="A22" t="str">
            <v>D4</v>
          </cell>
          <cell r="B22">
            <v>72.591658080249999</v>
          </cell>
          <cell r="C22">
            <v>3.1000192212343692E-4</v>
          </cell>
          <cell r="D22">
            <v>2.1976454119533341E-3</v>
          </cell>
        </row>
        <row r="23">
          <cell r="A23" t="str">
            <v>C4</v>
          </cell>
          <cell r="B23">
            <v>49.241664333444398</v>
          </cell>
          <cell r="C23">
            <v>2.9806042997811399E-4</v>
          </cell>
          <cell r="D23">
            <v>3.3368717626568309E-3</v>
          </cell>
        </row>
        <row r="24">
          <cell r="A24" t="str">
            <v>B4</v>
          </cell>
          <cell r="B24">
            <v>62.302789719722199</v>
          </cell>
          <cell r="C24">
            <v>2.7913411271989559E-4</v>
          </cell>
          <cell r="D24">
            <v>2.2375662110630449E-3</v>
          </cell>
        </row>
        <row r="25">
          <cell r="A25" t="str">
            <v>A4</v>
          </cell>
          <cell r="B25">
            <v>65.322584088611094</v>
          </cell>
          <cell r="C25">
            <v>1.7707495744241229E-4</v>
          </cell>
          <cell r="D25">
            <v>2.151795817518256E-3</v>
          </cell>
        </row>
        <row r="26">
          <cell r="A26" t="str">
            <v>A5</v>
          </cell>
          <cell r="B26">
            <v>36.690813619750003</v>
          </cell>
          <cell r="C26">
            <v>1.3712983468735281E-4</v>
          </cell>
          <cell r="D26">
            <v>1.764527202331608E-3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2.327762355820902E-3</v>
          </cell>
        </row>
        <row r="28">
          <cell r="A28" t="str">
            <v>C5</v>
          </cell>
          <cell r="B28">
            <v>78.116984035111102</v>
          </cell>
          <cell r="C28">
            <v>4.0742314012000909E-4</v>
          </cell>
          <cell r="D28">
            <v>2.5487697139795719E-3</v>
          </cell>
        </row>
        <row r="29">
          <cell r="A29" t="str">
            <v>D5</v>
          </cell>
          <cell r="B29">
            <v>68.5723334082778</v>
          </cell>
          <cell r="C29">
            <v>4.4253942482792982E-4</v>
          </cell>
          <cell r="D29">
            <v>2.6916279235934979E-3</v>
          </cell>
        </row>
        <row r="30">
          <cell r="A30" t="str">
            <v>E5</v>
          </cell>
          <cell r="B30">
            <v>37.695914000388903</v>
          </cell>
          <cell r="C30">
            <v>3.6304386015978543E-4</v>
          </cell>
          <cell r="D30">
            <v>4.1763623648347712E-3</v>
          </cell>
        </row>
        <row r="31">
          <cell r="A31" t="str">
            <v>F5</v>
          </cell>
          <cell r="B31">
            <v>61.798608699972199</v>
          </cell>
          <cell r="C31">
            <v>1.96838061135819E-4</v>
          </cell>
          <cell r="D31">
            <v>2.6603001274788998E-3</v>
          </cell>
        </row>
        <row r="32">
          <cell r="A32" t="str">
            <v>F6</v>
          </cell>
          <cell r="B32">
            <v>61.294860524055601</v>
          </cell>
          <cell r="C32">
            <v>2.115289414785154E-4</v>
          </cell>
          <cell r="D32">
            <v>3.765167563666144E-3</v>
          </cell>
        </row>
        <row r="33">
          <cell r="A33" t="str">
            <v>E6</v>
          </cell>
          <cell r="B33">
            <v>71.5854599636111</v>
          </cell>
          <cell r="C33">
            <v>2.8273475911942198E-4</v>
          </cell>
          <cell r="D33">
            <v>2.348942813619814E-3</v>
          </cell>
        </row>
        <row r="34">
          <cell r="A34" t="str">
            <v>D6</v>
          </cell>
          <cell r="B34">
            <v>80.122718814472194</v>
          </cell>
          <cell r="C34">
            <v>4.0143005677260413E-4</v>
          </cell>
          <cell r="D34">
            <v>2.7101878125074439E-3</v>
          </cell>
        </row>
        <row r="35">
          <cell r="A35" t="str">
            <v>C6</v>
          </cell>
          <cell r="B35">
            <v>60.791481589999997</v>
          </cell>
          <cell r="C35">
            <v>3.1290784067373447E-4</v>
          </cell>
          <cell r="D35">
            <v>2.6868073319449562E-3</v>
          </cell>
        </row>
        <row r="36">
          <cell r="A36" t="str">
            <v>B6</v>
          </cell>
          <cell r="B36">
            <v>60.287728348111102</v>
          </cell>
          <cell r="C36">
            <v>3.077458849061257E-4</v>
          </cell>
          <cell r="D36">
            <v>2.5250799478983479E-3</v>
          </cell>
        </row>
        <row r="37">
          <cell r="A37" t="str">
            <v>A6</v>
          </cell>
          <cell r="B37">
            <v>63.813767269055603</v>
          </cell>
          <cell r="C37">
            <v>3.8076863150010467E-4</v>
          </cell>
          <cell r="D37">
            <v>2.802345144215086E-3</v>
          </cell>
        </row>
        <row r="38">
          <cell r="A38" t="str">
            <v>A7</v>
          </cell>
          <cell r="B38">
            <v>53.763600558166701</v>
          </cell>
          <cell r="C38">
            <v>4.432767794284526E-4</v>
          </cell>
          <cell r="D38">
            <v>2.839339221207212E-3</v>
          </cell>
        </row>
        <row r="39">
          <cell r="A39" t="str">
            <v>B7</v>
          </cell>
          <cell r="B39">
            <v>63.813767269055603</v>
          </cell>
          <cell r="C39">
            <v>3.5198874148330929E-4</v>
          </cell>
          <cell r="D39">
            <v>2.5403814834408459E-3</v>
          </cell>
        </row>
        <row r="40">
          <cell r="A40" t="str">
            <v>C7</v>
          </cell>
          <cell r="B40">
            <v>7.5672970820833303</v>
          </cell>
          <cell r="C40">
            <v>6.1511535234066297E-5</v>
          </cell>
          <cell r="D40">
            <v>2.8327666116555392E-3</v>
          </cell>
        </row>
        <row r="41">
          <cell r="A41" t="str">
            <v>D7</v>
          </cell>
          <cell r="B41">
            <v>99.220073989972207</v>
          </cell>
          <cell r="C41">
            <v>2.5445956473894182E-4</v>
          </cell>
          <cell r="D41">
            <v>1.869619553348614E-3</v>
          </cell>
        </row>
        <row r="42">
          <cell r="A42" t="str">
            <v>E7</v>
          </cell>
          <cell r="B42">
            <v>98.715644345749993</v>
          </cell>
          <cell r="C42">
            <v>2.0364183007214029E-4</v>
          </cell>
          <cell r="D42">
            <v>2.2547429208902522E-3</v>
          </cell>
        </row>
        <row r="43">
          <cell r="A43" t="str">
            <v>F7</v>
          </cell>
          <cell r="B43">
            <v>65.822861047972197</v>
          </cell>
          <cell r="C43">
            <v>2.1546357045846941E-4</v>
          </cell>
          <cell r="D43">
            <v>2.259820795103899E-3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4.1365248928436728E-4</v>
          </cell>
        </row>
        <row r="45">
          <cell r="A45" t="str">
            <v>E8</v>
          </cell>
          <cell r="B45">
            <v>63.3097822418611</v>
          </cell>
          <cell r="C45">
            <v>3.0304520721512759E-4</v>
          </cell>
          <cell r="D45">
            <v>2.8678578406877639E-3</v>
          </cell>
        </row>
        <row r="46">
          <cell r="A46" t="str">
            <v>D8</v>
          </cell>
          <cell r="B46">
            <v>85.149729476000005</v>
          </cell>
          <cell r="C46">
            <v>2.9290543827800692E-4</v>
          </cell>
          <cell r="D46">
            <v>2.2746346877354291E-3</v>
          </cell>
        </row>
        <row r="47">
          <cell r="A47" t="str">
            <v>C8</v>
          </cell>
          <cell r="B47">
            <v>51.2568702064722</v>
          </cell>
          <cell r="C47">
            <v>3.5485466772640459E-4</v>
          </cell>
          <cell r="D47">
            <v>2.9353854689401862E-3</v>
          </cell>
        </row>
        <row r="48">
          <cell r="A48" t="str">
            <v>B8</v>
          </cell>
          <cell r="B48">
            <v>61.798608699972199</v>
          </cell>
          <cell r="C48">
            <v>3.2339360035517128E-4</v>
          </cell>
          <cell r="D48">
            <v>2.6764855180542832E-3</v>
          </cell>
        </row>
        <row r="49">
          <cell r="A49" t="str">
            <v>A8</v>
          </cell>
          <cell r="B49">
            <v>52.261274192305599</v>
          </cell>
          <cell r="C49">
            <v>1.6648096168265001E-4</v>
          </cell>
          <cell r="D49">
            <v>2.0105399324248131E-3</v>
          </cell>
        </row>
      </sheetData>
      <sheetData sheetId="37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65.323557654861105</v>
          </cell>
          <cell r="C2">
            <v>4.3465471669130399E-4</v>
          </cell>
          <cell r="D2">
            <v>3.3011583871684759E-3</v>
          </cell>
        </row>
        <row r="3">
          <cell r="A3" t="str">
            <v>B1</v>
          </cell>
          <cell r="B3">
            <v>71.083262829777794</v>
          </cell>
          <cell r="C3">
            <v>2.0516354852684519E-4</v>
          </cell>
          <cell r="D3">
            <v>2.672419097366349E-3</v>
          </cell>
        </row>
        <row r="4">
          <cell r="A4" t="str">
            <v>C1</v>
          </cell>
          <cell r="B4">
            <v>64.818956110666704</v>
          </cell>
          <cell r="C4">
            <v>2.3515959459458169E-4</v>
          </cell>
          <cell r="D4">
            <v>3.1964936617512999E-3</v>
          </cell>
        </row>
        <row r="5">
          <cell r="A5" t="str">
            <v>D1</v>
          </cell>
          <cell r="B5">
            <v>70.079522870361103</v>
          </cell>
          <cell r="C5">
            <v>2.7957013441768438E-4</v>
          </cell>
          <cell r="D5">
            <v>2.173287391734645E-3</v>
          </cell>
        </row>
        <row r="6">
          <cell r="A6" t="str">
            <v>E1</v>
          </cell>
          <cell r="B6">
            <v>105.239291719806</v>
          </cell>
          <cell r="C6">
            <v>5.0155573273648682E-4</v>
          </cell>
          <cell r="D6">
            <v>2.5808003797536021E-3</v>
          </cell>
        </row>
        <row r="7">
          <cell r="A7" t="str">
            <v>F1</v>
          </cell>
          <cell r="B7">
            <v>56.771614237000001</v>
          </cell>
          <cell r="C7">
            <v>3.0784262717821958E-4</v>
          </cell>
          <cell r="D7">
            <v>2.85813056915413E-3</v>
          </cell>
        </row>
        <row r="8">
          <cell r="A8" t="str">
            <v>F2</v>
          </cell>
          <cell r="B8">
            <v>88.672213491111094</v>
          </cell>
          <cell r="C8">
            <v>2.4117646645298161E-4</v>
          </cell>
          <cell r="D8">
            <v>3.0778184176776962E-3</v>
          </cell>
        </row>
        <row r="9">
          <cell r="A9" t="str">
            <v>E2</v>
          </cell>
          <cell r="B9">
            <v>79.622316612944402</v>
          </cell>
          <cell r="C9">
            <v>3.6394634315435679E-4</v>
          </cell>
          <cell r="D9">
            <v>2.9435371752125641E-3</v>
          </cell>
        </row>
        <row r="10">
          <cell r="A10" t="str">
            <v>D2</v>
          </cell>
          <cell r="B10">
            <v>90.175458607222197</v>
          </cell>
          <cell r="C10">
            <v>2.5857942628812702E-4</v>
          </cell>
          <cell r="D10">
            <v>1.897982495907708E-3</v>
          </cell>
        </row>
        <row r="11">
          <cell r="A11" t="str">
            <v>C2</v>
          </cell>
          <cell r="B11">
            <v>67.326903648722194</v>
          </cell>
          <cell r="C11">
            <v>2.1040162690956821E-4</v>
          </cell>
          <cell r="D11">
            <v>3.1767377291816801E-3</v>
          </cell>
        </row>
        <row r="12">
          <cell r="A12" t="str">
            <v>B2</v>
          </cell>
          <cell r="B12">
            <v>82.133350153361107</v>
          </cell>
          <cell r="C12">
            <v>3.2502139469812091E-4</v>
          </cell>
          <cell r="D12">
            <v>2.658069319275752E-3</v>
          </cell>
        </row>
        <row r="13">
          <cell r="A13" t="str">
            <v>A2</v>
          </cell>
          <cell r="B13">
            <v>58.780431947583303</v>
          </cell>
          <cell r="C13">
            <v>3.0594125058761858E-4</v>
          </cell>
          <cell r="D13">
            <v>4.2731645168776183E-3</v>
          </cell>
        </row>
        <row r="14">
          <cell r="A14" t="str">
            <v>A3</v>
          </cell>
          <cell r="B14">
            <v>95.70011624675</v>
          </cell>
          <cell r="C14">
            <v>2.7986701253605422E-4</v>
          </cell>
          <cell r="D14">
            <v>2.3069159002791378E-3</v>
          </cell>
        </row>
        <row r="15">
          <cell r="A15" t="str">
            <v>B3</v>
          </cell>
          <cell r="B15">
            <v>99.722868217305503</v>
          </cell>
          <cell r="C15">
            <v>5.1266323989541626E-4</v>
          </cell>
          <cell r="D15">
            <v>2.4847149776237392E-3</v>
          </cell>
        </row>
        <row r="16">
          <cell r="A16" t="str">
            <v>C3</v>
          </cell>
          <cell r="B16">
            <v>72.593012036361102</v>
          </cell>
          <cell r="C16">
            <v>4.4016603584208291E-4</v>
          </cell>
          <cell r="D16">
            <v>2.4497436219905848E-3</v>
          </cell>
        </row>
        <row r="17">
          <cell r="A17" t="str">
            <v>D3</v>
          </cell>
          <cell r="B17">
            <v>56.771614237000001</v>
          </cell>
          <cell r="C17">
            <v>3.6230468642049611E-4</v>
          </cell>
          <cell r="D17">
            <v>2.5686762576960969E-3</v>
          </cell>
        </row>
        <row r="18">
          <cell r="A18" t="str">
            <v>E3</v>
          </cell>
          <cell r="B18">
            <v>83.139648819972194</v>
          </cell>
          <cell r="C18">
            <v>2.784509515129585E-4</v>
          </cell>
          <cell r="D18">
            <v>2.3540212366923688E-3</v>
          </cell>
        </row>
        <row r="19">
          <cell r="A19" t="str">
            <v>F3</v>
          </cell>
          <cell r="B19">
            <v>69.577432649638894</v>
          </cell>
          <cell r="C19">
            <v>2.6672567704222051E-4</v>
          </cell>
          <cell r="D19">
            <v>3.0654779757488702E-3</v>
          </cell>
        </row>
        <row r="20">
          <cell r="A20" t="str">
            <v>F4</v>
          </cell>
          <cell r="B20">
            <v>85.151310809972202</v>
          </cell>
          <cell r="C20">
            <v>2.7771187833573432E-4</v>
          </cell>
          <cell r="D20">
            <v>1.5955994673844179E-3</v>
          </cell>
        </row>
        <row r="21">
          <cell r="A21" t="str">
            <v>E4</v>
          </cell>
          <cell r="B21">
            <v>57.273191867000001</v>
          </cell>
          <cell r="C21">
            <v>3.0003271385994548E-4</v>
          </cell>
          <cell r="D21">
            <v>3.1943719471970262E-3</v>
          </cell>
        </row>
        <row r="22">
          <cell r="A22" t="str">
            <v>D4</v>
          </cell>
          <cell r="B22">
            <v>73.096325588611094</v>
          </cell>
          <cell r="C22">
            <v>3.3827419582064248E-4</v>
          </cell>
          <cell r="D22">
            <v>2.760906547110609E-3</v>
          </cell>
        </row>
        <row r="23">
          <cell r="A23" t="str">
            <v>C4</v>
          </cell>
          <cell r="B23">
            <v>60.792427209972203</v>
          </cell>
          <cell r="C23">
            <v>4.4816946760807162E-4</v>
          </cell>
          <cell r="D23">
            <v>3.1228474506760592E-3</v>
          </cell>
        </row>
        <row r="24">
          <cell r="A24" t="str">
            <v>B4</v>
          </cell>
          <cell r="B24">
            <v>88.171456867111104</v>
          </cell>
          <cell r="C24">
            <v>4.4138923961570568E-4</v>
          </cell>
          <cell r="D24">
            <v>2.4903991865060102E-3</v>
          </cell>
        </row>
        <row r="25">
          <cell r="A25" t="str">
            <v>A4</v>
          </cell>
          <cell r="B25">
            <v>73.096325588611094</v>
          </cell>
          <cell r="C25">
            <v>2.4696362290170949E-4</v>
          </cell>
          <cell r="D25">
            <v>2.4128208406778251E-3</v>
          </cell>
        </row>
        <row r="26">
          <cell r="A26" t="str">
            <v>A5</v>
          </cell>
          <cell r="B26">
            <v>88.672213491111094</v>
          </cell>
          <cell r="C26">
            <v>4.539474721179082E-4</v>
          </cell>
          <cell r="D26">
            <v>2.0776051938979842E-3</v>
          </cell>
        </row>
        <row r="27">
          <cell r="A27" t="str">
            <v>B5</v>
          </cell>
          <cell r="B27">
            <v>85.151310809972202</v>
          </cell>
          <cell r="C27">
            <v>3.0090297522722929E-4</v>
          </cell>
          <cell r="D27">
            <v>2.1678246186877378E-3</v>
          </cell>
        </row>
        <row r="28">
          <cell r="A28" t="str">
            <v>C5</v>
          </cell>
          <cell r="B28">
            <v>150.44860632288899</v>
          </cell>
          <cell r="C28">
            <v>-6.0041920123291581E-5</v>
          </cell>
          <cell r="D28">
            <v>1.877547225920443E-3</v>
          </cell>
        </row>
        <row r="29">
          <cell r="A29" t="str">
            <v>D5</v>
          </cell>
          <cell r="B29">
            <v>84.648162993305505</v>
          </cell>
          <cell r="C29">
            <v>3.7329240445333622E-4</v>
          </cell>
          <cell r="D29">
            <v>2.343141519124071E-3</v>
          </cell>
        </row>
        <row r="30">
          <cell r="A30" t="str">
            <v>E5</v>
          </cell>
          <cell r="B30">
            <v>70.079522870361103</v>
          </cell>
          <cell r="C30">
            <v>2.0044883332222E-4</v>
          </cell>
          <cell r="D30">
            <v>2.1331974579358861E-3</v>
          </cell>
        </row>
        <row r="31">
          <cell r="A31" t="str">
            <v>F5</v>
          </cell>
          <cell r="B31">
            <v>72.089817275388896</v>
          </cell>
          <cell r="C31">
            <v>2.307106761478897E-4</v>
          </cell>
          <cell r="D31">
            <v>2.5171441147495608E-3</v>
          </cell>
        </row>
        <row r="32">
          <cell r="A32" t="str">
            <v>F6</v>
          </cell>
          <cell r="B32">
            <v>50.753399126111098</v>
          </cell>
          <cell r="C32">
            <v>2.7777402903526437E-4</v>
          </cell>
          <cell r="D32">
            <v>2.3511461502629858E-3</v>
          </cell>
        </row>
        <row r="33">
          <cell r="A33" t="str">
            <v>E6</v>
          </cell>
          <cell r="B33">
            <v>54.7663877313611</v>
          </cell>
          <cell r="C33">
            <v>2.416460946723018E-4</v>
          </cell>
          <cell r="D33">
            <v>3.2838780906636451E-3</v>
          </cell>
        </row>
        <row r="34">
          <cell r="A34" t="str">
            <v>D6</v>
          </cell>
          <cell r="B34">
            <v>74.103310227861101</v>
          </cell>
          <cell r="C34">
            <v>2.9699189966712788E-4</v>
          </cell>
          <cell r="D34">
            <v>2.9641530968401602E-3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3.8365275234146972E-3</v>
          </cell>
        </row>
        <row r="36">
          <cell r="A36" t="str">
            <v>B6</v>
          </cell>
          <cell r="B36">
            <v>63.310919037250002</v>
          </cell>
          <cell r="C36">
            <v>3.030905166863248E-4</v>
          </cell>
          <cell r="D36">
            <v>2.900367295931649E-3</v>
          </cell>
        </row>
        <row r="37">
          <cell r="A37" t="str">
            <v>A6</v>
          </cell>
          <cell r="B37">
            <v>86.158615032666702</v>
          </cell>
          <cell r="C37">
            <v>3.8237524869647358E-4</v>
          </cell>
          <cell r="D37">
            <v>3.3493624374707829E-3</v>
          </cell>
        </row>
        <row r="38">
          <cell r="A38" t="str">
            <v>A7</v>
          </cell>
          <cell r="B38">
            <v>79.120966267666702</v>
          </cell>
          <cell r="C38">
            <v>2.1458174262721459E-4</v>
          </cell>
          <cell r="D38">
            <v>2.6451297254111031E-3</v>
          </cell>
        </row>
        <row r="39">
          <cell r="A39" t="str">
            <v>B7</v>
          </cell>
          <cell r="B39">
            <v>54.265436881083303</v>
          </cell>
          <cell r="C39">
            <v>3.7073907921130898E-4</v>
          </cell>
          <cell r="D39">
            <v>3.3132613874907379E-3</v>
          </cell>
        </row>
        <row r="40">
          <cell r="A40" t="str">
            <v>C7</v>
          </cell>
          <cell r="B40">
            <v>86.158615032666702</v>
          </cell>
          <cell r="C40">
            <v>3.3385774169837271E-4</v>
          </cell>
          <cell r="D40">
            <v>2.4130896115747789E-3</v>
          </cell>
        </row>
        <row r="41">
          <cell r="A41" t="str">
            <v>D7</v>
          </cell>
          <cell r="B41">
            <v>61.295773504444398</v>
          </cell>
          <cell r="C41">
            <v>1.6286891467893531E-4</v>
          </cell>
          <cell r="D41">
            <v>2.8222979330413682E-3</v>
          </cell>
        </row>
        <row r="42">
          <cell r="A42" t="str">
            <v>E7</v>
          </cell>
          <cell r="B42">
            <v>84.648162993305505</v>
          </cell>
          <cell r="C42">
            <v>2.8815189052441332E-4</v>
          </cell>
          <cell r="D42">
            <v>2.2466440944976752E-3</v>
          </cell>
        </row>
        <row r="43">
          <cell r="A43" t="str">
            <v>F7</v>
          </cell>
          <cell r="B43">
            <v>66.825619480861107</v>
          </cell>
          <cell r="C43">
            <v>1.6770954135199241E-4</v>
          </cell>
          <cell r="D43">
            <v>2.3019314110213538E-3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4.0441074168706459E-4</v>
          </cell>
        </row>
        <row r="45">
          <cell r="A45" t="str">
            <v>E8</v>
          </cell>
          <cell r="B45">
            <v>80.124206713749999</v>
          </cell>
          <cell r="C45">
            <v>2.8801092132933211E-4</v>
          </cell>
          <cell r="D45">
            <v>2.1017098684644152E-3</v>
          </cell>
        </row>
        <row r="46">
          <cell r="A46" t="str">
            <v>D8</v>
          </cell>
          <cell r="B46">
            <v>105.239291719806</v>
          </cell>
          <cell r="C46">
            <v>3.0002904113909972E-4</v>
          </cell>
          <cell r="D46">
            <v>2.689842412210658E-3</v>
          </cell>
        </row>
        <row r="47">
          <cell r="A47" t="str">
            <v>C8</v>
          </cell>
          <cell r="B47">
            <v>83.139648819972194</v>
          </cell>
          <cell r="C47">
            <v>3.2325289710712763E-4</v>
          </cell>
          <cell r="D47">
            <v>2.6148679785846399E-3</v>
          </cell>
        </row>
        <row r="48">
          <cell r="A48" t="str">
            <v>B8</v>
          </cell>
          <cell r="B48">
            <v>78.118290704000003</v>
          </cell>
          <cell r="C48">
            <v>3.8822543811412242E-4</v>
          </cell>
          <cell r="D48">
            <v>2.5097846715163089E-3</v>
          </cell>
        </row>
        <row r="49">
          <cell r="A49" t="str">
            <v>A8</v>
          </cell>
          <cell r="B49">
            <v>82.636771969472207</v>
          </cell>
          <cell r="C49">
            <v>2.9432575661216161E-4</v>
          </cell>
          <cell r="D49">
            <v>2.7048318187790888E-3</v>
          </cell>
        </row>
      </sheetData>
      <sheetData sheetId="38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56.772786184972198</v>
          </cell>
          <cell r="C2">
            <v>4.3867226287020269E-4</v>
          </cell>
          <cell r="D2">
            <v>3.429572902984724E-3</v>
          </cell>
        </row>
        <row r="3">
          <cell r="A3" t="str">
            <v>B1</v>
          </cell>
          <cell r="B3">
            <v>47.231602109027797</v>
          </cell>
          <cell r="C3">
            <v>2.8645156799842039E-4</v>
          </cell>
          <cell r="D3">
            <v>3.2305882303912512E-3</v>
          </cell>
        </row>
        <row r="4">
          <cell r="A4" t="str">
            <v>C1</v>
          </cell>
          <cell r="B4">
            <v>44.220331475222203</v>
          </cell>
          <cell r="C4">
            <v>5.3618923604043108E-4</v>
          </cell>
          <cell r="D4">
            <v>4.4234843417267434E-3</v>
          </cell>
        </row>
        <row r="5">
          <cell r="A5" t="str">
            <v>D1</v>
          </cell>
          <cell r="B5">
            <v>62.808461192388897</v>
          </cell>
          <cell r="C5">
            <v>3.9438803442669058E-4</v>
          </cell>
          <cell r="D5">
            <v>3.9610536399633054E-3</v>
          </cell>
        </row>
        <row r="6">
          <cell r="A6" t="str">
            <v>E1</v>
          </cell>
          <cell r="B6">
            <v>45.223658262999997</v>
          </cell>
          <cell r="C6">
            <v>3.4889576937168387E-4</v>
          </cell>
          <cell r="D6">
            <v>3.818937373209149E-3</v>
          </cell>
        </row>
        <row r="7">
          <cell r="A7" t="str">
            <v>F1</v>
          </cell>
          <cell r="B7">
            <v>99.224166194472204</v>
          </cell>
          <cell r="C7">
            <v>4.9111342423471772E-4</v>
          </cell>
          <cell r="D7">
            <v>4.0227186505590439E-3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6.9412645257640173E-3</v>
          </cell>
        </row>
        <row r="9">
          <cell r="A9" t="str">
            <v>E2</v>
          </cell>
          <cell r="B9">
            <v>34.181969745916703</v>
          </cell>
          <cell r="C9">
            <v>1.755519957567294E-4</v>
          </cell>
          <cell r="D9">
            <v>2.4039254261247248E-3</v>
          </cell>
        </row>
        <row r="10">
          <cell r="A10" t="str">
            <v>D2</v>
          </cell>
          <cell r="B10">
            <v>20.122207034527801</v>
          </cell>
          <cell r="C10">
            <v>2.9307640187152501E-4</v>
          </cell>
          <cell r="D10">
            <v>3.9426643316364026E-3</v>
          </cell>
        </row>
        <row r="11">
          <cell r="A11" t="str">
            <v>C2</v>
          </cell>
          <cell r="B11">
            <v>32.177179759305602</v>
          </cell>
          <cell r="C11">
            <v>4.3395990130602318E-4</v>
          </cell>
          <cell r="D11">
            <v>5.4242641707523444E-3</v>
          </cell>
        </row>
        <row r="12">
          <cell r="A12" t="str">
            <v>B2</v>
          </cell>
          <cell r="B12">
            <v>22.627875345416701</v>
          </cell>
          <cell r="C12">
            <v>2.3491969678392E-4</v>
          </cell>
          <cell r="D12">
            <v>3.4159085962550879E-3</v>
          </cell>
        </row>
        <row r="13">
          <cell r="A13" t="str">
            <v>A2</v>
          </cell>
          <cell r="B13">
            <v>36.189922140249998</v>
          </cell>
          <cell r="C13">
            <v>3.2949198910572908E-4</v>
          </cell>
          <cell r="D13">
            <v>3.2275582578881711E-3</v>
          </cell>
        </row>
        <row r="14">
          <cell r="A14" t="str">
            <v>A3</v>
          </cell>
          <cell r="B14">
            <v>43.217492505999999</v>
          </cell>
          <cell r="C14">
            <v>2.3655700131724471E-4</v>
          </cell>
          <cell r="D14">
            <v>4.2967591486327613E-3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4.6131459185035717E-3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5.9605952484102064E-3</v>
          </cell>
        </row>
        <row r="17">
          <cell r="A17" t="str">
            <v>D3</v>
          </cell>
          <cell r="B17">
            <v>42.214743058666699</v>
          </cell>
          <cell r="C17">
            <v>3.3308797346445252E-4</v>
          </cell>
          <cell r="D17">
            <v>4.1236320438830893E-3</v>
          </cell>
        </row>
        <row r="18">
          <cell r="A18" t="str">
            <v>E3</v>
          </cell>
          <cell r="B18">
            <v>48.740507240027803</v>
          </cell>
          <cell r="C18">
            <v>2.7708967506036942E-4</v>
          </cell>
          <cell r="D18">
            <v>2.817309951839419E-3</v>
          </cell>
        </row>
        <row r="19">
          <cell r="A19" t="str">
            <v>F3</v>
          </cell>
          <cell r="B19">
            <v>46.729420683083298</v>
          </cell>
          <cell r="C19">
            <v>2.3420193654925269E-4</v>
          </cell>
          <cell r="D19">
            <v>2.497806163271755E-3</v>
          </cell>
        </row>
        <row r="20">
          <cell r="A20" t="str">
            <v>F4</v>
          </cell>
          <cell r="B20">
            <v>37.194738069888899</v>
          </cell>
          <cell r="C20">
            <v>1.7095448778364609E-4</v>
          </cell>
          <cell r="D20">
            <v>2.6766802373832822E-3</v>
          </cell>
        </row>
        <row r="21">
          <cell r="A21" t="str">
            <v>E4</v>
          </cell>
          <cell r="B21">
            <v>28.156102806527802</v>
          </cell>
          <cell r="C21">
            <v>3.9902462056431737E-4</v>
          </cell>
          <cell r="D21">
            <v>3.575898991382164E-3</v>
          </cell>
        </row>
        <row r="22">
          <cell r="A22" t="str">
            <v>D4</v>
          </cell>
          <cell r="B22">
            <v>2.2302103166666701E-2</v>
          </cell>
          <cell r="C22">
            <v>1.220116525306654E-4</v>
          </cell>
          <cell r="D22">
            <v>4.8336442085226304E-3</v>
          </cell>
        </row>
        <row r="23">
          <cell r="A23" t="str">
            <v>C4</v>
          </cell>
          <cell r="B23" t="str">
            <v>N/A</v>
          </cell>
          <cell r="C23" t="str">
            <v>N/A</v>
          </cell>
          <cell r="D23">
            <v>7.2904531032696044E-3</v>
          </cell>
        </row>
        <row r="24">
          <cell r="A24" t="str">
            <v>B4</v>
          </cell>
          <cell r="B24">
            <v>45.725212451555599</v>
          </cell>
          <cell r="C24">
            <v>2.590955002064689E-4</v>
          </cell>
          <cell r="D24">
            <v>2.5445828776730381E-3</v>
          </cell>
        </row>
        <row r="25">
          <cell r="A25" t="str">
            <v>A4</v>
          </cell>
          <cell r="B25">
            <v>55.268721243999998</v>
          </cell>
          <cell r="C25">
            <v>3.004699990148803E-4</v>
          </cell>
          <cell r="D25">
            <v>4.5089783999399608E-3</v>
          </cell>
        </row>
        <row r="26">
          <cell r="A26" t="str">
            <v>A5</v>
          </cell>
          <cell r="B26">
            <v>5.0503798336111103</v>
          </cell>
          <cell r="C26">
            <v>2.7749800679094898E-4</v>
          </cell>
          <cell r="D26">
            <v>5.2635745829410809E-3</v>
          </cell>
        </row>
        <row r="27">
          <cell r="A27" t="str">
            <v>B5</v>
          </cell>
          <cell r="B27">
            <v>49.243328829916699</v>
          </cell>
          <cell r="C27">
            <v>3.1851694351361958E-4</v>
          </cell>
          <cell r="D27">
            <v>3.1013442959667271E-3</v>
          </cell>
        </row>
        <row r="28">
          <cell r="A28" t="str">
            <v>C5</v>
          </cell>
          <cell r="B28">
            <v>73.097910365638896</v>
          </cell>
          <cell r="C28">
            <v>4.1335656307523512E-4</v>
          </cell>
          <cell r="D28">
            <v>4.52435624003477E-3</v>
          </cell>
        </row>
        <row r="29">
          <cell r="A29" t="str">
            <v>D5</v>
          </cell>
          <cell r="B29">
            <v>47.7342168990833</v>
          </cell>
          <cell r="C29">
            <v>2.085444178172266E-4</v>
          </cell>
          <cell r="D29">
            <v>2.442601521694553E-3</v>
          </cell>
        </row>
        <row r="30">
          <cell r="A30" t="str">
            <v>E5</v>
          </cell>
          <cell r="B30">
            <v>49.243328829916699</v>
          </cell>
          <cell r="C30">
            <v>2.3558870940726891E-4</v>
          </cell>
          <cell r="D30">
            <v>2.5601596324755422E-3</v>
          </cell>
        </row>
        <row r="31">
          <cell r="A31" t="str">
            <v>F5</v>
          </cell>
          <cell r="B31">
            <v>154.96829682250001</v>
          </cell>
          <cell r="C31">
            <v>1.845830382032134E-4</v>
          </cell>
          <cell r="D31">
            <v>2.827969211291019E-3</v>
          </cell>
        </row>
        <row r="32">
          <cell r="A32" t="str">
            <v>F6</v>
          </cell>
          <cell r="B32">
            <v>48.237372860138898</v>
          </cell>
          <cell r="C32">
            <v>2.6317086228510331E-4</v>
          </cell>
          <cell r="D32">
            <v>2.6680017431081728E-3</v>
          </cell>
        </row>
        <row r="33">
          <cell r="A33" t="str">
            <v>E6</v>
          </cell>
          <cell r="B33">
            <v>53.765593851777801</v>
          </cell>
          <cell r="C33">
            <v>3.1716007925380402E-4</v>
          </cell>
          <cell r="D33">
            <v>3.1204772941657911E-3</v>
          </cell>
        </row>
        <row r="34">
          <cell r="A34" t="str">
            <v>D6</v>
          </cell>
          <cell r="B34">
            <v>59.787508647444398</v>
          </cell>
          <cell r="C34">
            <v>3.2684953726177163E-4</v>
          </cell>
          <cell r="D34">
            <v>3.2219647441732932E-3</v>
          </cell>
        </row>
        <row r="35">
          <cell r="A35" t="str">
            <v>C6</v>
          </cell>
          <cell r="B35">
            <v>37.6971450803333</v>
          </cell>
          <cell r="C35">
            <v>1.7682279150226611E-4</v>
          </cell>
          <cell r="D35">
            <v>2.9147790768633578E-3</v>
          </cell>
        </row>
        <row r="36">
          <cell r="A36" t="str">
            <v>B6</v>
          </cell>
          <cell r="B36">
            <v>101.227006316361</v>
          </cell>
          <cell r="C36">
            <v>1.555872572355635E-4</v>
          </cell>
          <cell r="D36">
            <v>4.9833582981717861E-3</v>
          </cell>
        </row>
        <row r="37">
          <cell r="A37" t="str">
            <v>A6</v>
          </cell>
          <cell r="B37">
            <v>37.194738069888899</v>
          </cell>
          <cell r="C37">
            <v>2.8812915364880188E-4</v>
          </cell>
          <cell r="D37">
            <v>3.9882385462720526E-3</v>
          </cell>
        </row>
        <row r="38">
          <cell r="A38" t="str">
            <v>A7</v>
          </cell>
          <cell r="B38">
            <v>38.703863319916699</v>
          </cell>
          <cell r="C38">
            <v>2.51554215322837E-4</v>
          </cell>
          <cell r="D38">
            <v>3.4242028356534838E-3</v>
          </cell>
        </row>
        <row r="39">
          <cell r="A39" t="str">
            <v>B7</v>
          </cell>
          <cell r="B39">
            <v>38.703863319916699</v>
          </cell>
          <cell r="C39">
            <v>2.4116327445149199E-4</v>
          </cell>
          <cell r="D39">
            <v>3.0107909181702869E-3</v>
          </cell>
        </row>
        <row r="40">
          <cell r="A40" t="str">
            <v>C7</v>
          </cell>
          <cell r="B40">
            <v>50.754668792444399</v>
          </cell>
          <cell r="C40">
            <v>3.0001693596478789E-4</v>
          </cell>
          <cell r="D40">
            <v>2.5620894738933911E-3</v>
          </cell>
        </row>
        <row r="41">
          <cell r="A41" t="str">
            <v>D7</v>
          </cell>
          <cell r="B41">
            <v>62.808461192388897</v>
          </cell>
          <cell r="C41">
            <v>3.023053735876704E-4</v>
          </cell>
          <cell r="D41">
            <v>3.222428702172092E-3</v>
          </cell>
        </row>
        <row r="42">
          <cell r="A42" t="str">
            <v>E7</v>
          </cell>
          <cell r="B42" t="str">
            <v>N/A</v>
          </cell>
          <cell r="C42" t="str">
            <v>N/A</v>
          </cell>
          <cell r="D42">
            <v>4.5671953603659294E-3</v>
          </cell>
        </row>
        <row r="43">
          <cell r="A43" t="str">
            <v>F7</v>
          </cell>
          <cell r="B43">
            <v>55.7698885195</v>
          </cell>
          <cell r="C43">
            <v>3.9113278861228949E-4</v>
          </cell>
          <cell r="D43">
            <v>4.2166722185283962E-3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4.0199881630238569E-4</v>
          </cell>
        </row>
        <row r="45">
          <cell r="A45" t="str">
            <v>E8</v>
          </cell>
          <cell r="B45">
            <v>37.194738069888899</v>
          </cell>
          <cell r="C45">
            <v>3.4545009518774101E-4</v>
          </cell>
          <cell r="D45">
            <v>4.8177379923027104E-3</v>
          </cell>
        </row>
        <row r="46">
          <cell r="A46" t="str">
            <v>D8</v>
          </cell>
          <cell r="B46">
            <v>36.692163661138899</v>
          </cell>
          <cell r="C46">
            <v>2.7048672794201961E-4</v>
          </cell>
          <cell r="D46">
            <v>2.85258383747535E-3</v>
          </cell>
        </row>
        <row r="47">
          <cell r="A47" t="str">
            <v>C8</v>
          </cell>
          <cell r="B47">
            <v>29.667456202361102</v>
          </cell>
          <cell r="C47">
            <v>1.7947322169459059E-4</v>
          </cell>
          <cell r="D47">
            <v>3.6954806413993699E-3</v>
          </cell>
        </row>
        <row r="48">
          <cell r="A48" t="str">
            <v>B8</v>
          </cell>
          <cell r="B48">
            <v>51.258686249888903</v>
          </cell>
          <cell r="C48">
            <v>2.4426597018800358E-4</v>
          </cell>
          <cell r="D48">
            <v>2.6829097106823309E-3</v>
          </cell>
        </row>
        <row r="49">
          <cell r="A49" t="str">
            <v>A8</v>
          </cell>
          <cell r="B49">
            <v>45.725212451555599</v>
          </cell>
          <cell r="C49">
            <v>1.9756122538527751E-4</v>
          </cell>
          <cell r="D49">
            <v>2.7574645040761101E-3</v>
          </cell>
        </row>
      </sheetData>
      <sheetData sheetId="39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3.4248824445259249E-3</v>
          </cell>
        </row>
        <row r="3">
          <cell r="A3" t="str">
            <v>B1</v>
          </cell>
          <cell r="B3">
            <v>124.326838576139</v>
          </cell>
          <cell r="C3">
            <v>2.251134044390282E-4</v>
          </cell>
          <cell r="D3">
            <v>4.0808864758870014E-3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3.370118640657142E-3</v>
          </cell>
        </row>
        <row r="5">
          <cell r="A5" t="str">
            <v>D1</v>
          </cell>
          <cell r="B5">
            <v>107.254182476167</v>
          </cell>
          <cell r="C5">
            <v>3.794029007111324E-4</v>
          </cell>
          <cell r="D5">
            <v>2.7067148539103442E-3</v>
          </cell>
        </row>
        <row r="6">
          <cell r="A6" t="str">
            <v>E1</v>
          </cell>
          <cell r="B6">
            <v>91.683765892083301</v>
          </cell>
          <cell r="C6">
            <v>2.5962323208276181E-4</v>
          </cell>
          <cell r="D6">
            <v>2.904045388943878E-3</v>
          </cell>
        </row>
        <row r="7">
          <cell r="A7" t="str">
            <v>F1</v>
          </cell>
          <cell r="B7">
            <v>84.651900419527806</v>
          </cell>
          <cell r="C7">
            <v>2.7095001945564098E-4</v>
          </cell>
          <cell r="D7">
            <v>3.363689589760951E-3</v>
          </cell>
        </row>
        <row r="8">
          <cell r="A8" t="str">
            <v>F2</v>
          </cell>
          <cell r="B8">
            <v>101.731063154861</v>
          </cell>
          <cell r="C8">
            <v>3.5765895333091509E-4</v>
          </cell>
          <cell r="D8">
            <v>3.3204226405897171E-3</v>
          </cell>
        </row>
        <row r="9">
          <cell r="A9" t="str">
            <v>E2</v>
          </cell>
          <cell r="B9">
            <v>91.683765892083301</v>
          </cell>
          <cell r="C9">
            <v>4.4242822689773208E-4</v>
          </cell>
          <cell r="D9">
            <v>4.4448661810299259E-3</v>
          </cell>
        </row>
        <row r="10">
          <cell r="A10" t="str">
            <v>D2</v>
          </cell>
          <cell r="B10">
            <v>83.143388460722207</v>
          </cell>
          <cell r="C10">
            <v>3.082168481112281E-4</v>
          </cell>
          <cell r="D10">
            <v>3.4166511836946269E-3</v>
          </cell>
        </row>
        <row r="11">
          <cell r="A11" t="str">
            <v>C2</v>
          </cell>
          <cell r="B11">
            <v>80.127759882388901</v>
          </cell>
          <cell r="C11">
            <v>3.4174275542480617E-4</v>
          </cell>
          <cell r="D11">
            <v>3.1203968216472538E-3</v>
          </cell>
        </row>
        <row r="12">
          <cell r="A12" t="str">
            <v>B2</v>
          </cell>
          <cell r="B12">
            <v>87.670479969361097</v>
          </cell>
          <cell r="C12">
            <v>1.855393583382481E-4</v>
          </cell>
          <cell r="D12">
            <v>2.1385156811793522E-3</v>
          </cell>
        </row>
        <row r="13">
          <cell r="A13" t="str">
            <v>A2</v>
          </cell>
          <cell r="B13">
            <v>81.132039913361098</v>
          </cell>
          <cell r="C13">
            <v>2.7607927704687972E-4</v>
          </cell>
          <cell r="D13">
            <v>2.551794451161857E-3</v>
          </cell>
        </row>
        <row r="14">
          <cell r="A14" t="str">
            <v>A3</v>
          </cell>
          <cell r="B14">
            <v>71.086368088777803</v>
          </cell>
          <cell r="C14">
            <v>3.3371762302788561E-4</v>
          </cell>
          <cell r="D14">
            <v>2.202719571059799E-3</v>
          </cell>
        </row>
        <row r="15">
          <cell r="A15" t="str">
            <v>B3</v>
          </cell>
          <cell r="B15">
            <v>113.277986929389</v>
          </cell>
          <cell r="C15">
            <v>1.2285429413025779E-4</v>
          </cell>
          <cell r="D15">
            <v>2.0436502113387791E-3</v>
          </cell>
        </row>
        <row r="16">
          <cell r="A16" t="str">
            <v>C3</v>
          </cell>
          <cell r="B16">
            <v>75.618679958638893</v>
          </cell>
          <cell r="C16">
            <v>2.113257163293944E-4</v>
          </cell>
          <cell r="D16">
            <v>4.714464670532454E-3</v>
          </cell>
        </row>
        <row r="17">
          <cell r="A17" t="str">
            <v>D3</v>
          </cell>
          <cell r="B17">
            <v>101.229211065944</v>
          </cell>
          <cell r="C17">
            <v>2.394940750142394E-4</v>
          </cell>
          <cell r="D17">
            <v>3.000576835621052E-3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3.1020371661218461E-3</v>
          </cell>
        </row>
        <row r="19">
          <cell r="A19" t="str">
            <v>F3</v>
          </cell>
          <cell r="B19">
            <v>84.651900419527806</v>
          </cell>
          <cell r="C19">
            <v>2.5161787030259891E-4</v>
          </cell>
          <cell r="D19">
            <v>2.2653348295754582E-3</v>
          </cell>
        </row>
        <row r="20">
          <cell r="A20" t="str">
            <v>F4</v>
          </cell>
          <cell r="B20">
            <v>106.751327534583</v>
          </cell>
          <cell r="C20">
            <v>2.6496445426464643E-4</v>
          </cell>
          <cell r="D20">
            <v>2.4078760804786422E-3</v>
          </cell>
        </row>
        <row r="21">
          <cell r="A21" t="str">
            <v>E4</v>
          </cell>
          <cell r="B21">
            <v>83.646482191861097</v>
          </cell>
          <cell r="C21">
            <v>2.708532949207947E-4</v>
          </cell>
          <cell r="D21">
            <v>2.9826785487185809E-3</v>
          </cell>
        </row>
        <row r="22">
          <cell r="A22" t="str">
            <v>D4</v>
          </cell>
          <cell r="B22">
            <v>46.228331424333298</v>
          </cell>
          <cell r="C22">
            <v>2.2370975561019911E-4</v>
          </cell>
          <cell r="D22">
            <v>3.7909370688208742E-3</v>
          </cell>
        </row>
        <row r="23">
          <cell r="A23" t="str">
            <v>C4</v>
          </cell>
          <cell r="B23">
            <v>69.078535247555607</v>
          </cell>
          <cell r="C23">
            <v>2.2292508476110209E-4</v>
          </cell>
          <cell r="D23">
            <v>3.3058210255531941E-3</v>
          </cell>
        </row>
        <row r="24">
          <cell r="A24" t="str">
            <v>B4</v>
          </cell>
          <cell r="B24">
            <v>69.580494223555505</v>
          </cell>
          <cell r="C24">
            <v>2.6488270700333102E-4</v>
          </cell>
          <cell r="D24">
            <v>2.7432728234104702E-3</v>
          </cell>
        </row>
        <row r="25">
          <cell r="A25" t="str">
            <v>A4</v>
          </cell>
          <cell r="B25">
            <v>81.132039913361098</v>
          </cell>
          <cell r="C25">
            <v>3.3811909229271617E-4</v>
          </cell>
          <cell r="D25">
            <v>3.4860947501554841E-3</v>
          </cell>
        </row>
        <row r="26">
          <cell r="A26" t="str">
            <v>A5</v>
          </cell>
          <cell r="B26">
            <v>84.651900419527806</v>
          </cell>
          <cell r="C26">
            <v>3.0510144139470118E-4</v>
          </cell>
          <cell r="D26">
            <v>2.7153971148977181E-3</v>
          </cell>
        </row>
        <row r="27">
          <cell r="A27" t="str">
            <v>B5</v>
          </cell>
          <cell r="B27">
            <v>79.62570473625</v>
          </cell>
          <cell r="C27">
            <v>3.3007475218975501E-4</v>
          </cell>
          <cell r="D27">
            <v>2.81258440105922E-3</v>
          </cell>
        </row>
        <row r="28">
          <cell r="A28" t="str">
            <v>C5</v>
          </cell>
          <cell r="B28">
            <v>58.280400211194397</v>
          </cell>
          <cell r="C28">
            <v>2.5506350620520631E-4</v>
          </cell>
          <cell r="D28">
            <v>4.8006744865162982E-3</v>
          </cell>
        </row>
        <row r="29">
          <cell r="A29" t="str">
            <v>D5</v>
          </cell>
          <cell r="B29">
            <v>101.229211065944</v>
          </cell>
          <cell r="C29">
            <v>2.5263979147555987E-4</v>
          </cell>
          <cell r="D29">
            <v>2.6795207394097421E-3</v>
          </cell>
        </row>
        <row r="30">
          <cell r="A30" t="str">
            <v>E5</v>
          </cell>
          <cell r="B30">
            <v>82.640209027888901</v>
          </cell>
          <cell r="C30">
            <v>2.0626527875775491E-4</v>
          </cell>
          <cell r="D30">
            <v>3.2562202181589108E-3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3.1505767617454371E-3</v>
          </cell>
        </row>
        <row r="32">
          <cell r="A32" t="str">
            <v>F6</v>
          </cell>
          <cell r="B32">
            <v>89.177117260333304</v>
          </cell>
          <cell r="C32">
            <v>2.4945392972889539E-4</v>
          </cell>
          <cell r="D32">
            <v>2.5239659491695151E-3</v>
          </cell>
        </row>
        <row r="33">
          <cell r="A33" t="str">
            <v>E6</v>
          </cell>
          <cell r="B33">
            <v>65.326126652777802</v>
          </cell>
          <cell r="C33">
            <v>1.936152457714514E-4</v>
          </cell>
          <cell r="D33">
            <v>2.3683330226891069E-3</v>
          </cell>
        </row>
        <row r="34">
          <cell r="A34" t="str">
            <v>D6</v>
          </cell>
          <cell r="B34">
            <v>73.602697494055505</v>
          </cell>
          <cell r="C34">
            <v>1.9170320363261871E-4</v>
          </cell>
          <cell r="D34">
            <v>3.3502658519821262E-3</v>
          </cell>
        </row>
        <row r="35">
          <cell r="A35" t="str">
            <v>C6</v>
          </cell>
          <cell r="B35">
            <v>95.200768431944397</v>
          </cell>
          <cell r="C35">
            <v>2.3889675822526881E-4</v>
          </cell>
          <cell r="D35">
            <v>2.740515281869021E-3</v>
          </cell>
        </row>
        <row r="36">
          <cell r="A36" t="str">
            <v>B6</v>
          </cell>
          <cell r="B36">
            <v>87.170848426000006</v>
          </cell>
          <cell r="C36">
            <v>3.3519332051616641E-4</v>
          </cell>
          <cell r="D36">
            <v>2.5792801960532919E-3</v>
          </cell>
        </row>
        <row r="37">
          <cell r="A37" t="str">
            <v>A6</v>
          </cell>
          <cell r="B37">
            <v>72.092975759611093</v>
          </cell>
          <cell r="C37">
            <v>2.089866097442066E-4</v>
          </cell>
          <cell r="D37">
            <v>2.6970576679617719E-3</v>
          </cell>
        </row>
        <row r="38">
          <cell r="A38" t="str">
            <v>A7</v>
          </cell>
          <cell r="B38">
            <v>66.327524818194405</v>
          </cell>
          <cell r="C38">
            <v>2.0322399894938761E-4</v>
          </cell>
          <cell r="D38">
            <v>3.8094482702933918E-3</v>
          </cell>
        </row>
        <row r="39">
          <cell r="A39" t="str">
            <v>B7</v>
          </cell>
          <cell r="B39">
            <v>76.620044564722207</v>
          </cell>
          <cell r="C39">
            <v>1.907876005671506E-4</v>
          </cell>
          <cell r="D39">
            <v>3.336606436826314E-3</v>
          </cell>
        </row>
        <row r="40">
          <cell r="A40" t="str">
            <v>C7</v>
          </cell>
          <cell r="B40">
            <v>52.264519910083301</v>
          </cell>
          <cell r="C40">
            <v>1.7353287643802031E-4</v>
          </cell>
          <cell r="D40">
            <v>2.8774821453133011E-3</v>
          </cell>
        </row>
        <row r="41">
          <cell r="A41" t="str">
            <v>D7</v>
          </cell>
          <cell r="B41">
            <v>78.622967326222195</v>
          </cell>
          <cell r="C41">
            <v>1.4363791667246019E-4</v>
          </cell>
          <cell r="D41">
            <v>2.5699233264475812E-3</v>
          </cell>
        </row>
        <row r="42">
          <cell r="A42" t="str">
            <v>E7</v>
          </cell>
          <cell r="B42">
            <v>77.620988528805597</v>
          </cell>
          <cell r="C42">
            <v>2.5892590391184958E-4</v>
          </cell>
          <cell r="D42">
            <v>2.3604583513066341E-3</v>
          </cell>
        </row>
        <row r="43">
          <cell r="A43" t="str">
            <v>F7</v>
          </cell>
          <cell r="B43">
            <v>103.235354009139</v>
          </cell>
          <cell r="C43">
            <v>2.287651886607446E-4</v>
          </cell>
          <cell r="D43">
            <v>2.4018453440174579E-3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3.3217949470070742E-4</v>
          </cell>
        </row>
        <row r="45">
          <cell r="A45" t="str">
            <v>E8</v>
          </cell>
          <cell r="B45" t="str">
            <v>N/A</v>
          </cell>
          <cell r="C45" t="str">
            <v>N/A</v>
          </cell>
          <cell r="D45">
            <v>3.270287689265535E-3</v>
          </cell>
        </row>
        <row r="46">
          <cell r="A46" t="str">
            <v>D8</v>
          </cell>
          <cell r="B46">
            <v>151.959051233944</v>
          </cell>
          <cell r="C46">
            <v>2.025923202278917E-4</v>
          </cell>
          <cell r="D46">
            <v>1.4968821209032229E-3</v>
          </cell>
        </row>
        <row r="47">
          <cell r="A47" t="str">
            <v>C8</v>
          </cell>
          <cell r="B47">
            <v>101.731063154861</v>
          </cell>
          <cell r="C47">
            <v>1.4576705448628071E-4</v>
          </cell>
          <cell r="D47">
            <v>2.410357357995952E-3</v>
          </cell>
        </row>
        <row r="48">
          <cell r="A48" t="str">
            <v>B8</v>
          </cell>
          <cell r="B48">
            <v>72.092975759611093</v>
          </cell>
          <cell r="C48">
            <v>3.437749248887746E-4</v>
          </cell>
          <cell r="D48">
            <v>3.6363417195740791E-3</v>
          </cell>
        </row>
        <row r="49">
          <cell r="A49" t="str">
            <v>A8</v>
          </cell>
          <cell r="B49">
            <v>66.8285299751944</v>
          </cell>
          <cell r="C49">
            <v>1.3899785201253249E-4</v>
          </cell>
          <cell r="D49">
            <v>3.6535166255051992E-3</v>
          </cell>
        </row>
      </sheetData>
      <sheetData sheetId="40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84.626382850027795</v>
          </cell>
          <cell r="C2">
            <v>2.8743472169168291E-4</v>
          </cell>
          <cell r="D2">
            <v>2.0827734484973469E-3</v>
          </cell>
        </row>
        <row r="3">
          <cell r="A3" t="str">
            <v>B1</v>
          </cell>
          <cell r="B3">
            <v>68.555822458750001</v>
          </cell>
          <cell r="C3">
            <v>3.0054362331443301E-4</v>
          </cell>
          <cell r="D3">
            <v>1.979204838593606E-3</v>
          </cell>
        </row>
        <row r="4">
          <cell r="A4" t="str">
            <v>C1</v>
          </cell>
          <cell r="B4">
            <v>90.652869399055504</v>
          </cell>
          <cell r="C4">
            <v>5.6466274813720828E-4</v>
          </cell>
          <cell r="D4">
            <v>2.929419355018734E-3</v>
          </cell>
        </row>
        <row r="5">
          <cell r="A5" t="str">
            <v>D1</v>
          </cell>
          <cell r="B5">
            <v>43.706669497472198</v>
          </cell>
          <cell r="C5">
            <v>3.7565592572068318E-4</v>
          </cell>
          <cell r="D5">
            <v>2.893046942424191E-3</v>
          </cell>
        </row>
        <row r="6">
          <cell r="A6" t="str">
            <v>E1</v>
          </cell>
          <cell r="B6">
            <v>103.705119758056</v>
          </cell>
          <cell r="C6">
            <v>4.9249364435142908E-4</v>
          </cell>
          <cell r="D6">
            <v>1.4233490391289739E-3</v>
          </cell>
        </row>
        <row r="7">
          <cell r="A7" t="str">
            <v>F1</v>
          </cell>
          <cell r="B7">
            <v>78.598770547722197</v>
          </cell>
          <cell r="C7">
            <v>3.9599449911718079E-4</v>
          </cell>
          <cell r="D7">
            <v>3.1035130271278811E-3</v>
          </cell>
        </row>
        <row r="8">
          <cell r="A8" t="str">
            <v>F2</v>
          </cell>
          <cell r="B8">
            <v>163.46335654102799</v>
          </cell>
          <cell r="C8">
            <v>5.7617733306236782E-4</v>
          </cell>
          <cell r="D8">
            <v>2.1835414787219841E-3</v>
          </cell>
        </row>
        <row r="9">
          <cell r="A9" t="str">
            <v>E2</v>
          </cell>
          <cell r="B9">
            <v>60.776073598777799</v>
          </cell>
          <cell r="C9">
            <v>4.5378365640542072E-4</v>
          </cell>
          <cell r="D9">
            <v>2.3473686188274379E-3</v>
          </cell>
        </row>
        <row r="10">
          <cell r="A10" t="str">
            <v>D2</v>
          </cell>
          <cell r="B10">
            <v>45.211069460250002</v>
          </cell>
          <cell r="C10">
            <v>2.8107799262614211E-4</v>
          </cell>
          <cell r="D10">
            <v>3.551388166531597E-3</v>
          </cell>
        </row>
        <row r="11">
          <cell r="A11" t="str">
            <v>C2</v>
          </cell>
          <cell r="B11">
            <v>94.668871285444396</v>
          </cell>
          <cell r="C11">
            <v>4.1316691888982612E-4</v>
          </cell>
          <cell r="D11">
            <v>1.893108453316455E-3</v>
          </cell>
        </row>
        <row r="12">
          <cell r="A12" t="str">
            <v>B2</v>
          </cell>
          <cell r="B12">
            <v>40.700899396083301</v>
          </cell>
          <cell r="C12">
            <v>2.9665470844549718E-4</v>
          </cell>
          <cell r="D12">
            <v>3.360103457318E-3</v>
          </cell>
        </row>
        <row r="13">
          <cell r="A13" t="str">
            <v>A2</v>
          </cell>
          <cell r="B13">
            <v>120.27788745919401</v>
          </cell>
          <cell r="C13">
            <v>5.6121569805865493E-4</v>
          </cell>
          <cell r="D13">
            <v>1.9132909728796E-3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2.2797808657169919E-3</v>
          </cell>
        </row>
        <row r="15">
          <cell r="A15" t="str">
            <v>B3</v>
          </cell>
          <cell r="B15">
            <v>78.098243321499993</v>
          </cell>
          <cell r="C15">
            <v>3.1887352939327358E-4</v>
          </cell>
          <cell r="D15">
            <v>2.1605792315570081E-3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2.5506814488446879E-3</v>
          </cell>
        </row>
        <row r="17">
          <cell r="A17" t="str">
            <v>D3</v>
          </cell>
          <cell r="B17">
            <v>46.214388000027803</v>
          </cell>
          <cell r="C17">
            <v>2.5851459982596272E-4</v>
          </cell>
          <cell r="D17">
            <v>2.7649561755240669E-3</v>
          </cell>
        </row>
        <row r="18">
          <cell r="A18" t="str">
            <v>E3</v>
          </cell>
          <cell r="B18">
            <v>106.21639154327799</v>
          </cell>
          <cell r="C18">
            <v>4.4111506447585809E-4</v>
          </cell>
          <cell r="D18">
            <v>2.60162023268208E-3</v>
          </cell>
        </row>
        <row r="19">
          <cell r="A19" t="str">
            <v>F3</v>
          </cell>
          <cell r="B19">
            <v>57.760236051555601</v>
          </cell>
          <cell r="C19">
            <v>3.3753741729220492E-4</v>
          </cell>
          <cell r="D19">
            <v>2.221538010529159E-3</v>
          </cell>
        </row>
        <row r="20">
          <cell r="A20" t="str">
            <v>F4</v>
          </cell>
          <cell r="B20">
            <v>46.716472110722201</v>
          </cell>
          <cell r="C20">
            <v>2.7820354626708938E-4</v>
          </cell>
          <cell r="D20">
            <v>3.2552138662857262E-3</v>
          </cell>
        </row>
        <row r="21">
          <cell r="A21" t="str">
            <v>E4</v>
          </cell>
          <cell r="B21">
            <v>111.740522364944</v>
          </cell>
          <cell r="C21">
            <v>3.850093024327542E-4</v>
          </cell>
          <cell r="D21">
            <v>2.816443242675572E-3</v>
          </cell>
        </row>
        <row r="22">
          <cell r="A22" t="str">
            <v>D4</v>
          </cell>
          <cell r="B22">
            <v>57.760236051555601</v>
          </cell>
          <cell r="C22">
            <v>3.9242134673216598E-4</v>
          </cell>
          <cell r="D22">
            <v>3.6806360723313511E-3</v>
          </cell>
        </row>
        <row r="23">
          <cell r="A23" t="str">
            <v>C4</v>
          </cell>
          <cell r="B23">
            <v>206.130745303889</v>
          </cell>
          <cell r="C23">
            <v>3.7183102166484341E-4</v>
          </cell>
          <cell r="D23">
            <v>2.0353889788248449E-3</v>
          </cell>
        </row>
        <row r="24">
          <cell r="A24" t="str">
            <v>B4</v>
          </cell>
          <cell r="B24">
            <v>143.86957647702801</v>
          </cell>
          <cell r="C24">
            <v>5.1760810194759514E-4</v>
          </cell>
          <cell r="D24">
            <v>2.042559614220132E-3</v>
          </cell>
        </row>
        <row r="25">
          <cell r="A25" t="str">
            <v>A4</v>
          </cell>
          <cell r="B25">
            <v>102.70263681144399</v>
          </cell>
          <cell r="C25">
            <v>3.6425184125692182E-4</v>
          </cell>
          <cell r="D25">
            <v>2.495476535300507E-3</v>
          </cell>
        </row>
        <row r="26">
          <cell r="A26" t="str">
            <v>A5</v>
          </cell>
          <cell r="B26">
            <v>233.25034242066701</v>
          </cell>
          <cell r="C26">
            <v>-1.9882254596670271E-5</v>
          </cell>
          <cell r="D26">
            <v>3.1795008970535291E-3</v>
          </cell>
        </row>
        <row r="27">
          <cell r="A27" t="str">
            <v>B5</v>
          </cell>
          <cell r="B27">
            <v>82.6143928896944</v>
          </cell>
          <cell r="C27">
            <v>2.5281769452356612E-4</v>
          </cell>
          <cell r="D27">
            <v>2.2993490957499019E-3</v>
          </cell>
        </row>
        <row r="28">
          <cell r="A28" t="str">
            <v>C5</v>
          </cell>
          <cell r="B28">
            <v>80.605300284666697</v>
          </cell>
          <cell r="C28">
            <v>3.4912144145639621E-4</v>
          </cell>
          <cell r="D28">
            <v>2.164875891296044E-3</v>
          </cell>
        </row>
        <row r="29">
          <cell r="A29" t="str">
            <v>D5</v>
          </cell>
          <cell r="B29">
            <v>38.693425702611101</v>
          </cell>
          <cell r="C29">
            <v>2.794487431200243E-4</v>
          </cell>
          <cell r="D29">
            <v>2.747778320587512E-3</v>
          </cell>
        </row>
        <row r="30">
          <cell r="A30" t="str">
            <v>E5</v>
          </cell>
          <cell r="B30">
            <v>125.794998065944</v>
          </cell>
          <cell r="C30">
            <v>3.3696898904621232E-4</v>
          </cell>
          <cell r="D30">
            <v>2.9201084462589051E-3</v>
          </cell>
        </row>
        <row r="31">
          <cell r="A31" t="str">
            <v>F5</v>
          </cell>
          <cell r="B31" t="str">
            <v>N/A</v>
          </cell>
          <cell r="C31" t="str">
            <v>N/A</v>
          </cell>
          <cell r="D31">
            <v>2.3547089924473991E-3</v>
          </cell>
        </row>
        <row r="32">
          <cell r="A32" t="str">
            <v>F6</v>
          </cell>
          <cell r="B32">
            <v>108.729784960667</v>
          </cell>
          <cell r="C32">
            <v>5.2187382624759352E-4</v>
          </cell>
          <cell r="D32">
            <v>2.5118828663597782E-3</v>
          </cell>
        </row>
        <row r="33">
          <cell r="A33" t="str">
            <v>E6</v>
          </cell>
          <cell r="B33">
            <v>48.223588791444399</v>
          </cell>
          <cell r="C33">
            <v>1.841012680831524E-4</v>
          </cell>
          <cell r="D33">
            <v>2.777482282687543E-3</v>
          </cell>
        </row>
        <row r="34">
          <cell r="A34" t="str">
            <v>D6</v>
          </cell>
          <cell r="B34">
            <v>114.245487557972</v>
          </cell>
          <cell r="C34">
            <v>3.7297612594241732E-4</v>
          </cell>
          <cell r="D34">
            <v>2.289471430860778E-3</v>
          </cell>
        </row>
        <row r="35">
          <cell r="A35" t="str">
            <v>C6</v>
          </cell>
          <cell r="B35">
            <v>66.808541817250003</v>
          </cell>
          <cell r="C35">
            <v>4.4179064428407939E-4</v>
          </cell>
          <cell r="D35">
            <v>2.2144662320766361E-3</v>
          </cell>
        </row>
        <row r="36">
          <cell r="A36" t="str">
            <v>B6</v>
          </cell>
          <cell r="B36">
            <v>58.765154917055597</v>
          </cell>
          <cell r="C36">
            <v>2.4841500662906257E-4</v>
          </cell>
          <cell r="D36">
            <v>2.3348611687652879E-3</v>
          </cell>
        </row>
        <row r="37">
          <cell r="A37" t="str">
            <v>A6</v>
          </cell>
          <cell r="B37">
            <v>144.874084263111</v>
          </cell>
          <cell r="C37">
            <v>6.504432749711906E-5</v>
          </cell>
          <cell r="D37">
            <v>2.8584737307006439E-3</v>
          </cell>
        </row>
        <row r="38">
          <cell r="A38" t="str">
            <v>A7</v>
          </cell>
          <cell r="B38">
            <v>189.56758815377799</v>
          </cell>
          <cell r="C38">
            <v>6.3861285019849916E-4</v>
          </cell>
          <cell r="D38">
            <v>1.888630901783385E-3</v>
          </cell>
        </row>
        <row r="39">
          <cell r="A39" t="str">
            <v>B7</v>
          </cell>
          <cell r="B39">
            <v>79.100169578611101</v>
          </cell>
          <cell r="C39">
            <v>4.5941025521799062E-4</v>
          </cell>
          <cell r="D39">
            <v>2.477605575498767E-3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2.201470465873696E-3</v>
          </cell>
        </row>
        <row r="41">
          <cell r="A41" t="str">
            <v>D7</v>
          </cell>
          <cell r="B41">
            <v>30.6676127931111</v>
          </cell>
          <cell r="C41">
            <v>1.9434816118787791E-4</v>
          </cell>
          <cell r="D41">
            <v>2.7516855336236008E-3</v>
          </cell>
        </row>
        <row r="42">
          <cell r="A42" t="str">
            <v>E7</v>
          </cell>
          <cell r="B42">
            <v>99.696025332944401</v>
          </cell>
          <cell r="C42">
            <v>5.4165397654521547E-4</v>
          </cell>
          <cell r="D42">
            <v>2.0659372528074541E-3</v>
          </cell>
        </row>
        <row r="43">
          <cell r="A43" t="str">
            <v>F7</v>
          </cell>
          <cell r="B43">
            <v>92.157442384888896</v>
          </cell>
          <cell r="C43">
            <v>4.5397855636047452E-4</v>
          </cell>
          <cell r="D43">
            <v>2.3365055749753122E-3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2.1857319227400849E-4</v>
          </cell>
        </row>
        <row r="45">
          <cell r="A45" t="str">
            <v>E8</v>
          </cell>
          <cell r="B45">
            <v>64.802410952194407</v>
          </cell>
          <cell r="C45">
            <v>3.9981777882680422E-4</v>
          </cell>
          <cell r="D45">
            <v>2.5530102055499751E-3</v>
          </cell>
        </row>
        <row r="46">
          <cell r="A46" t="str">
            <v>D8</v>
          </cell>
          <cell r="B46">
            <v>83.620882848583307</v>
          </cell>
          <cell r="C46">
            <v>6.4066025399380432E-4</v>
          </cell>
          <cell r="D46">
            <v>3.1377587741571521E-3</v>
          </cell>
        </row>
        <row r="47">
          <cell r="A47" t="str">
            <v>C8</v>
          </cell>
          <cell r="B47">
            <v>113.242592618861</v>
          </cell>
          <cell r="C47">
            <v>5.2947917223534005E-4</v>
          </cell>
          <cell r="D47">
            <v>2.0194321712197318E-3</v>
          </cell>
        </row>
        <row r="48">
          <cell r="A48" t="str">
            <v>B8</v>
          </cell>
          <cell r="B48">
            <v>176.51471969894399</v>
          </cell>
          <cell r="C48">
            <v>6.1392651135851412E-4</v>
          </cell>
          <cell r="D48">
            <v>2.6756766658800691E-3</v>
          </cell>
        </row>
        <row r="49">
          <cell r="A49" t="str">
            <v>A8</v>
          </cell>
          <cell r="B49">
            <v>208.139581826056</v>
          </cell>
          <cell r="C49">
            <v>5.5274766360195271E-4</v>
          </cell>
          <cell r="D49">
            <v>2.6546525280180841E-3</v>
          </cell>
        </row>
      </sheetData>
      <sheetData sheetId="41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87.646421999249995</v>
          </cell>
          <cell r="C2">
            <v>3.4450543922289552E-4</v>
          </cell>
          <cell r="D2">
            <v>2.5757109525060282E-3</v>
          </cell>
        </row>
        <row r="3">
          <cell r="A3" t="str">
            <v>B1</v>
          </cell>
          <cell r="B3">
            <v>72.072780704611105</v>
          </cell>
          <cell r="C3">
            <v>1.8577147130952599E-4</v>
          </cell>
          <cell r="D3">
            <v>2.8980651334260588E-3</v>
          </cell>
        </row>
        <row r="4">
          <cell r="A4" t="str">
            <v>C1</v>
          </cell>
          <cell r="B4">
            <v>70.063168959333296</v>
          </cell>
          <cell r="C4">
            <v>3.4477173081121689E-4</v>
          </cell>
          <cell r="D4">
            <v>2.2512541809205019E-3</v>
          </cell>
        </row>
        <row r="5">
          <cell r="A5" t="str">
            <v>D1</v>
          </cell>
          <cell r="B5">
            <v>90.654892467055504</v>
          </cell>
          <cell r="C5">
            <v>4.0410572883061298E-4</v>
          </cell>
          <cell r="D5">
            <v>2.347741592642926E-3</v>
          </cell>
        </row>
        <row r="6">
          <cell r="A6" t="str">
            <v>E1</v>
          </cell>
          <cell r="B6">
            <v>79.603727621805504</v>
          </cell>
          <cell r="C6">
            <v>2.5114526553994608E-4</v>
          </cell>
          <cell r="D6">
            <v>1.9314857852645311E-3</v>
          </cell>
        </row>
        <row r="7">
          <cell r="A7" t="str">
            <v>F1</v>
          </cell>
          <cell r="B7">
            <v>96.683853580388899</v>
          </cell>
          <cell r="C7">
            <v>3.0240136116004089E-4</v>
          </cell>
          <cell r="D7">
            <v>1.928299025515035E-3</v>
          </cell>
        </row>
        <row r="8">
          <cell r="A8" t="str">
            <v>F2</v>
          </cell>
          <cell r="B8">
            <v>57.761595639583298</v>
          </cell>
          <cell r="C8">
            <v>3.5215849281704698E-4</v>
          </cell>
          <cell r="D8">
            <v>1.7616274597325289E-3</v>
          </cell>
        </row>
        <row r="9">
          <cell r="A9" t="str">
            <v>E2</v>
          </cell>
          <cell r="B9">
            <v>77.099257421694404</v>
          </cell>
          <cell r="C9">
            <v>2.5060468731675692E-4</v>
          </cell>
          <cell r="D9">
            <v>2.236782101945349E-3</v>
          </cell>
        </row>
        <row r="10">
          <cell r="A10" t="str">
            <v>D2</v>
          </cell>
          <cell r="B10">
            <v>81.109436989000002</v>
          </cell>
          <cell r="C10">
            <v>2.521174973704571E-4</v>
          </cell>
          <cell r="D10">
            <v>4.1421402196203461E-3</v>
          </cell>
        </row>
        <row r="11">
          <cell r="A11" t="str">
            <v>C2</v>
          </cell>
          <cell r="B11">
            <v>55.755721384944401</v>
          </cell>
          <cell r="C11">
            <v>2.3581471225274611E-4</v>
          </cell>
          <cell r="D11">
            <v>2.2777952589103471E-3</v>
          </cell>
        </row>
        <row r="12">
          <cell r="A12" t="str">
            <v>B2</v>
          </cell>
          <cell r="B12">
            <v>72.575742181222196</v>
          </cell>
          <cell r="C12">
            <v>2.433673672014308E-4</v>
          </cell>
          <cell r="D12">
            <v>2.5133573148752452E-3</v>
          </cell>
        </row>
        <row r="13">
          <cell r="A13" t="str">
            <v>A2</v>
          </cell>
          <cell r="B13">
            <v>49.2309434525556</v>
          </cell>
          <cell r="C13">
            <v>1.998706185946101E-4</v>
          </cell>
          <cell r="D13">
            <v>2.5826346208173358E-3</v>
          </cell>
        </row>
        <row r="14">
          <cell r="A14" t="str">
            <v>A3</v>
          </cell>
          <cell r="B14">
            <v>80.607279722499996</v>
          </cell>
          <cell r="C14">
            <v>2.2530652198317011E-4</v>
          </cell>
          <cell r="D14">
            <v>2.7549032523173709E-3</v>
          </cell>
        </row>
        <row r="15">
          <cell r="A15" t="str">
            <v>B3</v>
          </cell>
          <cell r="B15">
            <v>75.597096953361103</v>
          </cell>
          <cell r="C15">
            <v>2.2925821518835369E-4</v>
          </cell>
          <cell r="D15">
            <v>1.9532630527392871E-3</v>
          </cell>
        </row>
        <row r="16">
          <cell r="A16" t="str">
            <v>C3</v>
          </cell>
          <cell r="B16">
            <v>75.597096953361103</v>
          </cell>
          <cell r="C16">
            <v>2.9528408530643622E-4</v>
          </cell>
          <cell r="D16">
            <v>2.1665740721297979E-3</v>
          </cell>
        </row>
        <row r="17">
          <cell r="A17" t="str">
            <v>D3</v>
          </cell>
          <cell r="B17">
            <v>86.138490945388895</v>
          </cell>
          <cell r="C17">
            <v>2.315175132843695E-4</v>
          </cell>
          <cell r="D17">
            <v>1.81740760896217E-3</v>
          </cell>
        </row>
        <row r="18">
          <cell r="A18" t="str">
            <v>E3</v>
          </cell>
          <cell r="B18">
            <v>80.607279722499996</v>
          </cell>
          <cell r="C18">
            <v>3.2541799230406752E-4</v>
          </cell>
          <cell r="D18">
            <v>1.8841177793499041E-3</v>
          </cell>
        </row>
        <row r="19">
          <cell r="A19" t="str">
            <v>F3</v>
          </cell>
          <cell r="B19">
            <v>77.599353903722204</v>
          </cell>
          <cell r="C19">
            <v>2.9146701974370012E-4</v>
          </cell>
          <cell r="D19">
            <v>2.5007454944713471E-3</v>
          </cell>
        </row>
        <row r="20">
          <cell r="A20" t="str">
            <v>F4</v>
          </cell>
          <cell r="B20">
            <v>83.119657991249994</v>
          </cell>
          <cell r="C20">
            <v>3.1524966499537108E-4</v>
          </cell>
          <cell r="D20">
            <v>2.2559952292535829E-3</v>
          </cell>
        </row>
        <row r="21">
          <cell r="A21" t="str">
            <v>E4</v>
          </cell>
          <cell r="B21">
            <v>81.611609139083299</v>
          </cell>
          <cell r="C21">
            <v>2.9556584229860708E-4</v>
          </cell>
          <cell r="D21">
            <v>2.1996750208652361E-3</v>
          </cell>
        </row>
        <row r="22">
          <cell r="A22" t="str">
            <v>D4</v>
          </cell>
          <cell r="B22">
            <v>98.694028148777804</v>
          </cell>
          <cell r="C22">
            <v>3.7411168610338097E-4</v>
          </cell>
          <cell r="D22">
            <v>1.667673360326535E-3</v>
          </cell>
        </row>
        <row r="23">
          <cell r="A23" t="str">
            <v>C4</v>
          </cell>
          <cell r="B23">
            <v>75.093320743388901</v>
          </cell>
          <cell r="C23">
            <v>2.3564814554353461E-4</v>
          </cell>
          <cell r="D23">
            <v>2.0536673725092261E-3</v>
          </cell>
        </row>
        <row r="24">
          <cell r="A24" t="str">
            <v>B4</v>
          </cell>
          <cell r="B24">
            <v>99.198111714805506</v>
          </cell>
          <cell r="C24">
            <v>3.5507229326152011E-4</v>
          </cell>
          <cell r="D24">
            <v>2.4330117656733612E-3</v>
          </cell>
        </row>
        <row r="25">
          <cell r="A25" t="str">
            <v>A4</v>
          </cell>
          <cell r="B25">
            <v>84.126205840166705</v>
          </cell>
          <cell r="C25">
            <v>3.2909919849809688E-4</v>
          </cell>
          <cell r="D25">
            <v>2.2249177091969211E-3</v>
          </cell>
        </row>
        <row r="26">
          <cell r="A26" t="str">
            <v>A5</v>
          </cell>
          <cell r="B26">
            <v>82.616477949027797</v>
          </cell>
          <cell r="C26">
            <v>2.3324224915639711E-4</v>
          </cell>
          <cell r="D26">
            <v>1.8443764264287541E-3</v>
          </cell>
        </row>
        <row r="27">
          <cell r="A27" t="str">
            <v>B5</v>
          </cell>
          <cell r="B27">
            <v>95.676987798750005</v>
          </cell>
          <cell r="C27">
            <v>3.4972502665007131E-4</v>
          </cell>
          <cell r="D27">
            <v>1.7486694446851589E-3</v>
          </cell>
        </row>
        <row r="28">
          <cell r="A28" t="str">
            <v>C5</v>
          </cell>
          <cell r="B28">
            <v>82.114092286749994</v>
          </cell>
          <cell r="C28">
            <v>2.3076388760706441E-4</v>
          </cell>
          <cell r="D28">
            <v>1.9612014447027691E-3</v>
          </cell>
        </row>
        <row r="29">
          <cell r="A29" t="str">
            <v>D5</v>
          </cell>
          <cell r="B29">
            <v>99.698492238305505</v>
          </cell>
          <cell r="C29">
            <v>3.2746404836139239E-4</v>
          </cell>
          <cell r="D29">
            <v>2.09737110114796E-3</v>
          </cell>
        </row>
        <row r="30">
          <cell r="A30" t="str">
            <v>E5</v>
          </cell>
          <cell r="B30">
            <v>59.772020210861101</v>
          </cell>
          <cell r="C30">
            <v>1.8105578881323869E-4</v>
          </cell>
          <cell r="D30">
            <v>2.256465312193894E-3</v>
          </cell>
        </row>
        <row r="31">
          <cell r="A31" t="str">
            <v>F5</v>
          </cell>
          <cell r="B31">
            <v>74.589691080999998</v>
          </cell>
          <cell r="C31">
            <v>2.5725413951494241E-4</v>
          </cell>
          <cell r="D31">
            <v>1.867469521458277E-3</v>
          </cell>
        </row>
        <row r="32">
          <cell r="A32" t="str">
            <v>F6</v>
          </cell>
          <cell r="B32">
            <v>93.163275981972205</v>
          </cell>
          <cell r="C32">
            <v>3.0536544821860789E-4</v>
          </cell>
          <cell r="D32">
            <v>2.7030587433681881E-3</v>
          </cell>
        </row>
        <row r="33">
          <cell r="A33" t="str">
            <v>E6</v>
          </cell>
          <cell r="B33">
            <v>82.616477949027797</v>
          </cell>
          <cell r="C33">
            <v>2.7107464881647001E-4</v>
          </cell>
          <cell r="D33">
            <v>2.3143886501713179E-3</v>
          </cell>
        </row>
        <row r="34">
          <cell r="A34" t="str">
            <v>D6</v>
          </cell>
          <cell r="B34">
            <v>84.126205840166705</v>
          </cell>
          <cell r="C34">
            <v>2.5794007147272429E-4</v>
          </cell>
          <cell r="D34">
            <v>2.173300978471529E-3</v>
          </cell>
        </row>
        <row r="35">
          <cell r="A35" t="str">
            <v>C6</v>
          </cell>
          <cell r="B35">
            <v>137.85666800300001</v>
          </cell>
          <cell r="C35">
            <v>3.6527442437745908E-4</v>
          </cell>
          <cell r="D35">
            <v>2.0739939057674971E-3</v>
          </cell>
        </row>
        <row r="36">
          <cell r="A36" t="str">
            <v>B6</v>
          </cell>
          <cell r="B36">
            <v>64.303944093055506</v>
          </cell>
          <cell r="C36">
            <v>1.6340669302801841E-4</v>
          </cell>
          <cell r="D36">
            <v>2.0689359255661138E-3</v>
          </cell>
        </row>
        <row r="37">
          <cell r="A37" t="str">
            <v>A6</v>
          </cell>
          <cell r="B37">
            <v>78.600717933750005</v>
          </cell>
          <cell r="C37">
            <v>2.9307704810123061E-4</v>
          </cell>
          <cell r="D37">
            <v>1.97990103716787E-3</v>
          </cell>
        </row>
        <row r="38">
          <cell r="A38" t="str">
            <v>A7</v>
          </cell>
          <cell r="B38">
            <v>42.704981024250003</v>
          </cell>
          <cell r="C38">
            <v>3.3640625106483459E-4</v>
          </cell>
          <cell r="D38">
            <v>3.060425119928374E-3</v>
          </cell>
        </row>
        <row r="39">
          <cell r="A39" t="str">
            <v>B7</v>
          </cell>
          <cell r="B39">
            <v>62.792766585333297</v>
          </cell>
          <cell r="C39">
            <v>2.571945156676397E-4</v>
          </cell>
          <cell r="D39">
            <v>3.3649601333609028E-3</v>
          </cell>
        </row>
        <row r="40">
          <cell r="A40" t="str">
            <v>C7</v>
          </cell>
          <cell r="B40">
            <v>58.264027184444402</v>
          </cell>
          <cell r="C40">
            <v>3.1077637566461012E-4</v>
          </cell>
          <cell r="D40">
            <v>2.530800888629124E-3</v>
          </cell>
        </row>
        <row r="41">
          <cell r="A41" t="str">
            <v>D7</v>
          </cell>
          <cell r="B41">
            <v>99.698492238305505</v>
          </cell>
          <cell r="C41">
            <v>3.2792829079081342E-4</v>
          </cell>
          <cell r="D41">
            <v>1.8721295974656819E-3</v>
          </cell>
        </row>
        <row r="42">
          <cell r="A42" t="str">
            <v>E7</v>
          </cell>
          <cell r="B42">
            <v>72.575742181222196</v>
          </cell>
          <cell r="C42">
            <v>3.086328871314032E-4</v>
          </cell>
          <cell r="D42">
            <v>2.1792187190673839E-3</v>
          </cell>
        </row>
        <row r="43">
          <cell r="A43" t="str">
            <v>F7</v>
          </cell>
          <cell r="B43">
            <v>66.309177405055607</v>
          </cell>
          <cell r="C43">
            <v>3.6571702847988289E-4</v>
          </cell>
          <cell r="D43">
            <v>3.2008813038239751E-3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5.5023647882578583E-4</v>
          </cell>
        </row>
        <row r="45">
          <cell r="A45" t="str">
            <v>E8</v>
          </cell>
          <cell r="B45">
            <v>45.212184606361099</v>
          </cell>
          <cell r="C45">
            <v>3.5237681570632199E-4</v>
          </cell>
          <cell r="D45">
            <v>3.7377123784360041E-3</v>
          </cell>
        </row>
        <row r="46">
          <cell r="A46" t="str">
            <v>D8</v>
          </cell>
          <cell r="B46">
            <v>67.812434190277799</v>
          </cell>
          <cell r="C46">
            <v>3.7815776806904251E-4</v>
          </cell>
          <cell r="D46">
            <v>2.3571645962376822E-3</v>
          </cell>
        </row>
        <row r="47">
          <cell r="A47" t="str">
            <v>C8</v>
          </cell>
          <cell r="B47">
            <v>57.761595639583298</v>
          </cell>
          <cell r="C47">
            <v>4.0479387509730508E-4</v>
          </cell>
          <cell r="D47">
            <v>2.9909484554804578E-3</v>
          </cell>
        </row>
        <row r="48">
          <cell r="A48" t="str">
            <v>B8</v>
          </cell>
          <cell r="B48">
            <v>71.066672368694398</v>
          </cell>
          <cell r="C48">
            <v>2.5980454770425341E-4</v>
          </cell>
          <cell r="D48">
            <v>3.184873159568806E-3</v>
          </cell>
        </row>
        <row r="49">
          <cell r="A49" t="str">
            <v>A8</v>
          </cell>
          <cell r="B49">
            <v>81.611609139083299</v>
          </cell>
          <cell r="C49">
            <v>2.7743607325948723E-4</v>
          </cell>
          <cell r="D49">
            <v>1.918749334065749E-3</v>
          </cell>
        </row>
      </sheetData>
      <sheetData sheetId="42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43.708879419638897</v>
          </cell>
          <cell r="C2">
            <v>4.0359002314468561E-4</v>
          </cell>
          <cell r="D2">
            <v>4.2085669997299164E-3</v>
          </cell>
        </row>
        <row r="3">
          <cell r="A3" t="str">
            <v>B1</v>
          </cell>
          <cell r="B3">
            <v>27.6470691011667</v>
          </cell>
          <cell r="C3">
            <v>3.1003589241461888E-4</v>
          </cell>
          <cell r="D3">
            <v>4.0787264126569472E-3</v>
          </cell>
        </row>
        <row r="4">
          <cell r="A4" t="str">
            <v>C1</v>
          </cell>
          <cell r="B4">
            <v>68.559043725111096</v>
          </cell>
          <cell r="C4">
            <v>4.0530991690881972E-4</v>
          </cell>
          <cell r="D4">
            <v>3.299135738024254E-3</v>
          </cell>
        </row>
        <row r="5">
          <cell r="A5" t="str">
            <v>D1</v>
          </cell>
          <cell r="B5">
            <v>55.757063569555598</v>
          </cell>
          <cell r="C5">
            <v>6.2095372383077076E-4</v>
          </cell>
          <cell r="D5">
            <v>4.2786550234740128E-3</v>
          </cell>
        </row>
        <row r="6">
          <cell r="A6" t="str">
            <v>E1</v>
          </cell>
          <cell r="B6">
            <v>42.705847292416699</v>
          </cell>
          <cell r="C6">
            <v>4.248165696047624E-4</v>
          </cell>
          <cell r="D6">
            <v>3.8742880131169949E-3</v>
          </cell>
        </row>
        <row r="7">
          <cell r="A7" t="str">
            <v>F1</v>
          </cell>
          <cell r="B7">
            <v>52.251047866166701</v>
          </cell>
          <cell r="C7">
            <v>3.6991538246525728E-4</v>
          </cell>
          <cell r="D7">
            <v>3.085157141639365E-3</v>
          </cell>
        </row>
        <row r="8">
          <cell r="A8" t="str">
            <v>F2</v>
          </cell>
          <cell r="B8">
            <v>44.210223030861101</v>
          </cell>
          <cell r="C8">
            <v>1.889749073123559E-4</v>
          </cell>
          <cell r="D8">
            <v>2.403003916189366E-3</v>
          </cell>
        </row>
        <row r="9">
          <cell r="A9" t="str">
            <v>E2</v>
          </cell>
          <cell r="B9">
            <v>39.198419665888899</v>
          </cell>
          <cell r="C9">
            <v>5.3623662298965893E-4</v>
          </cell>
          <cell r="D9">
            <v>4.0205432792677432E-3</v>
          </cell>
        </row>
        <row r="10">
          <cell r="A10" t="str">
            <v>D2</v>
          </cell>
          <cell r="B10">
            <v>63.8015631158056</v>
          </cell>
          <cell r="C10">
            <v>2.350416608530001E-4</v>
          </cell>
          <cell r="D10">
            <v>2.446879310786537E-3</v>
          </cell>
        </row>
        <row r="11">
          <cell r="A11" t="str">
            <v>C2</v>
          </cell>
          <cell r="B11">
            <v>44.210223030861101</v>
          </cell>
          <cell r="C11">
            <v>2.5051302398981052E-4</v>
          </cell>
          <cell r="D11">
            <v>2.4276285888785898E-3</v>
          </cell>
        </row>
        <row r="12">
          <cell r="A12" t="str">
            <v>B2</v>
          </cell>
          <cell r="B12">
            <v>41.203639553111103</v>
          </cell>
          <cell r="C12">
            <v>5.5267235233201148E-4</v>
          </cell>
          <cell r="D12">
            <v>4.9699638499598828E-3</v>
          </cell>
        </row>
        <row r="13">
          <cell r="A13" t="str">
            <v>A2</v>
          </cell>
          <cell r="B13">
            <v>46.718679885083297</v>
          </cell>
          <cell r="C13">
            <v>2.766777531215241E-4</v>
          </cell>
          <cell r="D13">
            <v>4.2753361908390167E-3</v>
          </cell>
        </row>
        <row r="14">
          <cell r="A14" t="str">
            <v>A3</v>
          </cell>
          <cell r="B14">
            <v>43.2071494111389</v>
          </cell>
          <cell r="C14">
            <v>4.426396168006927E-4</v>
          </cell>
          <cell r="D14">
            <v>4.7362189544919867E-3</v>
          </cell>
        </row>
        <row r="15">
          <cell r="A15" t="str">
            <v>B3</v>
          </cell>
          <cell r="B15">
            <v>45.213237147972201</v>
          </cell>
          <cell r="C15">
            <v>2.24308313384635E-4</v>
          </cell>
          <cell r="D15">
            <v>3.4324843979459318E-3</v>
          </cell>
        </row>
        <row r="16">
          <cell r="A16" t="str">
            <v>C3</v>
          </cell>
          <cell r="B16">
            <v>42.705847292416699</v>
          </cell>
          <cell r="C16">
            <v>3.3641248010807631E-4</v>
          </cell>
          <cell r="D16">
            <v>3.6750591240551759E-3</v>
          </cell>
        </row>
        <row r="17">
          <cell r="A17" t="str">
            <v>D3</v>
          </cell>
          <cell r="B17">
            <v>50.238713043666699</v>
          </cell>
          <cell r="C17">
            <v>2.7767916259345012E-4</v>
          </cell>
          <cell r="D17">
            <v>2.456136120630528E-3</v>
          </cell>
        </row>
        <row r="18">
          <cell r="A18" t="str">
            <v>E3</v>
          </cell>
          <cell r="B18">
            <v>49.735074002305602</v>
          </cell>
          <cell r="C18">
            <v>3.6169136978534501E-4</v>
          </cell>
          <cell r="D18">
            <v>2.7693864718617198E-3</v>
          </cell>
        </row>
        <row r="19">
          <cell r="A19" t="str">
            <v>F3</v>
          </cell>
          <cell r="B19">
            <v>52.251047866166701</v>
          </cell>
          <cell r="C19">
            <v>2.6024599409206391E-4</v>
          </cell>
          <cell r="D19">
            <v>2.3334198333355501E-3</v>
          </cell>
        </row>
        <row r="20">
          <cell r="A20" t="str">
            <v>F4</v>
          </cell>
          <cell r="B20">
            <v>50.238713043666699</v>
          </cell>
          <cell r="C20">
            <v>2.5595863245304938E-4</v>
          </cell>
          <cell r="D20">
            <v>2.9151749947381659E-3</v>
          </cell>
        </row>
        <row r="21">
          <cell r="A21" t="str">
            <v>E4</v>
          </cell>
          <cell r="B21">
            <v>5.0501412041666702</v>
          </cell>
          <cell r="C21">
            <v>1.698149932896599E-4</v>
          </cell>
          <cell r="D21">
            <v>5.1888973578528806E-3</v>
          </cell>
        </row>
        <row r="22">
          <cell r="A22" t="str">
            <v>D4</v>
          </cell>
          <cell r="B22">
            <v>56.258447060333303</v>
          </cell>
          <cell r="C22">
            <v>5.3592922563664336E-4</v>
          </cell>
          <cell r="D22">
            <v>3.447700001370201E-3</v>
          </cell>
        </row>
        <row r="23">
          <cell r="A23" t="str">
            <v>C4</v>
          </cell>
          <cell r="B23">
            <v>71.068303819583306</v>
          </cell>
          <cell r="C23">
            <v>2.5533886073017108E-4</v>
          </cell>
          <cell r="D23">
            <v>4.3059811569967797E-3</v>
          </cell>
        </row>
        <row r="24">
          <cell r="A24" t="str">
            <v>B4</v>
          </cell>
          <cell r="B24">
            <v>75.5989097948611</v>
          </cell>
          <cell r="C24">
            <v>3.8444705954018951E-4</v>
          </cell>
          <cell r="D24">
            <v>1.9553242499910709E-3</v>
          </cell>
        </row>
        <row r="25">
          <cell r="A25" t="str">
            <v>A4</v>
          </cell>
          <cell r="B25">
            <v>44.711409651750003</v>
          </cell>
          <cell r="C25">
            <v>3.4439306378634569E-4</v>
          </cell>
          <cell r="D25">
            <v>3.2190792761680148E-3</v>
          </cell>
        </row>
        <row r="26">
          <cell r="A26" t="str">
            <v>A5</v>
          </cell>
          <cell r="B26">
            <v>59.270534598055598</v>
          </cell>
          <cell r="C26">
            <v>2.9618683272486041E-4</v>
          </cell>
          <cell r="D26">
            <v>2.9877855039419439E-3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3.51484479849764E-3</v>
          </cell>
        </row>
        <row r="28">
          <cell r="A28" t="str">
            <v>C5</v>
          </cell>
          <cell r="B28">
            <v>35.177841261861097</v>
          </cell>
          <cell r="C28">
            <v>2.8660424890118692E-4</v>
          </cell>
          <cell r="D28">
            <v>3.375933333414433E-3</v>
          </cell>
        </row>
        <row r="29">
          <cell r="A29" t="str">
            <v>D5</v>
          </cell>
          <cell r="B29">
            <v>53.753262684027803</v>
          </cell>
          <cell r="C29">
            <v>3.8097222941069127E-4</v>
          </cell>
          <cell r="D29">
            <v>3.0750783850906419E-3</v>
          </cell>
        </row>
        <row r="30">
          <cell r="A30" t="str">
            <v>E5</v>
          </cell>
          <cell r="B30">
            <v>36.684092723583298</v>
          </cell>
          <cell r="C30">
            <v>3.7357900671373202E-4</v>
          </cell>
          <cell r="D30">
            <v>3.5078439469454492E-3</v>
          </cell>
        </row>
        <row r="31">
          <cell r="A31" t="str">
            <v>F5</v>
          </cell>
          <cell r="B31">
            <v>28.6535886245833</v>
          </cell>
          <cell r="C31">
            <v>2.145644916474799E-4</v>
          </cell>
          <cell r="D31">
            <v>3.2150205671526511E-3</v>
          </cell>
        </row>
        <row r="32">
          <cell r="A32" t="str">
            <v>F6</v>
          </cell>
          <cell r="B32">
            <v>44.711409651750003</v>
          </cell>
          <cell r="C32">
            <v>2.1821813375706269E-4</v>
          </cell>
          <cell r="D32">
            <v>2.3094594673112182E-3</v>
          </cell>
        </row>
        <row r="33">
          <cell r="A33" t="str">
            <v>E6</v>
          </cell>
          <cell r="B33">
            <v>40.703000574166701</v>
          </cell>
          <cell r="C33">
            <v>5.9558308429401763E-4</v>
          </cell>
          <cell r="D33">
            <v>3.7594972173902392E-3</v>
          </cell>
        </row>
        <row r="34">
          <cell r="A34" t="str">
            <v>D6</v>
          </cell>
          <cell r="B34">
            <v>46.718679885083297</v>
          </cell>
          <cell r="C34">
            <v>3.0678868351738853E-4</v>
          </cell>
          <cell r="D34">
            <v>3.4007458368851421E-3</v>
          </cell>
        </row>
        <row r="35">
          <cell r="A35" t="str">
            <v>C6</v>
          </cell>
          <cell r="B35">
            <v>31.669595617166699</v>
          </cell>
          <cell r="C35">
            <v>1.495215380700027E-4</v>
          </cell>
          <cell r="D35">
            <v>3.7599429417176141E-3</v>
          </cell>
        </row>
        <row r="36">
          <cell r="A36" t="str">
            <v>B6</v>
          </cell>
          <cell r="B36">
            <v>37.689036989972202</v>
          </cell>
          <cell r="C36">
            <v>2.155852217930557E-4</v>
          </cell>
          <cell r="D36">
            <v>3.882217940463826E-3</v>
          </cell>
        </row>
        <row r="37">
          <cell r="A37" t="str">
            <v>A6</v>
          </cell>
          <cell r="B37">
            <v>44.210223030861101</v>
          </cell>
          <cell r="C37">
            <v>1.8091315685996151E-4</v>
          </cell>
          <cell r="D37">
            <v>4.4154095480195962E-3</v>
          </cell>
        </row>
        <row r="38">
          <cell r="A38" t="str">
            <v>A7</v>
          </cell>
          <cell r="B38">
            <v>45.213237147972201</v>
          </cell>
          <cell r="C38">
            <v>2.9728136496054062E-4</v>
          </cell>
          <cell r="D38">
            <v>2.694797799442141E-3</v>
          </cell>
        </row>
        <row r="39">
          <cell r="A39" t="str">
            <v>B7</v>
          </cell>
          <cell r="B39">
            <v>54.754624999222202</v>
          </cell>
          <cell r="C39">
            <v>2.640625836925475E-4</v>
          </cell>
          <cell r="D39">
            <v>2.7733745158642549E-3</v>
          </cell>
        </row>
        <row r="40">
          <cell r="A40" t="str">
            <v>C7</v>
          </cell>
          <cell r="B40">
            <v>44.210223030861101</v>
          </cell>
          <cell r="C40">
            <v>4.3430407086014522E-4</v>
          </cell>
          <cell r="D40">
            <v>3.156581438245779E-3</v>
          </cell>
        </row>
        <row r="41">
          <cell r="A41" t="str">
            <v>D7</v>
          </cell>
          <cell r="B41">
            <v>9.5689595965833298</v>
          </cell>
          <cell r="C41">
            <v>8.8948410333361435E-5</v>
          </cell>
          <cell r="D41">
            <v>5.2125721054778473E-3</v>
          </cell>
        </row>
        <row r="42">
          <cell r="A42" t="str">
            <v>E7</v>
          </cell>
          <cell r="B42">
            <v>49.232254157249997</v>
          </cell>
          <cell r="C42">
            <v>3.3777156964916302E-4</v>
          </cell>
          <cell r="D42">
            <v>3.6174399050628702E-3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3.8398114214843199E-3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2.4975764301819449E-4</v>
          </cell>
        </row>
        <row r="45">
          <cell r="A45" t="str">
            <v>E8</v>
          </cell>
          <cell r="B45">
            <v>39.702446764027798</v>
          </cell>
          <cell r="C45">
            <v>3.7182309131338922E-4</v>
          </cell>
          <cell r="D45">
            <v>3.265912468808379E-3</v>
          </cell>
        </row>
        <row r="46">
          <cell r="A46" t="str">
            <v>D8</v>
          </cell>
          <cell r="B46">
            <v>59.773353151694401</v>
          </cell>
          <cell r="C46">
            <v>3.2762002525372938E-4</v>
          </cell>
          <cell r="D46">
            <v>2.291102427827135E-3</v>
          </cell>
        </row>
        <row r="47">
          <cell r="A47" t="str">
            <v>C8</v>
          </cell>
          <cell r="B47">
            <v>59.773353151694401</v>
          </cell>
          <cell r="C47">
            <v>3.5273527071681411E-4</v>
          </cell>
          <cell r="D47">
            <v>2.8392166624964638E-3</v>
          </cell>
        </row>
        <row r="48">
          <cell r="A48" t="str">
            <v>B8</v>
          </cell>
          <cell r="B48">
            <v>49.735074002305602</v>
          </cell>
          <cell r="C48">
            <v>4.2473983382443819E-4</v>
          </cell>
          <cell r="D48">
            <v>3.448937137194233E-3</v>
          </cell>
        </row>
        <row r="49">
          <cell r="A49" t="str">
            <v>A8</v>
          </cell>
          <cell r="B49">
            <v>50.742603647999999</v>
          </cell>
          <cell r="C49">
            <v>2.4420290490787292E-4</v>
          </cell>
          <cell r="D49">
            <v>2.6483098077726389E-3</v>
          </cell>
        </row>
      </sheetData>
      <sheetData sheetId="43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76.101481417527793</v>
          </cell>
          <cell r="C2">
            <v>2.7762575359481311E-4</v>
          </cell>
          <cell r="D2">
            <v>4.0380061225030522E-3</v>
          </cell>
        </row>
        <row r="3">
          <cell r="A3" t="str">
            <v>B1</v>
          </cell>
          <cell r="B3">
            <v>52.753061170111103</v>
          </cell>
          <cell r="C3">
            <v>2.333844556107568E-4</v>
          </cell>
          <cell r="D3">
            <v>3.4157770449934361E-3</v>
          </cell>
        </row>
        <row r="4">
          <cell r="A4" t="str">
            <v>C1</v>
          </cell>
          <cell r="B4">
            <v>61.284072431972199</v>
          </cell>
          <cell r="C4">
            <v>3.330041963649778E-4</v>
          </cell>
          <cell r="D4">
            <v>2.8814685157433368E-3</v>
          </cell>
        </row>
        <row r="5">
          <cell r="A5" t="str">
            <v>D1</v>
          </cell>
          <cell r="B5">
            <v>83.123658823750006</v>
          </cell>
          <cell r="C5">
            <v>5.3030992072618309E-4</v>
          </cell>
          <cell r="D5">
            <v>3.0093495460643271E-3</v>
          </cell>
        </row>
        <row r="6">
          <cell r="A6" t="str">
            <v>E1</v>
          </cell>
          <cell r="B6">
            <v>36.685060335666698</v>
          </cell>
          <cell r="C6">
            <v>2.2405558268916579E-4</v>
          </cell>
          <cell r="D6">
            <v>4.2570529495805521E-3</v>
          </cell>
        </row>
        <row r="7">
          <cell r="A7" t="str">
            <v>F1</v>
          </cell>
          <cell r="B7">
            <v>55.257272000999997</v>
          </cell>
          <cell r="C7">
            <v>2.8527287801164921E-4</v>
          </cell>
          <cell r="D7">
            <v>3.4405685774048182E-3</v>
          </cell>
        </row>
        <row r="8">
          <cell r="A8" t="str">
            <v>F2</v>
          </cell>
          <cell r="B8">
            <v>77.603189443361103</v>
          </cell>
          <cell r="C8">
            <v>3.0704010455508428E-4</v>
          </cell>
          <cell r="D8">
            <v>3.6463929425229352E-3</v>
          </cell>
        </row>
        <row r="9">
          <cell r="A9" t="str">
            <v>E2</v>
          </cell>
          <cell r="B9">
            <v>62.795760298888901</v>
          </cell>
          <cell r="C9">
            <v>4.9912805775277787E-4</v>
          </cell>
          <cell r="D9">
            <v>3.5181115931692398E-3</v>
          </cell>
        </row>
        <row r="10">
          <cell r="A10" t="str">
            <v>D2</v>
          </cell>
          <cell r="B10">
            <v>84.130090984472204</v>
          </cell>
          <cell r="C10">
            <v>3.2317636696098427E-4</v>
          </cell>
          <cell r="D10">
            <v>1.9723917744990352E-3</v>
          </cell>
        </row>
        <row r="11">
          <cell r="A11" t="str">
            <v>C2</v>
          </cell>
          <cell r="B11">
            <v>79.607474219222198</v>
          </cell>
          <cell r="C11">
            <v>3.1356585767919462E-4</v>
          </cell>
          <cell r="D11">
            <v>3.6102151611130629E-3</v>
          </cell>
        </row>
        <row r="12">
          <cell r="A12" t="str">
            <v>B2</v>
          </cell>
          <cell r="B12">
            <v>51.2481274445556</v>
          </cell>
          <cell r="C12">
            <v>3.4348830994164421E-4</v>
          </cell>
          <cell r="D12">
            <v>2.840730927536797E-3</v>
          </cell>
        </row>
        <row r="13">
          <cell r="A13" t="str">
            <v>A2</v>
          </cell>
          <cell r="B13">
            <v>45.2143822313611</v>
          </cell>
          <cell r="C13">
            <v>3.600204356804506E-4</v>
          </cell>
          <cell r="D13">
            <v>2.8409124837690219E-3</v>
          </cell>
        </row>
        <row r="14">
          <cell r="A14" t="str">
            <v>A3</v>
          </cell>
          <cell r="B14">
            <v>64.307221072444406</v>
          </cell>
          <cell r="C14">
            <v>4.1004476529154458E-4</v>
          </cell>
          <cell r="D14">
            <v>3.3123158282229929E-3</v>
          </cell>
        </row>
        <row r="15">
          <cell r="A15" t="str">
            <v>B3</v>
          </cell>
          <cell r="B15">
            <v>71.070041104861104</v>
          </cell>
          <cell r="C15">
            <v>2.8300146109182489E-4</v>
          </cell>
          <cell r="D15">
            <v>3.0503817282013131E-3</v>
          </cell>
        </row>
        <row r="16">
          <cell r="A16" t="str">
            <v>C3</v>
          </cell>
          <cell r="B16">
            <v>89.156131479666698</v>
          </cell>
          <cell r="C16">
            <v>3.2777556016800279E-4</v>
          </cell>
          <cell r="D16">
            <v>3.54759958478541E-3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2.9410404131941948E-3</v>
          </cell>
        </row>
        <row r="18">
          <cell r="A18" t="str">
            <v>E3</v>
          </cell>
          <cell r="B18">
            <v>82.118123834861095</v>
          </cell>
          <cell r="C18">
            <v>3.8393274851046072E-4</v>
          </cell>
          <cell r="D18">
            <v>2.8839116817072539E-3</v>
          </cell>
        </row>
        <row r="19">
          <cell r="A19" t="str">
            <v>F3</v>
          </cell>
          <cell r="B19">
            <v>69.062657529361104</v>
          </cell>
          <cell r="C19">
            <v>3.5584570443888529E-4</v>
          </cell>
          <cell r="D19">
            <v>2.7767694693090852E-3</v>
          </cell>
        </row>
        <row r="20">
          <cell r="A20" t="str">
            <v>F4</v>
          </cell>
          <cell r="B20">
            <v>59.774973880861097</v>
          </cell>
          <cell r="C20">
            <v>2.6701881290733433E-4</v>
          </cell>
          <cell r="D20">
            <v>3.3145722338298249E-3</v>
          </cell>
        </row>
        <row r="21">
          <cell r="A21" t="str">
            <v>E4</v>
          </cell>
          <cell r="B21">
            <v>71.572694260888895</v>
          </cell>
          <cell r="C21">
            <v>3.3529017762143663E-4</v>
          </cell>
          <cell r="D21">
            <v>2.825475700216675E-3</v>
          </cell>
        </row>
        <row r="22">
          <cell r="A22" t="str">
            <v>D4</v>
          </cell>
          <cell r="B22">
            <v>61.284072431972199</v>
          </cell>
          <cell r="C22">
            <v>4.1796442310129868E-4</v>
          </cell>
          <cell r="D22">
            <v>3.5062361343925442E-3</v>
          </cell>
        </row>
        <row r="23">
          <cell r="A23" t="str">
            <v>C4</v>
          </cell>
          <cell r="B23">
            <v>55.257272000999997</v>
          </cell>
          <cell r="C23">
            <v>3.8871448141889061E-4</v>
          </cell>
          <cell r="D23">
            <v>3.617829034871318E-3</v>
          </cell>
        </row>
        <row r="24">
          <cell r="A24" t="str">
            <v>B4</v>
          </cell>
          <cell r="B24">
            <v>54.756059653777797</v>
          </cell>
          <cell r="C24">
            <v>3.1868192793356898E-4</v>
          </cell>
          <cell r="D24">
            <v>3.3704772439757638E-3</v>
          </cell>
        </row>
        <row r="25">
          <cell r="A25" t="str">
            <v>A4</v>
          </cell>
          <cell r="B25">
            <v>73.082714755277806</v>
          </cell>
          <cell r="C25">
            <v>2.9773636440835619E-4</v>
          </cell>
          <cell r="D25">
            <v>2.9402364664045922E-3</v>
          </cell>
        </row>
        <row r="26">
          <cell r="A26" t="str">
            <v>A5</v>
          </cell>
          <cell r="B26">
            <v>18.1133469829722</v>
          </cell>
          <cell r="C26">
            <v>3.5991432361489277E-4</v>
          </cell>
          <cell r="D26">
            <v>4.3624919806356842E-3</v>
          </cell>
        </row>
        <row r="27">
          <cell r="A27" t="str">
            <v>B5</v>
          </cell>
          <cell r="B27">
            <v>47.724562702472198</v>
          </cell>
          <cell r="C27">
            <v>3.637785310521533E-4</v>
          </cell>
          <cell r="D27">
            <v>2.964644022437948E-3</v>
          </cell>
        </row>
        <row r="28">
          <cell r="A28" t="str">
            <v>C5</v>
          </cell>
          <cell r="B28">
            <v>65.811783943722205</v>
          </cell>
          <cell r="C28">
            <v>3.2311901519088801E-4</v>
          </cell>
          <cell r="D28">
            <v>4.5551776780167943E-3</v>
          </cell>
        </row>
        <row r="29">
          <cell r="A29" t="str">
            <v>D5</v>
          </cell>
          <cell r="B29">
            <v>57.262905650277801</v>
          </cell>
          <cell r="C29">
            <v>3.0773306593426009E-4</v>
          </cell>
          <cell r="D29">
            <v>2.6519192186462391E-3</v>
          </cell>
        </row>
        <row r="30">
          <cell r="A30" t="str">
            <v>E5</v>
          </cell>
          <cell r="B30">
            <v>79.105802281277803</v>
          </cell>
          <cell r="C30">
            <v>2.9353073000381382E-4</v>
          </cell>
          <cell r="D30">
            <v>2.6867005431991391E-3</v>
          </cell>
        </row>
        <row r="31">
          <cell r="A31" t="str">
            <v>F5</v>
          </cell>
          <cell r="B31">
            <v>91.160212629666702</v>
          </cell>
          <cell r="C31">
            <v>2.567504986163891E-4</v>
          </cell>
          <cell r="D31">
            <v>3.039239487229574E-3</v>
          </cell>
        </row>
        <row r="32">
          <cell r="A32" t="str">
            <v>F6</v>
          </cell>
          <cell r="B32">
            <v>64.807051840972207</v>
          </cell>
          <cell r="C32">
            <v>2.4012911050332191E-4</v>
          </cell>
          <cell r="D32">
            <v>3.8406744269251182E-3</v>
          </cell>
        </row>
        <row r="33">
          <cell r="A33" t="str">
            <v>E6</v>
          </cell>
          <cell r="B33">
            <v>75.096873635805593</v>
          </cell>
          <cell r="C33">
            <v>3.352785883328611E-4</v>
          </cell>
          <cell r="D33">
            <v>2.769844431351004E-3</v>
          </cell>
        </row>
        <row r="34">
          <cell r="A34" t="str">
            <v>D6</v>
          </cell>
          <cell r="B34">
            <v>62.292023565916701</v>
          </cell>
          <cell r="C34">
            <v>3.594881270147005E-4</v>
          </cell>
          <cell r="D34">
            <v>3.1254122563519459E-3</v>
          </cell>
        </row>
        <row r="35">
          <cell r="A35" t="str">
            <v>C6</v>
          </cell>
          <cell r="B35">
            <v>65.811783943722205</v>
          </cell>
          <cell r="C35">
            <v>3.0221801619359913E-4</v>
          </cell>
          <cell r="D35">
            <v>3.3487514379644361E-3</v>
          </cell>
        </row>
        <row r="36">
          <cell r="A36" t="str">
            <v>B6</v>
          </cell>
          <cell r="B36">
            <v>46.217857250111102</v>
          </cell>
          <cell r="C36">
            <v>2.5077937645171758E-4</v>
          </cell>
          <cell r="D36">
            <v>2.6640295305875271E-3</v>
          </cell>
        </row>
        <row r="37">
          <cell r="A37" t="str">
            <v>A6</v>
          </cell>
          <cell r="B37">
            <v>83.626878506083301</v>
          </cell>
          <cell r="C37">
            <v>3.4948249233793341E-4</v>
          </cell>
          <cell r="D37">
            <v>3.5318131758610011E-3</v>
          </cell>
        </row>
        <row r="38">
          <cell r="A38" t="str">
            <v>A7</v>
          </cell>
          <cell r="B38">
            <v>89.156131479666698</v>
          </cell>
          <cell r="C38">
            <v>3.0478045871459657E-4</v>
          </cell>
          <cell r="D38">
            <v>3.0268764787004659E-3</v>
          </cell>
        </row>
        <row r="39">
          <cell r="A39" t="str">
            <v>B7</v>
          </cell>
          <cell r="B39">
            <v>53.253684169527801</v>
          </cell>
          <cell r="C39">
            <v>3.3038021584425021E-4</v>
          </cell>
          <cell r="D39">
            <v>3.4946483659933029E-3</v>
          </cell>
        </row>
        <row r="40">
          <cell r="A40" t="str">
            <v>C7</v>
          </cell>
          <cell r="B40">
            <v>103.210671503222</v>
          </cell>
          <cell r="C40">
            <v>3.46010439914872E-4</v>
          </cell>
          <cell r="D40">
            <v>2.8868641126919481E-3</v>
          </cell>
        </row>
        <row r="41">
          <cell r="A41" t="str">
            <v>D7</v>
          </cell>
          <cell r="B41">
            <v>81.113378934305601</v>
          </cell>
          <cell r="C41">
            <v>2.5407656514478248E-4</v>
          </cell>
          <cell r="D41">
            <v>2.955299968357224E-3</v>
          </cell>
        </row>
        <row r="42">
          <cell r="A42" t="str">
            <v>E7</v>
          </cell>
          <cell r="B42">
            <v>91.160212629666702</v>
          </cell>
          <cell r="C42">
            <v>2.3474855325130521E-4</v>
          </cell>
          <cell r="D42">
            <v>3.017136162914459E-3</v>
          </cell>
        </row>
        <row r="43">
          <cell r="A43" t="str">
            <v>F7</v>
          </cell>
          <cell r="B43">
            <v>48.730436436027802</v>
          </cell>
          <cell r="C43">
            <v>2.4762851804776041E-4</v>
          </cell>
          <cell r="D43">
            <v>2.8408656284525098E-3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4.4666526938971351E-4</v>
          </cell>
        </row>
        <row r="45">
          <cell r="A45" t="str">
            <v>E8</v>
          </cell>
          <cell r="B45">
            <v>80.108852342916705</v>
          </cell>
          <cell r="C45">
            <v>3.4729815218773502E-4</v>
          </cell>
          <cell r="D45">
            <v>2.7124979236633948E-3</v>
          </cell>
        </row>
        <row r="46">
          <cell r="A46" t="str">
            <v>D8</v>
          </cell>
          <cell r="B46">
            <v>51.2481274445556</v>
          </cell>
          <cell r="C46">
            <v>3.6975513918007218E-4</v>
          </cell>
          <cell r="D46">
            <v>3.6550191276661361E-3</v>
          </cell>
        </row>
        <row r="47">
          <cell r="A47" t="str">
            <v>C8</v>
          </cell>
          <cell r="B47">
            <v>145.38730418286099</v>
          </cell>
          <cell r="C47">
            <v>4.8334854139510928E-4</v>
          </cell>
          <cell r="D47">
            <v>2.559372750116611E-3</v>
          </cell>
        </row>
        <row r="48">
          <cell r="A48" t="str">
            <v>B8</v>
          </cell>
          <cell r="B48">
            <v>77.102900498305601</v>
          </cell>
          <cell r="C48">
            <v>3.3671879875510959E-4</v>
          </cell>
          <cell r="D48">
            <v>2.6768843143435569E-3</v>
          </cell>
        </row>
        <row r="49">
          <cell r="A49" t="str">
            <v>A8</v>
          </cell>
          <cell r="B49">
            <v>86.646225572361104</v>
          </cell>
          <cell r="C49">
            <v>3.7740054757168571E-4</v>
          </cell>
          <cell r="D49">
            <v>3.8677237572593811E-3</v>
          </cell>
        </row>
      </sheetData>
      <sheetData sheetId="44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81.616890435916702</v>
          </cell>
          <cell r="C2">
            <v>2.5644093153564471E-4</v>
          </cell>
          <cell r="D2">
            <v>2.5190612694533931E-3</v>
          </cell>
        </row>
        <row r="3">
          <cell r="A3" t="str">
            <v>B1</v>
          </cell>
          <cell r="B3">
            <v>66.313570080138902</v>
          </cell>
          <cell r="C3">
            <v>4.1614629356002177E-4</v>
          </cell>
          <cell r="D3">
            <v>2.9041621012484971E-3</v>
          </cell>
        </row>
        <row r="4">
          <cell r="A4" t="str">
            <v>C1</v>
          </cell>
          <cell r="B4">
            <v>62.293109669361101</v>
          </cell>
          <cell r="C4">
            <v>2.362294610527908E-4</v>
          </cell>
          <cell r="D4">
            <v>2.7681433011668469E-3</v>
          </cell>
        </row>
        <row r="5">
          <cell r="A5" t="str">
            <v>D1</v>
          </cell>
          <cell r="B5">
            <v>25.133216372833299</v>
          </cell>
          <cell r="C5">
            <v>2.1211305075856949E-4</v>
          </cell>
          <cell r="D5">
            <v>3.6008306733746089E-3</v>
          </cell>
        </row>
        <row r="6">
          <cell r="A6" t="str">
            <v>E1</v>
          </cell>
          <cell r="B6">
            <v>73.084096088916695</v>
          </cell>
          <cell r="C6">
            <v>2.7022102483826107E-4</v>
          </cell>
          <cell r="D6">
            <v>2.9604266347285678E-3</v>
          </cell>
        </row>
        <row r="7">
          <cell r="A7" t="str">
            <v>F1</v>
          </cell>
          <cell r="B7">
            <v>91.161945398499995</v>
          </cell>
          <cell r="C7">
            <v>1.9510474197145041E-4</v>
          </cell>
          <cell r="D7">
            <v>2.5034619889369E-3</v>
          </cell>
        </row>
        <row r="8">
          <cell r="A8" t="str">
            <v>F2</v>
          </cell>
          <cell r="B8">
            <v>58.770325255361101</v>
          </cell>
          <cell r="C8">
            <v>3.1067870065623241E-4</v>
          </cell>
          <cell r="D8">
            <v>2.7980519044236468E-3</v>
          </cell>
        </row>
        <row r="9">
          <cell r="A9" t="str">
            <v>E2</v>
          </cell>
          <cell r="B9" t="str">
            <v>N/A</v>
          </cell>
          <cell r="C9" t="str">
            <v>N/A</v>
          </cell>
          <cell r="D9">
            <v>2.2398176531208641E-3</v>
          </cell>
        </row>
        <row r="10">
          <cell r="A10" t="str">
            <v>D2</v>
          </cell>
          <cell r="B10">
            <v>36.685476482416703</v>
          </cell>
          <cell r="C10">
            <v>2.5141374885116502E-4</v>
          </cell>
          <cell r="D10">
            <v>3.7804315308481761E-3</v>
          </cell>
        </row>
        <row r="11">
          <cell r="A11" t="str">
            <v>C2</v>
          </cell>
          <cell r="B11">
            <v>40.204423850583296</v>
          </cell>
          <cell r="C11">
            <v>2.3832432531388631E-4</v>
          </cell>
          <cell r="D11">
            <v>3.5912713349377161E-3</v>
          </cell>
        </row>
        <row r="12">
          <cell r="A12" t="str">
            <v>B2</v>
          </cell>
          <cell r="B12">
            <v>59.2729501001944</v>
          </cell>
          <cell r="C12">
            <v>2.1414664666144419E-4</v>
          </cell>
          <cell r="D12">
            <v>2.041277447584549E-3</v>
          </cell>
        </row>
        <row r="13">
          <cell r="A13" t="str">
            <v>A2</v>
          </cell>
          <cell r="B13">
            <v>50.744735017111097</v>
          </cell>
          <cell r="C13">
            <v>2.3378429151014031E-4</v>
          </cell>
          <cell r="D13">
            <v>3.3390444005848359E-3</v>
          </cell>
        </row>
        <row r="14">
          <cell r="A14" t="str">
            <v>A3</v>
          </cell>
          <cell r="B14">
            <v>91.663717985250003</v>
          </cell>
          <cell r="C14">
            <v>2.0779289011869039E-4</v>
          </cell>
          <cell r="D14">
            <v>2.020778927540197E-3</v>
          </cell>
        </row>
        <row r="15">
          <cell r="A15" t="str">
            <v>B3</v>
          </cell>
          <cell r="B15">
            <v>37.690630308777799</v>
          </cell>
          <cell r="C15">
            <v>2.6756035015895638E-4</v>
          </cell>
          <cell r="D15">
            <v>3.4207159250060739E-3</v>
          </cell>
        </row>
        <row r="16">
          <cell r="A16" t="str">
            <v>C3</v>
          </cell>
          <cell r="B16">
            <v>54.756913168166697</v>
          </cell>
          <cell r="C16">
            <v>2.5469370367176551E-4</v>
          </cell>
          <cell r="D16">
            <v>2.8239581504857498E-3</v>
          </cell>
        </row>
        <row r="17">
          <cell r="A17" t="str">
            <v>D3</v>
          </cell>
          <cell r="B17">
            <v>64.808094801333297</v>
          </cell>
          <cell r="C17">
            <v>2.9045049028975962E-4</v>
          </cell>
          <cell r="D17">
            <v>2.5132986909973789E-3</v>
          </cell>
        </row>
        <row r="18">
          <cell r="A18" t="str">
            <v>E3</v>
          </cell>
          <cell r="B18">
            <v>50.240892644972199</v>
          </cell>
          <cell r="C18">
            <v>2.4875667142960678E-4</v>
          </cell>
          <cell r="D18">
            <v>3.443942184427594E-3</v>
          </cell>
        </row>
        <row r="19">
          <cell r="A19" t="str">
            <v>F3</v>
          </cell>
          <cell r="B19">
            <v>44.2120339366667</v>
          </cell>
          <cell r="C19">
            <v>1.81569823410418E-4</v>
          </cell>
          <cell r="D19">
            <v>2.7928102851880682E-3</v>
          </cell>
        </row>
        <row r="20">
          <cell r="A20" t="str">
            <v>F4</v>
          </cell>
          <cell r="B20">
            <v>78.105361854583293</v>
          </cell>
          <cell r="C20">
            <v>2.61505865279605E-4</v>
          </cell>
          <cell r="D20">
            <v>1.582218788985822E-3</v>
          </cell>
        </row>
        <row r="21">
          <cell r="A21" t="str">
            <v>E4</v>
          </cell>
          <cell r="B21">
            <v>34.677485438222199</v>
          </cell>
          <cell r="C21">
            <v>2.8484726111895271E-4</v>
          </cell>
          <cell r="D21">
            <v>3.6973033688177418E-3</v>
          </cell>
        </row>
        <row r="22">
          <cell r="A22" t="str">
            <v>D4</v>
          </cell>
          <cell r="B22">
            <v>31.670799599638901</v>
          </cell>
          <cell r="C22">
            <v>1.394397775727056E-4</v>
          </cell>
          <cell r="D22">
            <v>2.896048332805704E-3</v>
          </cell>
        </row>
        <row r="23">
          <cell r="A23" t="str">
            <v>C4</v>
          </cell>
          <cell r="B23">
            <v>90.660763837305595</v>
          </cell>
          <cell r="C23">
            <v>2.6471695097169751E-4</v>
          </cell>
          <cell r="D23">
            <v>1.798932051635774E-3</v>
          </cell>
        </row>
        <row r="24">
          <cell r="A24" t="str">
            <v>B4</v>
          </cell>
          <cell r="B24">
            <v>74.594424504194393</v>
          </cell>
          <cell r="C24">
            <v>2.0969745590544191E-4</v>
          </cell>
          <cell r="D24">
            <v>2.1703752335168981E-3</v>
          </cell>
        </row>
        <row r="25">
          <cell r="A25" t="str">
            <v>A4</v>
          </cell>
          <cell r="B25">
            <v>74.090526772777807</v>
          </cell>
          <cell r="C25">
            <v>1.7323007310250779E-4</v>
          </cell>
          <cell r="D25">
            <v>2.5834845604735409E-3</v>
          </cell>
        </row>
        <row r="26">
          <cell r="A26" t="str">
            <v>A5</v>
          </cell>
          <cell r="B26">
            <v>46.720615090055603</v>
          </cell>
          <cell r="C26">
            <v>1.3192064036320701E-4</v>
          </cell>
          <cell r="D26">
            <v>2.1792133782823739E-3</v>
          </cell>
        </row>
        <row r="27">
          <cell r="A27" t="str">
            <v>B5</v>
          </cell>
          <cell r="B27">
            <v>83.628322295472202</v>
          </cell>
          <cell r="C27">
            <v>2.1213470153777169E-4</v>
          </cell>
          <cell r="D27">
            <v>1.9458763652577221E-3</v>
          </cell>
        </row>
        <row r="28">
          <cell r="A28" t="str">
            <v>C5</v>
          </cell>
          <cell r="B28">
            <v>37.690630308777799</v>
          </cell>
          <cell r="C28">
            <v>6.8804605602942604E-5</v>
          </cell>
          <cell r="D28">
            <v>1.520346831947272E-3</v>
          </cell>
        </row>
        <row r="29">
          <cell r="A29" t="str">
            <v>D5</v>
          </cell>
          <cell r="B29">
            <v>44.713434544916701</v>
          </cell>
          <cell r="C29">
            <v>1.3474531605216171E-4</v>
          </cell>
          <cell r="D29">
            <v>2.1789323078758309E-3</v>
          </cell>
        </row>
        <row r="30">
          <cell r="A30" t="str">
            <v>E5</v>
          </cell>
          <cell r="B30">
            <v>45.716965387583301</v>
          </cell>
          <cell r="C30">
            <v>2.1709616991109421E-4</v>
          </cell>
          <cell r="D30">
            <v>2.8636825394318002E-3</v>
          </cell>
        </row>
        <row r="31">
          <cell r="A31" t="str">
            <v>F5</v>
          </cell>
          <cell r="B31">
            <v>47.72521532775</v>
          </cell>
          <cell r="C31">
            <v>2.9907819930815888E-4</v>
          </cell>
          <cell r="D31">
            <v>3.3926520276163991E-3</v>
          </cell>
        </row>
        <row r="32">
          <cell r="A32" t="str">
            <v>F6</v>
          </cell>
          <cell r="B32">
            <v>40.704720496777803</v>
          </cell>
          <cell r="C32">
            <v>3.8336814684020388E-4</v>
          </cell>
          <cell r="D32">
            <v>4.5748141430140953E-3</v>
          </cell>
        </row>
        <row r="33">
          <cell r="A33" t="str">
            <v>E6</v>
          </cell>
          <cell r="B33">
            <v>67.3154388208889</v>
          </cell>
          <cell r="C33">
            <v>2.8749893019091119E-4</v>
          </cell>
          <cell r="D33">
            <v>2.4621976136170931E-3</v>
          </cell>
        </row>
        <row r="34">
          <cell r="A34" t="str">
            <v>D6</v>
          </cell>
          <cell r="B34">
            <v>50.744735017111097</v>
          </cell>
          <cell r="C34">
            <v>2.9960813271385529E-4</v>
          </cell>
          <cell r="D34">
            <v>2.9384691242197981E-3</v>
          </cell>
        </row>
        <row r="35">
          <cell r="A35" t="str">
            <v>C6</v>
          </cell>
          <cell r="B35">
            <v>23.125533397166699</v>
          </cell>
          <cell r="C35">
            <v>1.615217756240978E-4</v>
          </cell>
          <cell r="D35">
            <v>3.3162920670960069E-3</v>
          </cell>
        </row>
        <row r="36">
          <cell r="A36" t="str">
            <v>B6</v>
          </cell>
          <cell r="B36">
            <v>91.161945398499995</v>
          </cell>
          <cell r="C36">
            <v>3.2479951177707001E-4</v>
          </cell>
          <cell r="D36">
            <v>2.454301800541632E-3</v>
          </cell>
        </row>
        <row r="37">
          <cell r="A37" t="str">
            <v>A6</v>
          </cell>
          <cell r="B37">
            <v>89.157664369972196</v>
          </cell>
          <cell r="C37">
            <v>1.886573562542087E-4</v>
          </cell>
          <cell r="D37">
            <v>2.504953736440762E-3</v>
          </cell>
        </row>
        <row r="38">
          <cell r="A38" t="str">
            <v>A7</v>
          </cell>
          <cell r="B38">
            <v>57.263784318500001</v>
          </cell>
          <cell r="C38">
            <v>2.3678212348460649E-4</v>
          </cell>
          <cell r="D38">
            <v>2.2496084061682871E-3</v>
          </cell>
        </row>
        <row r="39">
          <cell r="A39" t="str">
            <v>B7</v>
          </cell>
          <cell r="B39">
            <v>75.098112785888901</v>
          </cell>
          <cell r="C39">
            <v>2.8901211055756788E-4</v>
          </cell>
          <cell r="D39">
            <v>1.719007118887892E-3</v>
          </cell>
        </row>
        <row r="40">
          <cell r="A40" t="str">
            <v>C7</v>
          </cell>
          <cell r="B40">
            <v>95.683499274249996</v>
          </cell>
          <cell r="C40">
            <v>2.2520455073289051E-4</v>
          </cell>
          <cell r="D40">
            <v>1.9730170394360799E-3</v>
          </cell>
        </row>
        <row r="41">
          <cell r="A41" t="str">
            <v>D7</v>
          </cell>
          <cell r="B41">
            <v>48.731235439111103</v>
          </cell>
          <cell r="C41">
            <v>1.7768649087203289E-4</v>
          </cell>
          <cell r="D41">
            <v>2.4039113305543429E-3</v>
          </cell>
        </row>
        <row r="42">
          <cell r="A42" t="str">
            <v>E7</v>
          </cell>
          <cell r="B42">
            <v>37.188180158750001</v>
          </cell>
          <cell r="C42">
            <v>2.9032432369462488E-4</v>
          </cell>
          <cell r="D42">
            <v>3.8517537816801801E-3</v>
          </cell>
        </row>
        <row r="43">
          <cell r="A43" t="str">
            <v>F7</v>
          </cell>
          <cell r="B43">
            <v>42.206828026583302</v>
          </cell>
          <cell r="C43">
            <v>1.211255734103947E-4</v>
          </cell>
          <cell r="D43">
            <v>2.1604072093301179E-3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3.4134466159671008E-4</v>
          </cell>
        </row>
        <row r="45">
          <cell r="A45" t="str">
            <v>E8</v>
          </cell>
          <cell r="B45">
            <v>61.788832146861097</v>
          </cell>
          <cell r="C45">
            <v>1.995056277107427E-4</v>
          </cell>
          <cell r="D45">
            <v>2.0660950882153959E-3</v>
          </cell>
        </row>
        <row r="46">
          <cell r="A46" t="str">
            <v>D8</v>
          </cell>
          <cell r="B46">
            <v>56.260520020083298</v>
          </cell>
          <cell r="C46">
            <v>2.6906485431636479E-4</v>
          </cell>
          <cell r="D46">
            <v>2.9992029418453169E-3</v>
          </cell>
        </row>
        <row r="47">
          <cell r="A47" t="str">
            <v>C8</v>
          </cell>
          <cell r="B47">
            <v>58.267810358527797</v>
          </cell>
          <cell r="C47">
            <v>2.4433698495022999E-4</v>
          </cell>
          <cell r="D47">
            <v>3.075968066398563E-3</v>
          </cell>
        </row>
        <row r="48">
          <cell r="A48" t="str">
            <v>B8</v>
          </cell>
          <cell r="B48">
            <v>39.704075511444401</v>
          </cell>
          <cell r="C48">
            <v>1.9320519281811421E-4</v>
          </cell>
          <cell r="D48">
            <v>3.1071545361747019E-3</v>
          </cell>
        </row>
        <row r="49">
          <cell r="A49" t="str">
            <v>A8</v>
          </cell>
          <cell r="B49">
            <v>59.2729501001944</v>
          </cell>
          <cell r="C49">
            <v>1.6997881802156039E-4</v>
          </cell>
          <cell r="D49">
            <v>1.963230331587522E-3</v>
          </cell>
        </row>
      </sheetData>
      <sheetData sheetId="45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97.699158574694394</v>
          </cell>
          <cell r="C2">
            <v>2.4861263783001742E-4</v>
          </cell>
          <cell r="D2">
            <v>2.0389649680323352E-3</v>
          </cell>
        </row>
        <row r="3">
          <cell r="A3" t="str">
            <v>B1</v>
          </cell>
          <cell r="B3">
            <v>105.22276275988899</v>
          </cell>
          <cell r="C3">
            <v>3.5981102270734249E-4</v>
          </cell>
          <cell r="D3">
            <v>1.907006469965623E-3</v>
          </cell>
        </row>
        <row r="4">
          <cell r="A4" t="str">
            <v>C1</v>
          </cell>
          <cell r="B4">
            <v>93.673861679416703</v>
          </cell>
          <cell r="C4">
            <v>3.1517119811401938E-4</v>
          </cell>
          <cell r="D4">
            <v>1.990879539340653E-3</v>
          </cell>
        </row>
        <row r="5">
          <cell r="A5" t="str">
            <v>D1</v>
          </cell>
          <cell r="B5">
            <v>49.7384675667778</v>
          </cell>
          <cell r="C5">
            <v>2.1369136251438549E-4</v>
          </cell>
          <cell r="D5">
            <v>2.662568489837488E-3</v>
          </cell>
        </row>
        <row r="6">
          <cell r="A6" t="str">
            <v>E1</v>
          </cell>
          <cell r="B6">
            <v>82.121294161333296</v>
          </cell>
          <cell r="C6">
            <v>1.5591120986586089E-4</v>
          </cell>
          <cell r="D6">
            <v>1.847348997660452E-3</v>
          </cell>
        </row>
        <row r="7">
          <cell r="A7" t="str">
            <v>F1</v>
          </cell>
          <cell r="B7">
            <v>96.692258902222207</v>
          </cell>
          <cell r="C7">
            <v>2.3138750229433809E-4</v>
          </cell>
          <cell r="D7">
            <v>1.742054709128527E-3</v>
          </cell>
        </row>
        <row r="8">
          <cell r="A8" t="str">
            <v>F2</v>
          </cell>
          <cell r="B8">
            <v>72.078995390472201</v>
          </cell>
          <cell r="C8">
            <v>1.866476982754669E-4</v>
          </cell>
          <cell r="D8">
            <v>2.177530899473183E-3</v>
          </cell>
        </row>
        <row r="9">
          <cell r="A9" t="str">
            <v>E2</v>
          </cell>
          <cell r="B9">
            <v>96.188960720472195</v>
          </cell>
          <cell r="C9">
            <v>2.9801854196311939E-4</v>
          </cell>
          <cell r="D9">
            <v>2.475612592695488E-3</v>
          </cell>
        </row>
        <row r="10">
          <cell r="A10" t="str">
            <v>D2</v>
          </cell>
          <cell r="B10">
            <v>94.176662013611093</v>
          </cell>
          <cell r="C10">
            <v>2.1552394156923159E-4</v>
          </cell>
          <cell r="D10">
            <v>1.80834506816644E-3</v>
          </cell>
        </row>
        <row r="11">
          <cell r="A11" t="str">
            <v>C2</v>
          </cell>
          <cell r="B11">
            <v>101.71065118269399</v>
          </cell>
          <cell r="C11">
            <v>4.0329955118458048E-4</v>
          </cell>
          <cell r="D11">
            <v>2.7022463960685961E-3</v>
          </cell>
        </row>
        <row r="12">
          <cell r="A12" t="str">
            <v>B2</v>
          </cell>
          <cell r="B12">
            <v>51.2501120425</v>
          </cell>
          <cell r="C12">
            <v>2.5278089543101111E-4</v>
          </cell>
          <cell r="D12">
            <v>3.9979561734815169E-3</v>
          </cell>
        </row>
        <row r="13">
          <cell r="A13" t="str">
            <v>A2</v>
          </cell>
          <cell r="B13">
            <v>111.25227131358299</v>
          </cell>
          <cell r="C13">
            <v>3.2812632172491801E-4</v>
          </cell>
          <cell r="D13">
            <v>2.2841116648643482E-3</v>
          </cell>
        </row>
        <row r="14">
          <cell r="A14" t="str">
            <v>A3</v>
          </cell>
          <cell r="B14">
            <v>105.22276275988899</v>
          </cell>
          <cell r="C14">
            <v>3.2199610363809741E-4</v>
          </cell>
          <cell r="D14">
            <v>2.799043413472228E-3</v>
          </cell>
        </row>
        <row r="15">
          <cell r="A15" t="str">
            <v>B3</v>
          </cell>
          <cell r="B15">
            <v>115.76653080141701</v>
          </cell>
          <cell r="C15">
            <v>3.573826587657955E-4</v>
          </cell>
          <cell r="D15">
            <v>1.886641583492793E-3</v>
          </cell>
        </row>
        <row r="16">
          <cell r="A16" t="str">
            <v>C3</v>
          </cell>
          <cell r="B16">
            <v>103.214865734139</v>
          </cell>
          <cell r="C16">
            <v>3.5848960826500892E-4</v>
          </cell>
          <cell r="D16">
            <v>2.580580728412107E-3</v>
          </cell>
        </row>
        <row r="17">
          <cell r="A17" t="str">
            <v>D3</v>
          </cell>
          <cell r="B17">
            <v>105.22276275988899</v>
          </cell>
          <cell r="C17">
            <v>3.8452945107601008E-4</v>
          </cell>
          <cell r="D17">
            <v>2.315030812406573E-3</v>
          </cell>
        </row>
        <row r="18">
          <cell r="A18" t="str">
            <v>E3</v>
          </cell>
          <cell r="B18">
            <v>67.316936403527805</v>
          </cell>
          <cell r="C18">
            <v>3.0540897791778648E-4</v>
          </cell>
          <cell r="D18">
            <v>2.2384539324483759E-3</v>
          </cell>
        </row>
        <row r="19">
          <cell r="A19" t="str">
            <v>F3</v>
          </cell>
          <cell r="B19">
            <v>98.199167847861105</v>
          </cell>
          <cell r="C19">
            <v>2.3670953377618071E-4</v>
          </cell>
          <cell r="D19">
            <v>1.3757626907618581E-3</v>
          </cell>
        </row>
        <row r="20">
          <cell r="A20" t="str">
            <v>F4</v>
          </cell>
          <cell r="B20">
            <v>102.21251234613899</v>
          </cell>
          <cell r="C20">
            <v>2.1626690874607799E-4</v>
          </cell>
          <cell r="D20">
            <v>1.571564017804415E-3</v>
          </cell>
        </row>
        <row r="21">
          <cell r="A21" t="str">
            <v>E4</v>
          </cell>
          <cell r="B21">
            <v>162.98172706950001</v>
          </cell>
          <cell r="C21">
            <v>3.8887539960098978E-4</v>
          </cell>
          <cell r="D21">
            <v>1.730711716835299E-3</v>
          </cell>
        </row>
        <row r="22">
          <cell r="A22" t="str">
            <v>D4</v>
          </cell>
          <cell r="B22">
            <v>119.791327165583</v>
          </cell>
          <cell r="C22">
            <v>3.4611982270755121E-4</v>
          </cell>
          <cell r="D22">
            <v>1.905220750806452E-3</v>
          </cell>
        </row>
        <row r="23">
          <cell r="A23" t="str">
            <v>C4</v>
          </cell>
          <cell r="B23">
            <v>99.206844047666706</v>
          </cell>
          <cell r="C23">
            <v>3.5382891177664891E-4</v>
          </cell>
          <cell r="D23">
            <v>2.211154716363491E-3</v>
          </cell>
        </row>
        <row r="24">
          <cell r="A24" t="str">
            <v>B4</v>
          </cell>
          <cell r="B24">
            <v>88.1580916902778</v>
          </cell>
          <cell r="C24">
            <v>2.777812761888976E-4</v>
          </cell>
          <cell r="D24">
            <v>2.185896836564837E-3</v>
          </cell>
        </row>
        <row r="25">
          <cell r="A25" t="str">
            <v>A4</v>
          </cell>
          <cell r="B25">
            <v>102.714166164083</v>
          </cell>
          <cell r="C25">
            <v>3.4093451967085299E-4</v>
          </cell>
          <cell r="D25">
            <v>2.2328646822763931E-3</v>
          </cell>
        </row>
        <row r="26">
          <cell r="A26" t="str">
            <v>A5</v>
          </cell>
          <cell r="B26">
            <v>132.841598097222</v>
          </cell>
          <cell r="C26">
            <v>3.5350138052357038E-4</v>
          </cell>
          <cell r="D26">
            <v>1.813287154954001E-3</v>
          </cell>
        </row>
        <row r="27">
          <cell r="A27" t="str">
            <v>B5</v>
          </cell>
          <cell r="B27">
            <v>121.293137422361</v>
          </cell>
          <cell r="C27">
            <v>3.8668893656000912E-4</v>
          </cell>
          <cell r="D27">
            <v>2.0111539592976382E-3</v>
          </cell>
        </row>
        <row r="28">
          <cell r="A28" t="str">
            <v>C5</v>
          </cell>
          <cell r="B28">
            <v>97.699158574694394</v>
          </cell>
          <cell r="C28">
            <v>3.1837518516069892E-4</v>
          </cell>
          <cell r="D28">
            <v>2.2690191669447351E-3</v>
          </cell>
        </row>
        <row r="29">
          <cell r="A29" t="str">
            <v>D5</v>
          </cell>
          <cell r="B29">
            <v>85.642276763916698</v>
          </cell>
          <cell r="C29">
            <v>2.5068690486006819E-4</v>
          </cell>
          <cell r="D29">
            <v>1.907979211297945E-3</v>
          </cell>
        </row>
        <row r="30">
          <cell r="A30" t="str">
            <v>E5</v>
          </cell>
          <cell r="B30">
            <v>82.6241276660556</v>
          </cell>
          <cell r="C30">
            <v>2.4658565671626829E-4</v>
          </cell>
          <cell r="D30">
            <v>1.950679151893919E-3</v>
          </cell>
        </row>
        <row r="31">
          <cell r="A31" t="str">
            <v>F5</v>
          </cell>
          <cell r="B31">
            <v>88.1580916902778</v>
          </cell>
          <cell r="C31">
            <v>2.2307612001296981E-4</v>
          </cell>
          <cell r="D31">
            <v>2.1766340263950578E-3</v>
          </cell>
        </row>
        <row r="32">
          <cell r="A32" t="str">
            <v>F6</v>
          </cell>
          <cell r="B32">
            <v>45.216226322972197</v>
          </cell>
          <cell r="C32">
            <v>1.097817719431465E-4</v>
          </cell>
          <cell r="D32">
            <v>3.2916775699277879E-3</v>
          </cell>
        </row>
        <row r="33">
          <cell r="A33" t="str">
            <v>E6</v>
          </cell>
          <cell r="B33">
            <v>52.2546038173056</v>
          </cell>
          <cell r="C33">
            <v>2.5133979534585862E-4</v>
          </cell>
          <cell r="D33">
            <v>3.532957246164932E-3</v>
          </cell>
        </row>
        <row r="34">
          <cell r="A34" t="str">
            <v>D6</v>
          </cell>
          <cell r="B34">
            <v>66.315121905972205</v>
          </cell>
          <cell r="C34">
            <v>2.4145730894709381E-4</v>
          </cell>
          <cell r="D34">
            <v>2.494995003637718E-3</v>
          </cell>
        </row>
        <row r="35">
          <cell r="A35" t="str">
            <v>C6</v>
          </cell>
          <cell r="B35">
            <v>77.606296870166702</v>
          </cell>
          <cell r="C35">
            <v>2.6491418961408419E-4</v>
          </cell>
          <cell r="D35">
            <v>2.3779389054775649E-3</v>
          </cell>
        </row>
        <row r="36">
          <cell r="A36" t="str">
            <v>B6</v>
          </cell>
          <cell r="B36">
            <v>89.661062913777798</v>
          </cell>
          <cell r="C36">
            <v>2.7238221227020808E-4</v>
          </cell>
          <cell r="D36">
            <v>1.563274985985227E-3</v>
          </cell>
        </row>
        <row r="37">
          <cell r="A37" t="str">
            <v>A6</v>
          </cell>
          <cell r="B37">
            <v>38.194157543638902</v>
          </cell>
          <cell r="C37">
            <v>1.15594153337211E-4</v>
          </cell>
          <cell r="D37">
            <v>2.323497466458812E-3</v>
          </cell>
        </row>
        <row r="38">
          <cell r="A38" t="str">
            <v>A7</v>
          </cell>
          <cell r="B38">
            <v>76.605131326861098</v>
          </cell>
          <cell r="C38">
            <v>3.1354378721273158E-4</v>
          </cell>
          <cell r="D38">
            <v>2.5961078560494122E-3</v>
          </cell>
        </row>
        <row r="39">
          <cell r="A39" t="str">
            <v>B7</v>
          </cell>
          <cell r="B39">
            <v>73.085602053583301</v>
          </cell>
          <cell r="C39">
            <v>2.7678508662075488E-4</v>
          </cell>
          <cell r="D39">
            <v>3.073791135142567E-3</v>
          </cell>
        </row>
        <row r="40">
          <cell r="A40" t="str">
            <v>C7</v>
          </cell>
          <cell r="B40">
            <v>114.25863432497199</v>
          </cell>
          <cell r="C40">
            <v>3.0287159710267023E-4</v>
          </cell>
          <cell r="D40">
            <v>1.729384153396063E-3</v>
          </cell>
        </row>
        <row r="41">
          <cell r="A41" t="str">
            <v>D7</v>
          </cell>
          <cell r="B41">
            <v>95.685628956527793</v>
          </cell>
          <cell r="C41">
            <v>2.5699298998272779E-4</v>
          </cell>
          <cell r="D41">
            <v>2.788763154277377E-3</v>
          </cell>
        </row>
        <row r="42">
          <cell r="A42" t="str">
            <v>E7</v>
          </cell>
          <cell r="B42">
            <v>84.635430070055506</v>
          </cell>
          <cell r="C42">
            <v>1.6870067138410579E-4</v>
          </cell>
          <cell r="D42">
            <v>2.2858780541033089E-3</v>
          </cell>
        </row>
        <row r="43">
          <cell r="A43" t="str">
            <v>F7</v>
          </cell>
          <cell r="B43">
            <v>112.25401822075</v>
          </cell>
          <cell r="C43">
            <v>2.1154415326128339E-4</v>
          </cell>
          <cell r="D43">
            <v>1.627827246387128E-3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5.0053080966339807E-4</v>
          </cell>
        </row>
        <row r="45">
          <cell r="A45" t="str">
            <v>E8</v>
          </cell>
          <cell r="B45">
            <v>85.138732164666706</v>
          </cell>
          <cell r="C45">
            <v>3.3624845444782132E-4</v>
          </cell>
          <cell r="D45">
            <v>2.1168184061744989E-3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2.3820620046420249E-3</v>
          </cell>
        </row>
        <row r="47">
          <cell r="A47" t="str">
            <v>C8</v>
          </cell>
          <cell r="B47">
            <v>137.869611550889</v>
          </cell>
          <cell r="C47">
            <v>4.1115857240543849E-4</v>
          </cell>
          <cell r="D47">
            <v>1.902396475473797E-3</v>
          </cell>
        </row>
        <row r="48">
          <cell r="A48" t="str">
            <v>B8</v>
          </cell>
          <cell r="B48">
            <v>91.164213154250007</v>
          </cell>
          <cell r="C48">
            <v>2.525377148014916E-4</v>
          </cell>
          <cell r="D48">
            <v>2.076301789645863E-3</v>
          </cell>
        </row>
        <row r="49">
          <cell r="A49" t="str">
            <v>A8</v>
          </cell>
          <cell r="B49">
            <v>80.614282742</v>
          </cell>
          <cell r="C49">
            <v>2.0906815153042631E-4</v>
          </cell>
          <cell r="D49">
            <v>1.740509150342952E-3</v>
          </cell>
        </row>
      </sheetData>
      <sheetData sheetId="46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 t="str">
            <v>N/A</v>
          </cell>
          <cell r="C2" t="str">
            <v>N/A</v>
          </cell>
          <cell r="D2">
            <v>2.7208073163700981E-3</v>
          </cell>
        </row>
        <row r="3">
          <cell r="A3" t="str">
            <v>B1</v>
          </cell>
          <cell r="B3">
            <v>77.607911307750001</v>
          </cell>
          <cell r="C3">
            <v>1.388907089424904E-4</v>
          </cell>
          <cell r="D3">
            <v>3.2333110006502442E-3</v>
          </cell>
        </row>
        <row r="4">
          <cell r="A4" t="str">
            <v>C1</v>
          </cell>
          <cell r="B4" t="str">
            <v>N/A</v>
          </cell>
          <cell r="C4" t="str">
            <v>N/A</v>
          </cell>
          <cell r="D4">
            <v>4.7575820872428516E-3</v>
          </cell>
        </row>
        <row r="5">
          <cell r="A5" t="str">
            <v>D1</v>
          </cell>
          <cell r="B5">
            <v>108.240656936611</v>
          </cell>
          <cell r="C5">
            <v>3.5985636644845039E-4</v>
          </cell>
          <cell r="D5">
            <v>3.4058513194405002E-3</v>
          </cell>
        </row>
        <row r="6">
          <cell r="A6" t="str">
            <v>E1</v>
          </cell>
          <cell r="B6">
            <v>135.858944058139</v>
          </cell>
          <cell r="C6">
            <v>6.5035725412539418E-4</v>
          </cell>
          <cell r="D6">
            <v>3.931045444395171E-3</v>
          </cell>
        </row>
        <row r="7">
          <cell r="A7" t="str">
            <v>F1</v>
          </cell>
          <cell r="B7" t="str">
            <v>N/A</v>
          </cell>
          <cell r="C7" t="str">
            <v>N/A</v>
          </cell>
          <cell r="D7">
            <v>3.3050287258696029E-3</v>
          </cell>
        </row>
        <row r="8">
          <cell r="A8" t="str">
            <v>F2</v>
          </cell>
          <cell r="B8" t="str">
            <v>N/A</v>
          </cell>
          <cell r="C8" t="str">
            <v>N/A</v>
          </cell>
          <cell r="D8">
            <v>4.1644773100667793E-3</v>
          </cell>
        </row>
        <row r="9">
          <cell r="A9" t="str">
            <v>E2</v>
          </cell>
          <cell r="B9">
            <v>61.287834606472202</v>
          </cell>
          <cell r="C9">
            <v>-8.042755564225483E-5</v>
          </cell>
          <cell r="D9">
            <v>4.1595729594842996E-3</v>
          </cell>
        </row>
        <row r="10">
          <cell r="A10" t="str">
            <v>D2</v>
          </cell>
          <cell r="B10" t="str">
            <v>N/A</v>
          </cell>
          <cell r="C10" t="str">
            <v>N/A</v>
          </cell>
          <cell r="D10">
            <v>7.4848265371363536E-3</v>
          </cell>
        </row>
        <row r="11">
          <cell r="A11" t="str">
            <v>C2</v>
          </cell>
          <cell r="B11">
            <v>150.42733460033301</v>
          </cell>
          <cell r="C11">
            <v>-1.5926105523720539E-5</v>
          </cell>
          <cell r="D11">
            <v>5.1908562462846791E-3</v>
          </cell>
        </row>
        <row r="12">
          <cell r="A12" t="str">
            <v>B2</v>
          </cell>
          <cell r="B12">
            <v>58.772870133250002</v>
          </cell>
          <cell r="C12">
            <v>3.6564557556195671E-4</v>
          </cell>
          <cell r="D12">
            <v>3.3252893480232451E-3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6.4446193590188272E-3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2.7220255538490811E-3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1.126011240380223E-2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2.5824232111382969E-3</v>
          </cell>
        </row>
        <row r="17">
          <cell r="A17" t="str">
            <v>D3</v>
          </cell>
          <cell r="B17">
            <v>48.7334348456667</v>
          </cell>
          <cell r="C17">
            <v>2.9351706136040219E-4</v>
          </cell>
          <cell r="D17">
            <v>4.3218377660837184E-3</v>
          </cell>
        </row>
        <row r="18">
          <cell r="A18" t="str">
            <v>E3</v>
          </cell>
          <cell r="B18" t="str">
            <v>N/A</v>
          </cell>
          <cell r="C18" t="str">
            <v>N/A</v>
          </cell>
          <cell r="D18">
            <v>2.9471089894640471E-3</v>
          </cell>
        </row>
        <row r="19">
          <cell r="A19" t="str">
            <v>F3</v>
          </cell>
          <cell r="B19">
            <v>75.605396656722206</v>
          </cell>
          <cell r="C19">
            <v>3.7418495141773388E-4</v>
          </cell>
          <cell r="D19">
            <v>4.7099793442339213E-3</v>
          </cell>
        </row>
        <row r="20">
          <cell r="A20" t="str">
            <v>F4</v>
          </cell>
          <cell r="B20">
            <v>53.7577610454167</v>
          </cell>
          <cell r="C20">
            <v>1.8509585592080239E-4</v>
          </cell>
          <cell r="D20">
            <v>2.9936112296367538E-3</v>
          </cell>
        </row>
        <row r="21">
          <cell r="A21" t="str">
            <v>E4</v>
          </cell>
          <cell r="B21">
            <v>46.722574003111099</v>
          </cell>
          <cell r="C21">
            <v>2.7403538457656542E-4</v>
          </cell>
          <cell r="D21">
            <v>3.9701121916529674E-3</v>
          </cell>
        </row>
        <row r="22">
          <cell r="A22" t="str">
            <v>D4</v>
          </cell>
          <cell r="B22" t="str">
            <v>N/A</v>
          </cell>
          <cell r="C22" t="str">
            <v>N/A</v>
          </cell>
          <cell r="D22">
            <v>6.3332919586714387E-3</v>
          </cell>
        </row>
        <row r="23">
          <cell r="A23" t="str">
            <v>C4</v>
          </cell>
          <cell r="B23">
            <v>64.311057939611104</v>
          </cell>
          <cell r="C23">
            <v>2.6427860220158992E-4</v>
          </cell>
          <cell r="D23">
            <v>2.618952464953605E-3</v>
          </cell>
        </row>
        <row r="24">
          <cell r="A24" t="str">
            <v>B4</v>
          </cell>
          <cell r="B24" t="str">
            <v>N/A</v>
          </cell>
          <cell r="C24" t="str">
            <v>N/A</v>
          </cell>
          <cell r="D24">
            <v>3.4684060596572048E-3</v>
          </cell>
        </row>
        <row r="25">
          <cell r="A25" t="str">
            <v>A4</v>
          </cell>
          <cell r="B25">
            <v>91.667728686749996</v>
          </cell>
          <cell r="C25">
            <v>2.8695524147012128E-4</v>
          </cell>
          <cell r="D25">
            <v>3.5099638708893151E-3</v>
          </cell>
        </row>
        <row r="26">
          <cell r="A26" t="str">
            <v>A5</v>
          </cell>
          <cell r="B26" t="str">
            <v>N/A</v>
          </cell>
          <cell r="C26" t="str">
            <v>N/A</v>
          </cell>
          <cell r="D26">
            <v>3.0050741624021451E-3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5.4929314448255388E-3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6.5523975728916791E-3</v>
          </cell>
        </row>
        <row r="29">
          <cell r="A29" t="str">
            <v>D5</v>
          </cell>
          <cell r="B29">
            <v>60.281635752638898</v>
          </cell>
          <cell r="C29">
            <v>1.977307942482583E-4</v>
          </cell>
          <cell r="D29">
            <v>4.2136879362774894E-3</v>
          </cell>
        </row>
        <row r="30">
          <cell r="A30" t="str">
            <v>E5</v>
          </cell>
          <cell r="B30" t="str">
            <v>N/A</v>
          </cell>
          <cell r="C30" t="str">
            <v>N/A</v>
          </cell>
          <cell r="D30">
            <v>4.4478802293621434E-3</v>
          </cell>
        </row>
        <row r="31">
          <cell r="A31" t="str">
            <v>F5</v>
          </cell>
          <cell r="B31">
            <v>58.772870133250002</v>
          </cell>
          <cell r="C31">
            <v>2.1082004020983751E-4</v>
          </cell>
          <cell r="D31">
            <v>2.6590949291087369E-3</v>
          </cell>
        </row>
        <row r="32">
          <cell r="A32" t="str">
            <v>F6</v>
          </cell>
          <cell r="B32" t="str">
            <v>N/A</v>
          </cell>
          <cell r="C32" t="str">
            <v>N/A</v>
          </cell>
          <cell r="D32">
            <v>3.5170211074137471E-3</v>
          </cell>
        </row>
        <row r="33">
          <cell r="A33" t="str">
            <v>E6</v>
          </cell>
          <cell r="B33">
            <v>48.7334348456667</v>
          </cell>
          <cell r="C33">
            <v>1.8266335437953289E-4</v>
          </cell>
          <cell r="D33">
            <v>3.8547524955325489E-3</v>
          </cell>
        </row>
        <row r="34">
          <cell r="A34" t="str">
            <v>D6</v>
          </cell>
          <cell r="B34">
            <v>143.38861882219399</v>
          </cell>
          <cell r="C34">
            <v>1.246013000276588E-3</v>
          </cell>
          <cell r="D34">
            <v>-1.8206618143705631E-4</v>
          </cell>
        </row>
        <row r="35">
          <cell r="A35" t="str">
            <v>C6</v>
          </cell>
          <cell r="B35" t="str">
            <v>N/A</v>
          </cell>
          <cell r="C35" t="str">
            <v>N/A</v>
          </cell>
          <cell r="D35">
            <v>6.2891603873327286E-3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2.4193884928203442E-3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4.1072103613321899E-3</v>
          </cell>
        </row>
        <row r="38">
          <cell r="A38" t="str">
            <v>A7</v>
          </cell>
          <cell r="B38">
            <v>70.070339654111095</v>
          </cell>
          <cell r="C38">
            <v>2.9172259619359488E-4</v>
          </cell>
          <cell r="D38">
            <v>2.7443010992131722E-3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4.3499535355729663E-3</v>
          </cell>
        </row>
        <row r="40">
          <cell r="A40" t="str">
            <v>C7</v>
          </cell>
          <cell r="B40" t="str">
            <v>N/A</v>
          </cell>
          <cell r="C40" t="str">
            <v>N/A</v>
          </cell>
          <cell r="D40">
            <v>6.2323569757138549E-3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2.778703769698168E-3</v>
          </cell>
        </row>
        <row r="42">
          <cell r="A42" t="str">
            <v>E7</v>
          </cell>
          <cell r="B42">
            <v>157.95727090416699</v>
          </cell>
          <cell r="C42">
            <v>2.1647095000586721E-4</v>
          </cell>
          <cell r="D42">
            <v>3.34875512277463E-3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2.3965166143985529E-3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3.559128003709086E-4</v>
          </cell>
        </row>
        <row r="45">
          <cell r="A45" t="str">
            <v>E8</v>
          </cell>
          <cell r="B45">
            <v>58.772870133250002</v>
          </cell>
          <cell r="C45">
            <v>6.0951614229992219E-5</v>
          </cell>
          <cell r="D45">
            <v>4.4157482755723901E-3</v>
          </cell>
        </row>
        <row r="46">
          <cell r="A46" t="str">
            <v>D8</v>
          </cell>
          <cell r="B46" t="str">
            <v>N/A</v>
          </cell>
          <cell r="C46" t="str">
            <v>N/A</v>
          </cell>
          <cell r="D46">
            <v>4.8566858879697129E-3</v>
          </cell>
        </row>
        <row r="47">
          <cell r="A47" t="str">
            <v>C8</v>
          </cell>
          <cell r="B47" t="str">
            <v>N/A</v>
          </cell>
          <cell r="C47" t="str">
            <v>N/A</v>
          </cell>
          <cell r="D47">
            <v>3.8279936066974571E-3</v>
          </cell>
        </row>
        <row r="48">
          <cell r="A48" t="str">
            <v>B8</v>
          </cell>
          <cell r="B48">
            <v>79.110613045083298</v>
          </cell>
          <cell r="C48">
            <v>-3.8783050886057057E-5</v>
          </cell>
          <cell r="D48">
            <v>3.7769875420343578E-3</v>
          </cell>
        </row>
        <row r="49">
          <cell r="A49" t="str">
            <v>A8</v>
          </cell>
          <cell r="B49">
            <v>47.727384010777797</v>
          </cell>
          <cell r="C49">
            <v>2.3504239485269961E-4</v>
          </cell>
          <cell r="D49">
            <v>3.0796642664837909E-3</v>
          </cell>
        </row>
      </sheetData>
      <sheetData sheetId="47">
        <row r="1">
          <cell r="B1" t="str">
            <v>Germtime</v>
          </cell>
          <cell r="C1" t="str">
            <v>Slope Coefficient</v>
          </cell>
          <cell r="D1" t="str">
            <v>OCR Average</v>
          </cell>
        </row>
        <row r="2">
          <cell r="A2" t="str">
            <v>A1</v>
          </cell>
          <cell r="B2">
            <v>75.103107937999994</v>
          </cell>
          <cell r="C2">
            <v>2.4736823083887398E-4</v>
          </cell>
          <cell r="D2">
            <v>2.548677711253534E-3</v>
          </cell>
        </row>
        <row r="3">
          <cell r="A3" t="str">
            <v>B1</v>
          </cell>
          <cell r="B3" t="str">
            <v>N/A</v>
          </cell>
          <cell r="C3" t="str">
            <v>N/A</v>
          </cell>
          <cell r="D3">
            <v>2.2826798597298812E-3</v>
          </cell>
        </row>
        <row r="4">
          <cell r="A4" t="str">
            <v>C1</v>
          </cell>
          <cell r="B4">
            <v>96.193464516583305</v>
          </cell>
          <cell r="C4">
            <v>4.4828594554798538E-4</v>
          </cell>
          <cell r="D4">
            <v>2.2815176767301492E-3</v>
          </cell>
        </row>
        <row r="5">
          <cell r="A5" t="str">
            <v>D1</v>
          </cell>
          <cell r="B5">
            <v>67.821713618416695</v>
          </cell>
          <cell r="C5">
            <v>3.3328807655682739E-4</v>
          </cell>
          <cell r="D5">
            <v>2.5870912040421462E-3</v>
          </cell>
        </row>
        <row r="6">
          <cell r="A6" t="str">
            <v>E1</v>
          </cell>
          <cell r="B6">
            <v>137.37231239422201</v>
          </cell>
          <cell r="C6">
            <v>4.8304678767122761E-4</v>
          </cell>
          <cell r="D6">
            <v>2.6888879761425822E-3</v>
          </cell>
        </row>
        <row r="7">
          <cell r="A7" t="str">
            <v>F1</v>
          </cell>
          <cell r="B7">
            <v>161.48524502325</v>
          </cell>
          <cell r="C7">
            <v>5.3025099472011684E-4</v>
          </cell>
          <cell r="D7">
            <v>3.8834550715514718E-3</v>
          </cell>
        </row>
        <row r="8">
          <cell r="A8" t="str">
            <v>F2</v>
          </cell>
          <cell r="B8">
            <v>75.103107937999994</v>
          </cell>
          <cell r="C8">
            <v>3.3149965572805998E-4</v>
          </cell>
          <cell r="D8">
            <v>2.2023908338654071E-3</v>
          </cell>
        </row>
        <row r="9">
          <cell r="A9" t="str">
            <v>E2</v>
          </cell>
          <cell r="B9">
            <v>117.785881224889</v>
          </cell>
          <cell r="C9">
            <v>3.3368636704423981E-4</v>
          </cell>
          <cell r="D9">
            <v>2.99496012039194E-3</v>
          </cell>
        </row>
        <row r="10">
          <cell r="A10" t="str">
            <v>D2</v>
          </cell>
          <cell r="B10">
            <v>88.662935653055598</v>
          </cell>
          <cell r="C10">
            <v>3.3627933733928128E-4</v>
          </cell>
          <cell r="D10">
            <v>3.6636564889788049E-3</v>
          </cell>
        </row>
        <row r="11">
          <cell r="A11" t="str">
            <v>C2</v>
          </cell>
          <cell r="B11">
            <v>78.611341202250003</v>
          </cell>
          <cell r="C11">
            <v>3.9154594763583832E-4</v>
          </cell>
          <cell r="D11">
            <v>2.5202759819415322E-3</v>
          </cell>
        </row>
        <row r="12">
          <cell r="A12" t="str">
            <v>B2</v>
          </cell>
          <cell r="B12">
            <v>202.15451815399999</v>
          </cell>
          <cell r="C12">
            <v>2.9302402132938701E-4</v>
          </cell>
          <cell r="D12">
            <v>2.4933695007586659E-3</v>
          </cell>
        </row>
        <row r="13">
          <cell r="A13" t="str">
            <v>A2</v>
          </cell>
          <cell r="B13" t="str">
            <v>N/A</v>
          </cell>
          <cell r="C13" t="str">
            <v>N/A</v>
          </cell>
          <cell r="D13">
            <v>2.4561722920127299E-3</v>
          </cell>
        </row>
        <row r="14">
          <cell r="A14" t="str">
            <v>A3</v>
          </cell>
          <cell r="B14" t="str">
            <v>N/A</v>
          </cell>
          <cell r="C14" t="str">
            <v>N/A</v>
          </cell>
          <cell r="D14">
            <v>2.1566433851533061E-3</v>
          </cell>
        </row>
        <row r="15">
          <cell r="A15" t="str">
            <v>B3</v>
          </cell>
          <cell r="B15" t="str">
            <v>N/A</v>
          </cell>
          <cell r="C15" t="str">
            <v>N/A</v>
          </cell>
          <cell r="D15">
            <v>1.8816388417924449E-3</v>
          </cell>
        </row>
        <row r="16">
          <cell r="A16" t="str">
            <v>C3</v>
          </cell>
          <cell r="B16" t="str">
            <v>N/A</v>
          </cell>
          <cell r="C16" t="str">
            <v>N/A</v>
          </cell>
          <cell r="D16">
            <v>2.6924127386665389E-3</v>
          </cell>
        </row>
        <row r="17">
          <cell r="A17" t="str">
            <v>D3</v>
          </cell>
          <cell r="B17" t="str">
            <v>N/A</v>
          </cell>
          <cell r="C17" t="str">
            <v>N/A</v>
          </cell>
          <cell r="D17">
            <v>3.274713315428837E-3</v>
          </cell>
        </row>
        <row r="18">
          <cell r="A18" t="str">
            <v>E3</v>
          </cell>
          <cell r="B18">
            <v>87.157754474833297</v>
          </cell>
          <cell r="C18">
            <v>2.9079547678390288E-4</v>
          </cell>
          <cell r="D18">
            <v>4.4077829348603461E-3</v>
          </cell>
        </row>
        <row r="19">
          <cell r="A19" t="str">
            <v>F3</v>
          </cell>
          <cell r="B19">
            <v>213.196172915028</v>
          </cell>
          <cell r="C19">
            <v>5.3368944741052958E-4</v>
          </cell>
          <cell r="D19">
            <v>2.723025808965697E-3</v>
          </cell>
        </row>
        <row r="20">
          <cell r="A20" t="str">
            <v>F4</v>
          </cell>
          <cell r="B20">
            <v>64.312590028777805</v>
          </cell>
          <cell r="C20">
            <v>2.3325254271184601E-4</v>
          </cell>
          <cell r="D20">
            <v>2.1719776676706912E-3</v>
          </cell>
        </row>
        <row r="21">
          <cell r="A21" t="str">
            <v>E4</v>
          </cell>
          <cell r="B21">
            <v>103.721873500417</v>
          </cell>
          <cell r="C21">
            <v>4.5701048542528112E-4</v>
          </cell>
          <cell r="D21">
            <v>2.2803964761173032E-3</v>
          </cell>
        </row>
        <row r="22">
          <cell r="A22" t="str">
            <v>D4</v>
          </cell>
          <cell r="B22">
            <v>78.110538706305505</v>
          </cell>
          <cell r="C22">
            <v>3.6663102270632079E-4</v>
          </cell>
          <cell r="D22">
            <v>3.053288960625023E-3</v>
          </cell>
        </row>
        <row r="23">
          <cell r="A23" t="str">
            <v>C4</v>
          </cell>
          <cell r="B23">
            <v>141.888167696083</v>
          </cell>
          <cell r="C23">
            <v>4.9189033896714128E-4</v>
          </cell>
          <cell r="D23">
            <v>2.6054706077723319E-3</v>
          </cell>
        </row>
        <row r="24">
          <cell r="A24" t="str">
            <v>B4</v>
          </cell>
          <cell r="B24">
            <v>83.633923861361097</v>
          </cell>
          <cell r="C24">
            <v>2.8488237622440691E-4</v>
          </cell>
          <cell r="D24">
            <v>2.996690413561892E-3</v>
          </cell>
        </row>
        <row r="25">
          <cell r="A25" t="str">
            <v>A4</v>
          </cell>
          <cell r="B25">
            <v>165.997107611167</v>
          </cell>
          <cell r="C25">
            <v>3.619421209672832E-4</v>
          </cell>
          <cell r="D25">
            <v>2.0440468818560351E-3</v>
          </cell>
        </row>
        <row r="26">
          <cell r="A26" t="str">
            <v>A5</v>
          </cell>
          <cell r="B26">
            <v>122.301510750639</v>
          </cell>
          <cell r="C26">
            <v>3.861656136641193E-4</v>
          </cell>
          <cell r="D26">
            <v>3.0256455751067079E-3</v>
          </cell>
        </row>
        <row r="27">
          <cell r="A27" t="str">
            <v>B5</v>
          </cell>
          <cell r="B27" t="str">
            <v>N/A</v>
          </cell>
          <cell r="C27" t="str">
            <v>N/A</v>
          </cell>
          <cell r="D27">
            <v>2.4011244680056721E-3</v>
          </cell>
        </row>
        <row r="28">
          <cell r="A28" t="str">
            <v>C5</v>
          </cell>
          <cell r="B28" t="str">
            <v>N/A</v>
          </cell>
          <cell r="C28" t="str">
            <v>N/A</v>
          </cell>
          <cell r="D28">
            <v>5.9571713255945607E-3</v>
          </cell>
        </row>
        <row r="29">
          <cell r="A29" t="str">
            <v>D5</v>
          </cell>
          <cell r="B29">
            <v>137.87621426136101</v>
          </cell>
          <cell r="C29">
            <v>4.5407077639364999E-4</v>
          </cell>
          <cell r="D29">
            <v>2.8033744274380888E-3</v>
          </cell>
        </row>
        <row r="30">
          <cell r="A30" t="str">
            <v>E5</v>
          </cell>
          <cell r="B30">
            <v>152.4361968355</v>
          </cell>
          <cell r="C30">
            <v>3.2462683896165802E-4</v>
          </cell>
          <cell r="D30">
            <v>3.0376832612824872E-3</v>
          </cell>
        </row>
        <row r="31">
          <cell r="A31" t="str">
            <v>F5</v>
          </cell>
          <cell r="B31">
            <v>134.85621736786101</v>
          </cell>
          <cell r="C31">
            <v>3.2828338547493118E-4</v>
          </cell>
          <cell r="D31">
            <v>2.7981172279028859E-3</v>
          </cell>
        </row>
        <row r="32">
          <cell r="A32" t="str">
            <v>F6</v>
          </cell>
          <cell r="B32">
            <v>185.582125471306</v>
          </cell>
          <cell r="C32">
            <v>3.4183330593498372E-4</v>
          </cell>
          <cell r="D32">
            <v>2.263204575241368E-3</v>
          </cell>
        </row>
        <row r="33">
          <cell r="A33" t="str">
            <v>E6</v>
          </cell>
          <cell r="B33">
            <v>142.389000912694</v>
          </cell>
          <cell r="C33">
            <v>4.3207616058665908E-4</v>
          </cell>
          <cell r="D33">
            <v>2.300340041079599E-3</v>
          </cell>
        </row>
        <row r="34">
          <cell r="A34" t="str">
            <v>D6</v>
          </cell>
          <cell r="B34">
            <v>90.166072891444401</v>
          </cell>
          <cell r="C34">
            <v>2.8829499281655702E-4</v>
          </cell>
          <cell r="D34">
            <v>2.062011934004545E-3</v>
          </cell>
        </row>
        <row r="35">
          <cell r="A35" t="str">
            <v>C6</v>
          </cell>
          <cell r="B35">
            <v>42.2097545413056</v>
          </cell>
          <cell r="C35">
            <v>2.3814868918880459E-4</v>
          </cell>
          <cell r="D35">
            <v>2.39328445524124E-3</v>
          </cell>
        </row>
        <row r="36">
          <cell r="A36" t="str">
            <v>B6</v>
          </cell>
          <cell r="B36" t="str">
            <v>N/A</v>
          </cell>
          <cell r="C36" t="str">
            <v>N/A</v>
          </cell>
          <cell r="D36">
            <v>2.468248759900672E-3</v>
          </cell>
        </row>
        <row r="37">
          <cell r="A37" t="str">
            <v>A6</v>
          </cell>
          <cell r="B37" t="str">
            <v>N/A</v>
          </cell>
          <cell r="C37" t="str">
            <v>N/A</v>
          </cell>
          <cell r="D37">
            <v>2.3708428229680281E-3</v>
          </cell>
        </row>
        <row r="38">
          <cell r="A38" t="str">
            <v>A7</v>
          </cell>
          <cell r="B38">
            <v>91.670014920333301</v>
          </cell>
          <cell r="C38">
            <v>3.1347995535209412E-4</v>
          </cell>
          <cell r="D38">
            <v>2.241720320446726E-3</v>
          </cell>
        </row>
        <row r="39">
          <cell r="A39" t="str">
            <v>B7</v>
          </cell>
          <cell r="B39" t="str">
            <v>N/A</v>
          </cell>
          <cell r="C39" t="str">
            <v>N/A</v>
          </cell>
          <cell r="D39">
            <v>2.845962142968071E-3</v>
          </cell>
        </row>
        <row r="40">
          <cell r="A40" t="str">
            <v>C7</v>
          </cell>
          <cell r="B40">
            <v>81.120296465611105</v>
          </cell>
          <cell r="C40">
            <v>2.6271100098975109E-4</v>
          </cell>
          <cell r="D40">
            <v>2.1438571475611988E-3</v>
          </cell>
        </row>
        <row r="41">
          <cell r="A41" t="str">
            <v>D7</v>
          </cell>
          <cell r="B41" t="str">
            <v>N/A</v>
          </cell>
          <cell r="C41" t="str">
            <v>N/A</v>
          </cell>
          <cell r="D41">
            <v>2.774274591727576E-3</v>
          </cell>
        </row>
        <row r="42">
          <cell r="A42" t="str">
            <v>E7</v>
          </cell>
          <cell r="B42">
            <v>74.095502251888902</v>
          </cell>
          <cell r="C42">
            <v>3.4414944806938962E-4</v>
          </cell>
          <cell r="D42">
            <v>3.2528918543863641E-3</v>
          </cell>
        </row>
        <row r="43">
          <cell r="A43" t="str">
            <v>F7</v>
          </cell>
          <cell r="B43" t="str">
            <v>N/A</v>
          </cell>
          <cell r="C43" t="str">
            <v>N/A</v>
          </cell>
          <cell r="D43">
            <v>2.0870158754114328E-3</v>
          </cell>
        </row>
        <row r="44">
          <cell r="A44" t="str">
            <v>F8</v>
          </cell>
          <cell r="B44" t="str">
            <v>N/A</v>
          </cell>
          <cell r="C44" t="str">
            <v>N/A</v>
          </cell>
          <cell r="D44">
            <v>3.4502161787938382E-4</v>
          </cell>
        </row>
        <row r="45">
          <cell r="A45" t="str">
            <v>E8</v>
          </cell>
          <cell r="B45">
            <v>173.02900850038901</v>
          </cell>
          <cell r="C45">
            <v>2.6169878769895108E-4</v>
          </cell>
          <cell r="D45">
            <v>3.3303345117750459E-3</v>
          </cell>
        </row>
        <row r="46">
          <cell r="A46" t="str">
            <v>D8</v>
          </cell>
          <cell r="B46">
            <v>82.125118834083295</v>
          </cell>
          <cell r="C46">
            <v>2.241869039550835E-4</v>
          </cell>
          <cell r="D46">
            <v>3.4261260283301302E-3</v>
          </cell>
        </row>
        <row r="47">
          <cell r="A47" t="str">
            <v>C8</v>
          </cell>
          <cell r="B47">
            <v>94.683655645861094</v>
          </cell>
          <cell r="C47">
            <v>3.139249346039269E-4</v>
          </cell>
          <cell r="D47">
            <v>1.894800524607973E-3</v>
          </cell>
        </row>
        <row r="48">
          <cell r="A48" t="str">
            <v>B8</v>
          </cell>
          <cell r="B48">
            <v>132.848079994833</v>
          </cell>
          <cell r="C48">
            <v>9.2483061209240451E-5</v>
          </cell>
          <cell r="D48">
            <v>4.0302798755264572E-3</v>
          </cell>
        </row>
        <row r="49">
          <cell r="A49" t="str">
            <v>A8</v>
          </cell>
          <cell r="B49">
            <v>58.774273642583303</v>
          </cell>
          <cell r="C49">
            <v>2.170147889335263E-4</v>
          </cell>
          <cell r="D49">
            <v>2.5139402351434721E-3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5DFA-5BFB-4F78-AC12-946167CF431A}">
  <dimension ref="A1:AF48"/>
  <sheetViews>
    <sheetView zoomScaleNormal="100" workbookViewId="0">
      <selection activeCell="Z18" sqref="Z18"/>
    </sheetView>
  </sheetViews>
  <sheetFormatPr defaultRowHeight="15" x14ac:dyDescent="0.25"/>
  <cols>
    <col min="1" max="1" width="9.5703125" customWidth="1"/>
    <col min="3" max="3" width="9.42578125" bestFit="1" customWidth="1"/>
    <col min="5" max="5" width="9.42578125" bestFit="1" customWidth="1"/>
    <col min="7" max="7" width="9.42578125" bestFit="1" customWidth="1"/>
    <col min="9" max="9" width="9.42578125" bestFit="1" customWidth="1"/>
    <col min="11" max="11" width="9.42578125" bestFit="1" customWidth="1"/>
    <col min="13" max="13" width="9.42578125" bestFit="1" customWidth="1"/>
    <col min="15" max="15" width="9.42578125" bestFit="1" customWidth="1"/>
    <col min="17" max="17" width="9.42578125" bestFit="1" customWidth="1"/>
    <col min="19" max="19" width="10.42578125" bestFit="1" customWidth="1"/>
    <col min="21" max="21" width="10.42578125" bestFit="1" customWidth="1"/>
    <col min="23" max="23" width="10.42578125" bestFit="1" customWidth="1"/>
    <col min="25" max="25" width="10.42578125" bestFit="1" customWidth="1"/>
    <col min="27" max="27" width="10.42578125" bestFit="1" customWidth="1"/>
    <col min="29" max="29" width="10.42578125" bestFit="1" customWidth="1"/>
    <col min="31" max="31" width="10.42578125" bestFit="1" customWidth="1"/>
  </cols>
  <sheetData>
    <row r="1" spans="1:32" x14ac:dyDescent="0.25">
      <c r="A1" s="19" t="s">
        <v>119</v>
      </c>
      <c r="B1" s="20" t="s">
        <v>120</v>
      </c>
      <c r="C1" s="19" t="s">
        <v>121</v>
      </c>
      <c r="D1" s="20" t="s">
        <v>120</v>
      </c>
      <c r="E1" s="19" t="s">
        <v>122</v>
      </c>
      <c r="F1" s="20" t="s">
        <v>120</v>
      </c>
      <c r="G1" s="19" t="s">
        <v>123</v>
      </c>
      <c r="H1" s="20" t="s">
        <v>120</v>
      </c>
      <c r="I1" s="19" t="s">
        <v>124</v>
      </c>
      <c r="J1" s="20" t="s">
        <v>120</v>
      </c>
      <c r="K1" s="19" t="s">
        <v>125</v>
      </c>
      <c r="L1" s="20" t="s">
        <v>120</v>
      </c>
      <c r="M1" s="19" t="s">
        <v>126</v>
      </c>
      <c r="N1" s="20" t="s">
        <v>120</v>
      </c>
      <c r="O1" s="19" t="s">
        <v>127</v>
      </c>
      <c r="P1" s="20" t="s">
        <v>120</v>
      </c>
      <c r="Q1" s="19" t="s">
        <v>128</v>
      </c>
      <c r="R1" s="20" t="s">
        <v>120</v>
      </c>
      <c r="S1" s="19" t="s">
        <v>129</v>
      </c>
      <c r="T1" s="20" t="s">
        <v>120</v>
      </c>
      <c r="U1" s="19" t="s">
        <v>130</v>
      </c>
      <c r="V1" s="20" t="s">
        <v>120</v>
      </c>
      <c r="W1" s="19" t="s">
        <v>131</v>
      </c>
      <c r="X1" s="20" t="s">
        <v>120</v>
      </c>
      <c r="Y1" s="19" t="s">
        <v>132</v>
      </c>
      <c r="Z1" s="20" t="s">
        <v>120</v>
      </c>
      <c r="AA1" s="19" t="s">
        <v>133</v>
      </c>
      <c r="AB1" s="20" t="s">
        <v>120</v>
      </c>
      <c r="AC1" s="19" t="s">
        <v>134</v>
      </c>
      <c r="AD1" s="20" t="s">
        <v>120</v>
      </c>
      <c r="AE1" s="19" t="s">
        <v>135</v>
      </c>
      <c r="AF1" s="20" t="s">
        <v>120</v>
      </c>
    </row>
    <row r="2" spans="1:32" x14ac:dyDescent="0.25">
      <c r="A2">
        <v>47.711259431333303</v>
      </c>
      <c r="B2">
        <f>1/47</f>
        <v>2.1276595744680851E-2</v>
      </c>
      <c r="C2">
        <v>13.078709483111099</v>
      </c>
      <c r="D2">
        <f>1/47</f>
        <v>2.1276595744680851E-2</v>
      </c>
      <c r="E2">
        <v>42.197126316722198</v>
      </c>
      <c r="F2">
        <f>1/47</f>
        <v>2.1276595744680851E-2</v>
      </c>
      <c r="G2">
        <v>2.5333939154166698</v>
      </c>
      <c r="H2">
        <f>1/47</f>
        <v>2.1276595744680851E-2</v>
      </c>
      <c r="I2">
        <v>13.581795329583301</v>
      </c>
      <c r="J2">
        <f>1/47</f>
        <v>2.1276595744680851E-2</v>
      </c>
      <c r="K2">
        <v>1.5287255126388899</v>
      </c>
      <c r="L2">
        <f>1/47</f>
        <v>2.1276595744680851E-2</v>
      </c>
      <c r="O2">
        <v>37.679156989305604</v>
      </c>
      <c r="P2">
        <f>1/47</f>
        <v>2.1276595744680851E-2</v>
      </c>
      <c r="Q2">
        <v>27.138236472916699</v>
      </c>
      <c r="R2">
        <f>1/47</f>
        <v>2.1276595744680851E-2</v>
      </c>
      <c r="S2">
        <v>15.090680398222201</v>
      </c>
      <c r="T2">
        <f>1/47</f>
        <v>2.1276595744680851E-2</v>
      </c>
      <c r="U2">
        <v>2.5333711552777798</v>
      </c>
      <c r="V2">
        <f>1/47</f>
        <v>2.1276595744680851E-2</v>
      </c>
      <c r="W2">
        <v>8.5690888709444408</v>
      </c>
      <c r="X2">
        <f>1/47</f>
        <v>2.1276595744680851E-2</v>
      </c>
      <c r="Y2">
        <v>22.6203550831111</v>
      </c>
      <c r="Z2">
        <f>1/47</f>
        <v>2.1276595744680851E-2</v>
      </c>
      <c r="AA2">
        <v>43.208548210361101</v>
      </c>
      <c r="AB2">
        <f>1/47</f>
        <v>2.1276595744680851E-2</v>
      </c>
      <c r="AC2">
        <v>21.6192069766389</v>
      </c>
      <c r="AD2">
        <f>1/47</f>
        <v>2.1276595744680851E-2</v>
      </c>
      <c r="AE2">
        <v>5.0491307058333303</v>
      </c>
      <c r="AF2">
        <f>1/47</f>
        <v>2.1276595744680851E-2</v>
      </c>
    </row>
    <row r="3" spans="1:32" x14ac:dyDescent="0.25">
      <c r="A3">
        <v>52.240992552305599</v>
      </c>
      <c r="B3">
        <f>2/47</f>
        <v>4.2553191489361701E-2</v>
      </c>
      <c r="C3">
        <v>27.133689812611099</v>
      </c>
      <c r="D3">
        <f>2/47</f>
        <v>4.2553191489361701E-2</v>
      </c>
      <c r="E3">
        <v>44.200828452833299</v>
      </c>
      <c r="F3">
        <f>2/47</f>
        <v>4.2553191489361701E-2</v>
      </c>
      <c r="G3">
        <v>22.1157294960278</v>
      </c>
      <c r="H3">
        <f>2/47</f>
        <v>4.2553191489361701E-2</v>
      </c>
      <c r="I3">
        <v>27.639421654444401</v>
      </c>
      <c r="J3">
        <f>2/47</f>
        <v>4.2553191489361701E-2</v>
      </c>
      <c r="K3">
        <v>8.0680212758333294</v>
      </c>
      <c r="L3">
        <f>2/47</f>
        <v>4.2553191489361701E-2</v>
      </c>
      <c r="O3">
        <v>44.7069559829444</v>
      </c>
      <c r="P3">
        <f>2/47</f>
        <v>4.2553191489361701E-2</v>
      </c>
      <c r="Q3">
        <v>29.6549307241667</v>
      </c>
      <c r="R3">
        <f>2/47</f>
        <v>4.2553191489361701E-2</v>
      </c>
      <c r="S3">
        <v>33.665566615111103</v>
      </c>
      <c r="T3">
        <f>2/47</f>
        <v>4.2553191489361701E-2</v>
      </c>
      <c r="U3">
        <v>5.048866501</v>
      </c>
      <c r="V3">
        <f>2/47</f>
        <v>4.2553191489361701E-2</v>
      </c>
      <c r="W3">
        <v>12.5787682619167</v>
      </c>
      <c r="X3">
        <f>2/47</f>
        <v>4.2553191489361701E-2</v>
      </c>
      <c r="Y3">
        <v>32.165733874416702</v>
      </c>
      <c r="Z3">
        <f>2/47</f>
        <v>4.2553191489361701E-2</v>
      </c>
      <c r="AA3">
        <v>43.709863897944402</v>
      </c>
      <c r="AB3">
        <f>2/47</f>
        <v>4.2553191489361701E-2</v>
      </c>
      <c r="AC3">
        <v>36.176977160361098</v>
      </c>
      <c r="AD3">
        <f>2/47</f>
        <v>4.2553191489361701E-2</v>
      </c>
      <c r="AE3">
        <v>8.5695564197777792</v>
      </c>
      <c r="AF3">
        <f>2/47</f>
        <v>4.2553191489361701E-2</v>
      </c>
    </row>
    <row r="4" spans="1:32" x14ac:dyDescent="0.25">
      <c r="A4">
        <v>53.245330317666699</v>
      </c>
      <c r="B4">
        <f>3/47</f>
        <v>6.3829787234042548E-2</v>
      </c>
      <c r="C4">
        <v>27.133689812611099</v>
      </c>
      <c r="D4">
        <f>3/47</f>
        <v>6.3829787234042548E-2</v>
      </c>
      <c r="E4">
        <v>48.718361818833301</v>
      </c>
      <c r="F4">
        <f>3/47</f>
        <v>6.3829787234042548E-2</v>
      </c>
      <c r="G4">
        <v>30.6593717896111</v>
      </c>
      <c r="H4">
        <f>3/47</f>
        <v>6.3829787234042548E-2</v>
      </c>
      <c r="I4">
        <v>34.664960485083299</v>
      </c>
      <c r="J4">
        <f>3/47</f>
        <v>6.3829787234042548E-2</v>
      </c>
      <c r="K4">
        <v>12.0755934717222</v>
      </c>
      <c r="L4">
        <f>3/47</f>
        <v>6.3829787234042548E-2</v>
      </c>
      <c r="O4">
        <v>45.208808969861103</v>
      </c>
      <c r="P4">
        <f>3/47</f>
        <v>6.3829787234042548E-2</v>
      </c>
      <c r="Q4">
        <v>30.662836437472201</v>
      </c>
      <c r="R4">
        <f>3/47</f>
        <v>6.3829787234042548E-2</v>
      </c>
      <c r="S4">
        <v>34.667863273499997</v>
      </c>
      <c r="T4">
        <f>3/47</f>
        <v>6.3829787234042548E-2</v>
      </c>
      <c r="U4">
        <v>6.0562492248888899</v>
      </c>
      <c r="V4">
        <f>3/47</f>
        <v>6.3829787234042548E-2</v>
      </c>
      <c r="W4">
        <v>18.112426152527799</v>
      </c>
      <c r="X4">
        <f>3/47</f>
        <v>6.3829787234042548E-2</v>
      </c>
      <c r="Y4">
        <v>46.2175029372222</v>
      </c>
      <c r="Z4">
        <f>3/47</f>
        <v>6.3829787234042548E-2</v>
      </c>
      <c r="AA4">
        <v>52.255709953</v>
      </c>
      <c r="AB4">
        <f>3/47</f>
        <v>6.3829787234042548E-2</v>
      </c>
      <c r="AC4">
        <v>46.720895548000001</v>
      </c>
      <c r="AD4">
        <f>3/47</f>
        <v>6.3829787234042548E-2</v>
      </c>
      <c r="AE4">
        <v>11.576014095361099</v>
      </c>
      <c r="AF4">
        <f>3/47</f>
        <v>6.3829787234042548E-2</v>
      </c>
    </row>
    <row r="5" spans="1:32" x14ac:dyDescent="0.25">
      <c r="A5">
        <v>56.2504690140278</v>
      </c>
      <c r="B5">
        <f>4/47</f>
        <v>8.5106382978723402E-2</v>
      </c>
      <c r="C5">
        <v>29.1466171801111</v>
      </c>
      <c r="D5">
        <f>4/47</f>
        <v>8.5106382978723402E-2</v>
      </c>
      <c r="E5">
        <v>51.2353827774444</v>
      </c>
      <c r="F5">
        <f>4/47</f>
        <v>8.5106382978723402E-2</v>
      </c>
      <c r="G5">
        <v>41.697780710305601</v>
      </c>
      <c r="H5">
        <f>4/47</f>
        <v>8.5106382978723402E-2</v>
      </c>
      <c r="I5">
        <v>35.166528713138902</v>
      </c>
      <c r="J5">
        <f>4/47</f>
        <v>8.5106382978723402E-2</v>
      </c>
      <c r="K5">
        <v>28.1426305491667</v>
      </c>
      <c r="L5">
        <f>4/47</f>
        <v>8.5106382978723402E-2</v>
      </c>
      <c r="O5">
        <v>45.710855103944397</v>
      </c>
      <c r="P5">
        <f>4/47</f>
        <v>8.5106382978723402E-2</v>
      </c>
      <c r="Q5">
        <v>31.16327296075</v>
      </c>
      <c r="R5">
        <f>4/47</f>
        <v>8.5106382978723402E-2</v>
      </c>
      <c r="S5">
        <v>40.698193446888901</v>
      </c>
      <c r="T5">
        <f>4/47</f>
        <v>8.5106382978723402E-2</v>
      </c>
      <c r="U5">
        <v>6.5599310925833301</v>
      </c>
      <c r="V5">
        <f>4/47</f>
        <v>8.5106382978723402E-2</v>
      </c>
      <c r="W5">
        <v>20.116961870361099</v>
      </c>
      <c r="X5">
        <f>4/47</f>
        <v>8.5106382978723402E-2</v>
      </c>
      <c r="Y5">
        <v>47.723008929555597</v>
      </c>
      <c r="Z5">
        <f>4/47</f>
        <v>8.5106382978723402E-2</v>
      </c>
      <c r="AA5">
        <v>57.269009685611103</v>
      </c>
      <c r="AB5">
        <f>4/47</f>
        <v>8.5106382978723402E-2</v>
      </c>
      <c r="AC5">
        <v>50.2412913603889</v>
      </c>
      <c r="AD5">
        <f>4/47</f>
        <v>8.5106382978723402E-2</v>
      </c>
      <c r="AE5">
        <v>12.5798916430556</v>
      </c>
      <c r="AF5">
        <f>4/47</f>
        <v>8.5106382978723402E-2</v>
      </c>
    </row>
    <row r="6" spans="1:32" x14ac:dyDescent="0.25">
      <c r="A6">
        <v>56.7519848325556</v>
      </c>
      <c r="B6">
        <f>5/47</f>
        <v>0.10638297872340426</v>
      </c>
      <c r="C6">
        <v>30.15374005</v>
      </c>
      <c r="D6">
        <f>5/47</f>
        <v>0.10638297872340426</v>
      </c>
      <c r="E6">
        <v>52.743601559527796</v>
      </c>
      <c r="F6">
        <f>5/47</f>
        <v>0.10638297872340426</v>
      </c>
      <c r="G6">
        <v>41.697780710305601</v>
      </c>
      <c r="H6">
        <f>5/47</f>
        <v>0.10638297872340426</v>
      </c>
      <c r="I6">
        <v>35.166528713138902</v>
      </c>
      <c r="J6">
        <f>5/47</f>
        <v>0.10638297872340426</v>
      </c>
      <c r="K6">
        <v>37.174893957777797</v>
      </c>
      <c r="L6">
        <f>5/47</f>
        <v>0.10638297872340426</v>
      </c>
      <c r="O6">
        <v>46.714246632472197</v>
      </c>
      <c r="P6">
        <f>5/47</f>
        <v>0.10638297872340426</v>
      </c>
      <c r="Q6">
        <v>32.163343547361102</v>
      </c>
      <c r="R6">
        <f>5/47</f>
        <v>0.10638297872340426</v>
      </c>
      <c r="S6">
        <v>43.7060649594167</v>
      </c>
      <c r="T6">
        <f>5/47</f>
        <v>0.10638297872340426</v>
      </c>
      <c r="U6">
        <v>7.5682020503888898</v>
      </c>
      <c r="V6">
        <f>5/47</f>
        <v>0.10638297872340426</v>
      </c>
      <c r="W6">
        <v>29.152357585944401</v>
      </c>
      <c r="X6">
        <f>5/47</f>
        <v>0.10638297872340426</v>
      </c>
      <c r="Y6">
        <v>48.2259151395278</v>
      </c>
      <c r="Z6">
        <f>5/47</f>
        <v>0.10638297872340426</v>
      </c>
      <c r="AA6">
        <v>63.809225334666699</v>
      </c>
      <c r="AB6">
        <f>5/47</f>
        <v>0.10638297872340426</v>
      </c>
      <c r="AC6">
        <v>52.257082658055602</v>
      </c>
      <c r="AD6">
        <f>5/47</f>
        <v>0.10638297872340426</v>
      </c>
      <c r="AE6">
        <v>20.619268588083301</v>
      </c>
      <c r="AF6">
        <f>5/47</f>
        <v>0.10638297872340426</v>
      </c>
    </row>
    <row r="7" spans="1:32" x14ac:dyDescent="0.25">
      <c r="A7">
        <v>57.754938694472202</v>
      </c>
      <c r="B7">
        <f>6/47</f>
        <v>0.1276595744680851</v>
      </c>
      <c r="C7">
        <v>34.161247803222203</v>
      </c>
      <c r="D7">
        <f>6/47</f>
        <v>0.1276595744680851</v>
      </c>
      <c r="E7">
        <v>55.2502688781667</v>
      </c>
      <c r="F7">
        <f>6/47</f>
        <v>0.1276595744680851</v>
      </c>
      <c r="G7">
        <v>44.201873743138897</v>
      </c>
      <c r="H7">
        <f>6/47</f>
        <v>0.1276595744680851</v>
      </c>
      <c r="I7">
        <v>36.672135348472203</v>
      </c>
      <c r="J7">
        <f>6/47</f>
        <v>0.1276595744680851</v>
      </c>
      <c r="K7">
        <v>42.199798920749998</v>
      </c>
      <c r="L7">
        <f>6/47</f>
        <v>0.1276595744680851</v>
      </c>
      <c r="O7">
        <v>47.718044262555601</v>
      </c>
      <c r="P7">
        <f>6/47</f>
        <v>0.1276595744680851</v>
      </c>
      <c r="Q7">
        <v>34.166609077583303</v>
      </c>
      <c r="R7">
        <f>6/47</f>
        <v>0.1276595744680851</v>
      </c>
      <c r="S7">
        <v>44.2073562940556</v>
      </c>
      <c r="T7">
        <f>6/47</f>
        <v>0.1276595744680851</v>
      </c>
      <c r="U7">
        <v>11.574863401305601</v>
      </c>
      <c r="V7">
        <f>6/47</f>
        <v>0.1276595744680851</v>
      </c>
      <c r="W7">
        <v>35.170744818666698</v>
      </c>
      <c r="X7">
        <f>6/47</f>
        <v>0.1276595744680851</v>
      </c>
      <c r="Y7">
        <v>50.239322815194399</v>
      </c>
      <c r="Z7">
        <f>6/47</f>
        <v>0.1276595744680851</v>
      </c>
      <c r="AA7">
        <v>64.814026053916706</v>
      </c>
      <c r="AB7">
        <f>6/47</f>
        <v>0.1276595744680851</v>
      </c>
      <c r="AC7">
        <v>54.262505497888903</v>
      </c>
      <c r="AD7">
        <f>6/47</f>
        <v>0.1276595744680851</v>
      </c>
      <c r="AE7">
        <v>28.147985505277799</v>
      </c>
      <c r="AF7">
        <f>6/47</f>
        <v>0.1276595744680851</v>
      </c>
    </row>
    <row r="8" spans="1:32" x14ac:dyDescent="0.25">
      <c r="A8">
        <v>57.754938694472202</v>
      </c>
      <c r="B8">
        <f>7/47</f>
        <v>0.14893617021276595</v>
      </c>
      <c r="C8">
        <v>35.1637215231667</v>
      </c>
      <c r="D8">
        <f>7/47</f>
        <v>0.14893617021276595</v>
      </c>
      <c r="E8">
        <v>56.252906737277797</v>
      </c>
      <c r="F8">
        <f>7/47</f>
        <v>0.14893617021276595</v>
      </c>
      <c r="G8">
        <v>45.204913768333299</v>
      </c>
      <c r="H8">
        <f>7/47</f>
        <v>0.14893617021276595</v>
      </c>
      <c r="I8">
        <v>37.677202314833302</v>
      </c>
      <c r="J8">
        <f>7/47</f>
        <v>0.14893617021276595</v>
      </c>
      <c r="K8">
        <v>43.201368866444398</v>
      </c>
      <c r="L8">
        <f>7/47</f>
        <v>0.14893617021276595</v>
      </c>
      <c r="O8">
        <v>48.2204642279167</v>
      </c>
      <c r="P8">
        <f>7/47</f>
        <v>0.14893617021276595</v>
      </c>
      <c r="Q8">
        <v>34.166609077583303</v>
      </c>
      <c r="R8">
        <f>7/47</f>
        <v>0.14893617021276595</v>
      </c>
      <c r="S8">
        <v>46.716052435722197</v>
      </c>
      <c r="T8">
        <f>7/47</f>
        <v>0.14893617021276595</v>
      </c>
      <c r="U8">
        <v>13.5827852103056</v>
      </c>
      <c r="V8">
        <f>7/47</f>
        <v>0.14893617021276595</v>
      </c>
      <c r="W8">
        <v>40.699649345055597</v>
      </c>
      <c r="X8">
        <f>7/47</f>
        <v>0.14893617021276595</v>
      </c>
      <c r="Y8">
        <v>50.742861865805601</v>
      </c>
      <c r="Z8">
        <f>7/47</f>
        <v>0.14893617021276595</v>
      </c>
      <c r="AA8">
        <v>70.835616866972202</v>
      </c>
      <c r="AB8">
        <f>7/47</f>
        <v>0.14893617021276595</v>
      </c>
      <c r="AC8">
        <v>61.291864152055602</v>
      </c>
      <c r="AD8">
        <f>7/47</f>
        <v>0.14893617021276595</v>
      </c>
      <c r="AE8">
        <v>30.162387142583299</v>
      </c>
      <c r="AF8">
        <f>7/47</f>
        <v>0.14893617021276595</v>
      </c>
    </row>
    <row r="9" spans="1:32" x14ac:dyDescent="0.25">
      <c r="A9">
        <v>58.759309738194403</v>
      </c>
      <c r="B9">
        <f>8/47</f>
        <v>0.1702127659574468</v>
      </c>
      <c r="C9">
        <v>36.167182175555602</v>
      </c>
      <c r="D9">
        <f>8/47</f>
        <v>0.1702127659574468</v>
      </c>
      <c r="E9">
        <v>57.255363089861099</v>
      </c>
      <c r="F9">
        <f>8/47</f>
        <v>0.1702127659574468</v>
      </c>
      <c r="G9">
        <v>46.710294835916699</v>
      </c>
      <c r="H9">
        <f>8/47</f>
        <v>0.1702127659574468</v>
      </c>
      <c r="I9">
        <v>38.179921810583302</v>
      </c>
      <c r="J9">
        <f>8/47</f>
        <v>0.1702127659574468</v>
      </c>
      <c r="K9">
        <v>43.702429721694401</v>
      </c>
      <c r="L9">
        <f>8/47</f>
        <v>0.1702127659574468</v>
      </c>
      <c r="O9">
        <v>50.233952645777798</v>
      </c>
      <c r="P9">
        <f>8/47</f>
        <v>0.1702127659574468</v>
      </c>
      <c r="Q9">
        <v>41.702584252916701</v>
      </c>
      <c r="R9">
        <f>8/47</f>
        <v>0.1702127659574468</v>
      </c>
      <c r="S9">
        <v>47.719875660888903</v>
      </c>
      <c r="T9">
        <f>8/47</f>
        <v>0.1702127659574468</v>
      </c>
      <c r="U9">
        <v>16.60040339</v>
      </c>
      <c r="V9">
        <f>8/47</f>
        <v>0.1702127659574468</v>
      </c>
      <c r="W9">
        <v>41.203911759194398</v>
      </c>
      <c r="X9">
        <f>8/47</f>
        <v>0.1702127659574468</v>
      </c>
      <c r="Y9">
        <v>51.2463044810833</v>
      </c>
      <c r="Z9">
        <f>8/47</f>
        <v>0.1702127659574468</v>
      </c>
      <c r="AA9">
        <v>71.344169961777794</v>
      </c>
      <c r="AB9">
        <f>8/47</f>
        <v>0.1702127659574468</v>
      </c>
      <c r="AC9">
        <v>66.317738845277802</v>
      </c>
      <c r="AD9">
        <f>8/47</f>
        <v>0.1702127659574468</v>
      </c>
      <c r="AE9">
        <v>30.666852049527801</v>
      </c>
      <c r="AF9">
        <f>8/47</f>
        <v>0.1702127659574468</v>
      </c>
    </row>
    <row r="10" spans="1:32" x14ac:dyDescent="0.25">
      <c r="A10">
        <v>63.28784287725</v>
      </c>
      <c r="B10">
        <f>9/47</f>
        <v>0.19148936170212766</v>
      </c>
      <c r="C10">
        <v>38.680046393277799</v>
      </c>
      <c r="D10">
        <f>9/47</f>
        <v>0.19148936170212766</v>
      </c>
      <c r="E10">
        <v>61.275721692888901</v>
      </c>
      <c r="F10">
        <f>9/47</f>
        <v>0.19148936170212766</v>
      </c>
      <c r="G10">
        <v>46.710294835916699</v>
      </c>
      <c r="H10">
        <f>9/47</f>
        <v>0.19148936170212766</v>
      </c>
      <c r="I10">
        <v>38.683034148805604</v>
      </c>
      <c r="J10">
        <f>9/47</f>
        <v>0.19148936170212766</v>
      </c>
      <c r="K10">
        <v>45.206854079555598</v>
      </c>
      <c r="L10">
        <f>9/47</f>
        <v>0.19148936170212766</v>
      </c>
      <c r="O10">
        <v>50.233952645777798</v>
      </c>
      <c r="P10">
        <f>9/47</f>
        <v>0.19148936170212766</v>
      </c>
      <c r="Q10">
        <v>44.206808529722203</v>
      </c>
      <c r="R10">
        <f>9/47</f>
        <v>0.19148936170212766</v>
      </c>
      <c r="S10">
        <v>49.228746927750002</v>
      </c>
      <c r="T10">
        <f>9/47</f>
        <v>0.19148936170212766</v>
      </c>
      <c r="U10">
        <v>22.619150672416701</v>
      </c>
      <c r="V10">
        <f>9/47</f>
        <v>0.19148936170212766</v>
      </c>
      <c r="W10">
        <v>43.707783517888899</v>
      </c>
      <c r="X10">
        <f>9/47</f>
        <v>0.19148936170212766</v>
      </c>
      <c r="Y10">
        <v>52.254950401805601</v>
      </c>
      <c r="Z10">
        <f>9/47</f>
        <v>0.19148936170212766</v>
      </c>
      <c r="AA10">
        <v>71.344169961777794</v>
      </c>
      <c r="AB10">
        <f>9/47</f>
        <v>0.19148936170212766</v>
      </c>
      <c r="AC10">
        <v>67.8223792956111</v>
      </c>
      <c r="AD10">
        <f>9/47</f>
        <v>0.19148936170212766</v>
      </c>
      <c r="AE10">
        <v>32.1674854692222</v>
      </c>
      <c r="AF10">
        <f>9/47</f>
        <v>0.19148936170212766</v>
      </c>
    </row>
    <row r="11" spans="1:32" x14ac:dyDescent="0.25">
      <c r="A11">
        <v>63.791776465277799</v>
      </c>
      <c r="B11">
        <f>10/47</f>
        <v>0.21276595744680851</v>
      </c>
      <c r="C11">
        <v>39.687015019500002</v>
      </c>
      <c r="D11">
        <f>10/47</f>
        <v>0.21276595744680851</v>
      </c>
      <c r="E11">
        <v>61.275721692888901</v>
      </c>
      <c r="F11">
        <f>10/47</f>
        <v>0.21276595744680851</v>
      </c>
      <c r="G11">
        <v>46.710294835916699</v>
      </c>
      <c r="H11">
        <f>10/47</f>
        <v>0.21276595744680851</v>
      </c>
      <c r="I11">
        <v>38.683034148805604</v>
      </c>
      <c r="J11">
        <f>10/47</f>
        <v>0.21276595744680851</v>
      </c>
      <c r="K11">
        <v>47.214257040722202</v>
      </c>
      <c r="L11">
        <f>10/47</f>
        <v>0.21276595744680851</v>
      </c>
      <c r="O11">
        <v>51.2409033587778</v>
      </c>
      <c r="P11">
        <f>10/47</f>
        <v>0.21276595744680851</v>
      </c>
      <c r="Q11">
        <v>44.206808529722203</v>
      </c>
      <c r="R11">
        <f>10/47</f>
        <v>0.21276595744680851</v>
      </c>
      <c r="S11">
        <v>50.235944273833297</v>
      </c>
      <c r="T11">
        <f>10/47</f>
        <v>0.21276595744680851</v>
      </c>
      <c r="U11">
        <v>23.120524324944402</v>
      </c>
      <c r="V11">
        <f>10/47</f>
        <v>0.21276595744680851</v>
      </c>
      <c r="W11">
        <v>44.208968567361097</v>
      </c>
      <c r="X11">
        <f>10/47</f>
        <v>0.21276595744680851</v>
      </c>
      <c r="Y11">
        <v>53.259017252333301</v>
      </c>
      <c r="Z11">
        <f>10/47</f>
        <v>0.21276595744680851</v>
      </c>
      <c r="AA11">
        <v>71.839090373916704</v>
      </c>
      <c r="AB11">
        <f>10/47</f>
        <v>0.21276595744680851</v>
      </c>
      <c r="AC11">
        <v>68.324182161444398</v>
      </c>
      <c r="AD11">
        <f>10/47</f>
        <v>0.21276595744680851</v>
      </c>
      <c r="AE11">
        <v>32.1674854692222</v>
      </c>
      <c r="AF11">
        <f>10/47</f>
        <v>0.21276595744680851</v>
      </c>
    </row>
    <row r="12" spans="1:32" x14ac:dyDescent="0.25">
      <c r="A12">
        <v>66.2973125614444</v>
      </c>
      <c r="B12">
        <f>11/47</f>
        <v>0.23404255319148937</v>
      </c>
      <c r="C12">
        <v>41.6957139993889</v>
      </c>
      <c r="D12">
        <f>11/47</f>
        <v>0.23404255319148937</v>
      </c>
      <c r="E12">
        <v>66.300195051555505</v>
      </c>
      <c r="F12">
        <f>11/47</f>
        <v>0.23404255319148937</v>
      </c>
      <c r="G12">
        <v>47.7140754421944</v>
      </c>
      <c r="H12">
        <f>11/47</f>
        <v>0.23404255319148937</v>
      </c>
      <c r="I12">
        <v>40.190421380972197</v>
      </c>
      <c r="J12">
        <f>11/47</f>
        <v>0.23404255319148937</v>
      </c>
      <c r="K12">
        <v>48.218339789388899</v>
      </c>
      <c r="L12">
        <f>11/47</f>
        <v>0.23404255319148937</v>
      </c>
      <c r="O12">
        <v>51.744844037833303</v>
      </c>
      <c r="P12">
        <f>11/47</f>
        <v>0.23404255319148937</v>
      </c>
      <c r="Q12">
        <v>46.715510598055602</v>
      </c>
      <c r="R12">
        <f>11/47</f>
        <v>0.23404255319148937</v>
      </c>
      <c r="S12">
        <v>51.242806587166697</v>
      </c>
      <c r="T12">
        <f>11/47</f>
        <v>0.23404255319148937</v>
      </c>
      <c r="U12">
        <v>24.625989439750001</v>
      </c>
      <c r="V12">
        <f>11/47</f>
        <v>0.23404255319148937</v>
      </c>
      <c r="W12">
        <v>47.2199892897778</v>
      </c>
      <c r="X12">
        <f>11/47</f>
        <v>0.23404255319148937</v>
      </c>
      <c r="Y12">
        <v>54.2604353759722</v>
      </c>
      <c r="Z12">
        <f>11/47</f>
        <v>0.23404255319148937</v>
      </c>
      <c r="AA12">
        <v>72.8405715832222</v>
      </c>
      <c r="AB12">
        <f>11/47</f>
        <v>0.23404255319148937</v>
      </c>
      <c r="AC12">
        <v>68.324182161444398</v>
      </c>
      <c r="AD12">
        <f>11/47</f>
        <v>0.23404255319148937</v>
      </c>
      <c r="AE12">
        <v>32.1674854692222</v>
      </c>
      <c r="AF12">
        <f>11/47</f>
        <v>0.23404255319148937</v>
      </c>
    </row>
    <row r="13" spans="1:32" x14ac:dyDescent="0.25">
      <c r="A13">
        <v>66.798437207388901</v>
      </c>
      <c r="B13">
        <f>12/47</f>
        <v>0.25531914893617019</v>
      </c>
      <c r="C13">
        <v>42.696417931694398</v>
      </c>
      <c r="D13">
        <f>12/47</f>
        <v>0.25531914893617019</v>
      </c>
      <c r="E13">
        <v>67.804340598777799</v>
      </c>
      <c r="F13">
        <f>12/47</f>
        <v>0.25531914893617019</v>
      </c>
      <c r="G13">
        <v>51.740346882194402</v>
      </c>
      <c r="H13">
        <f>12/47</f>
        <v>0.25531914893617019</v>
      </c>
      <c r="I13">
        <v>41.699089077638902</v>
      </c>
      <c r="J13">
        <f>12/47</f>
        <v>0.25531914893617019</v>
      </c>
      <c r="K13">
        <v>48.721497290499997</v>
      </c>
      <c r="L13">
        <f>12/47</f>
        <v>0.25531914893617019</v>
      </c>
      <c r="O13">
        <v>54.254342242694399</v>
      </c>
      <c r="P13">
        <f>12/47</f>
        <v>0.25531914893617019</v>
      </c>
      <c r="Q13">
        <v>47.719298902055598</v>
      </c>
      <c r="R13">
        <f>12/47</f>
        <v>0.25531914893617019</v>
      </c>
      <c r="S13">
        <v>55.759838117888897</v>
      </c>
      <c r="T13">
        <f>12/47</f>
        <v>0.25531914893617019</v>
      </c>
      <c r="U13">
        <v>29.151838691833301</v>
      </c>
      <c r="V13">
        <f>12/47</f>
        <v>0.25531914893617019</v>
      </c>
      <c r="W13">
        <v>48.224444333972201</v>
      </c>
      <c r="X13">
        <f>12/47</f>
        <v>0.25531914893617019</v>
      </c>
      <c r="Y13">
        <v>58.272312530083298</v>
      </c>
      <c r="Z13">
        <f>12/47</f>
        <v>0.25531914893617019</v>
      </c>
      <c r="AA13">
        <v>74.847644133194393</v>
      </c>
      <c r="AB13">
        <f>12/47</f>
        <v>0.25531914893617019</v>
      </c>
      <c r="AC13">
        <v>72.842113425999997</v>
      </c>
      <c r="AD13">
        <f>12/47</f>
        <v>0.25531914893617019</v>
      </c>
      <c r="AE13">
        <v>33.168816304361101</v>
      </c>
      <c r="AF13">
        <f>12/47</f>
        <v>0.25531914893617019</v>
      </c>
    </row>
    <row r="14" spans="1:32" x14ac:dyDescent="0.25">
      <c r="A14">
        <v>67.801419088972196</v>
      </c>
      <c r="B14">
        <f>13/47</f>
        <v>0.27659574468085107</v>
      </c>
      <c r="C14">
        <v>43.698396325805597</v>
      </c>
      <c r="D14">
        <f>13/47</f>
        <v>0.27659574468085107</v>
      </c>
      <c r="E14">
        <v>68.8080890266111</v>
      </c>
      <c r="F14">
        <f>13/47</f>
        <v>0.27659574468085107</v>
      </c>
      <c r="G14">
        <v>52.7447387177222</v>
      </c>
      <c r="H14">
        <f>13/47</f>
        <v>0.27659574468085107</v>
      </c>
      <c r="I14">
        <v>43.200658372666702</v>
      </c>
      <c r="J14">
        <f>13/47</f>
        <v>0.27659574468085107</v>
      </c>
      <c r="K14">
        <v>49.224726031583302</v>
      </c>
      <c r="L14">
        <f>13/47</f>
        <v>0.27659574468085107</v>
      </c>
      <c r="O14">
        <v>54.254342242694399</v>
      </c>
      <c r="P14">
        <f>13/47</f>
        <v>0.27659574468085107</v>
      </c>
      <c r="Q14">
        <v>47.719298902055598</v>
      </c>
      <c r="R14">
        <f>13/47</f>
        <v>0.27659574468085107</v>
      </c>
      <c r="S14">
        <v>56.261493786861102</v>
      </c>
      <c r="T14">
        <f>13/47</f>
        <v>0.27659574468085107</v>
      </c>
      <c r="U14">
        <v>30.159001402416699</v>
      </c>
      <c r="V14">
        <f>13/47</f>
        <v>0.27659574468085107</v>
      </c>
      <c r="W14">
        <v>51.244579482944403</v>
      </c>
      <c r="X14">
        <f>13/47</f>
        <v>0.27659574468085107</v>
      </c>
      <c r="Y14">
        <v>61.792632625000003</v>
      </c>
      <c r="Z14">
        <f>13/47</f>
        <v>0.27659574468085107</v>
      </c>
      <c r="AA14">
        <v>76.351512604416698</v>
      </c>
      <c r="AB14">
        <f>13/47</f>
        <v>0.27659574468085107</v>
      </c>
      <c r="AC14">
        <v>74.849172883055601</v>
      </c>
      <c r="AD14">
        <f>13/47</f>
        <v>0.27659574468085107</v>
      </c>
      <c r="AE14">
        <v>33.669768097861102</v>
      </c>
      <c r="AF14">
        <f>13/47</f>
        <v>0.27659574468085107</v>
      </c>
    </row>
    <row r="15" spans="1:32" x14ac:dyDescent="0.25">
      <c r="A15">
        <v>68.303276062500004</v>
      </c>
      <c r="B15">
        <f>14/47</f>
        <v>0.2978723404255319</v>
      </c>
      <c r="C15">
        <v>44.199780017611097</v>
      </c>
      <c r="D15">
        <f>14/47</f>
        <v>0.2978723404255319</v>
      </c>
      <c r="E15">
        <v>71.821826990888894</v>
      </c>
      <c r="F15">
        <f>14/47</f>
        <v>0.2978723404255319</v>
      </c>
      <c r="G15">
        <v>53.248857441055598</v>
      </c>
      <c r="H15">
        <f>14/47</f>
        <v>0.2978723404255319</v>
      </c>
      <c r="I15">
        <v>43.200658372666702</v>
      </c>
      <c r="J15">
        <f>14/47</f>
        <v>0.2978723404255319</v>
      </c>
      <c r="K15">
        <v>50.231758636750001</v>
      </c>
      <c r="L15">
        <f>14/47</f>
        <v>0.2978723404255319</v>
      </c>
      <c r="O15">
        <v>54.755343087277801</v>
      </c>
      <c r="P15">
        <f>14/47</f>
        <v>0.2978723404255319</v>
      </c>
      <c r="Q15">
        <v>49.731516523972203</v>
      </c>
      <c r="R15">
        <f>14/47</f>
        <v>0.2978723404255319</v>
      </c>
      <c r="S15">
        <v>60.781888150333302</v>
      </c>
      <c r="T15">
        <f>14/47</f>
        <v>0.2978723404255319</v>
      </c>
      <c r="U15">
        <v>30.159001402416699</v>
      </c>
      <c r="V15">
        <f>14/47</f>
        <v>0.2978723404255319</v>
      </c>
      <c r="W15">
        <v>51.749087577555599</v>
      </c>
      <c r="X15">
        <f>14/47</f>
        <v>0.2978723404255319</v>
      </c>
      <c r="Y15">
        <v>65.313208852000002</v>
      </c>
      <c r="Z15">
        <f>14/47</f>
        <v>0.2978723404255319</v>
      </c>
      <c r="AA15">
        <v>77.3555444265278</v>
      </c>
      <c r="AB15">
        <f>14/47</f>
        <v>0.2978723404255319</v>
      </c>
      <c r="AC15">
        <v>74.849172883055601</v>
      </c>
      <c r="AD15">
        <f>14/47</f>
        <v>0.2978723404255319</v>
      </c>
      <c r="AE15">
        <v>34.1707417233889</v>
      </c>
      <c r="AF15">
        <f>14/47</f>
        <v>0.2978723404255319</v>
      </c>
    </row>
    <row r="16" spans="1:32" x14ac:dyDescent="0.25">
      <c r="A16">
        <v>68.8051044670556</v>
      </c>
      <c r="B16">
        <f>15/47</f>
        <v>0.31914893617021278</v>
      </c>
      <c r="C16">
        <v>45.202700776583299</v>
      </c>
      <c r="D16">
        <f>15/47</f>
        <v>0.31914893617021278</v>
      </c>
      <c r="E16">
        <v>74.831859083583296</v>
      </c>
      <c r="F16">
        <f>15/47</f>
        <v>0.31914893617021278</v>
      </c>
      <c r="G16">
        <v>53.748816289277798</v>
      </c>
      <c r="H16">
        <f>15/47</f>
        <v>0.31914893617021278</v>
      </c>
      <c r="I16">
        <v>44.203279531694399</v>
      </c>
      <c r="J16">
        <f>15/47</f>
        <v>0.31914893617021278</v>
      </c>
      <c r="K16">
        <v>53.251218554555599</v>
      </c>
      <c r="L16">
        <f>15/47</f>
        <v>0.31914893617021278</v>
      </c>
      <c r="O16">
        <v>54.755343087277801</v>
      </c>
      <c r="P16">
        <f>15/47</f>
        <v>0.31914893617021278</v>
      </c>
      <c r="Q16">
        <v>52.750672616750002</v>
      </c>
      <c r="R16">
        <f>15/47</f>
        <v>0.31914893617021278</v>
      </c>
      <c r="S16">
        <v>61.284987983472199</v>
      </c>
      <c r="T16">
        <f>15/47</f>
        <v>0.31914893617021278</v>
      </c>
      <c r="U16">
        <v>32.664717249944403</v>
      </c>
      <c r="V16">
        <f>15/47</f>
        <v>0.31914893617021278</v>
      </c>
      <c r="W16">
        <v>53.2574389811667</v>
      </c>
      <c r="X16">
        <f>15/47</f>
        <v>0.31914893617021278</v>
      </c>
      <c r="Y16">
        <v>66.8162324868333</v>
      </c>
      <c r="Z16">
        <f>15/47</f>
        <v>0.31914893617021278</v>
      </c>
      <c r="AA16">
        <v>80.876260395027799</v>
      </c>
      <c r="AB16">
        <f>15/47</f>
        <v>0.31914893617021278</v>
      </c>
      <c r="AC16">
        <v>96.4578834233333</v>
      </c>
      <c r="AD16">
        <f>15/47</f>
        <v>0.31914893617021278</v>
      </c>
      <c r="AE16">
        <v>34.1707417233889</v>
      </c>
      <c r="AF16">
        <f>15/47</f>
        <v>0.31914893617021278</v>
      </c>
    </row>
    <row r="17" spans="1:32" x14ac:dyDescent="0.25">
      <c r="A17">
        <v>68.8051044670556</v>
      </c>
      <c r="B17">
        <f>16/47</f>
        <v>0.34042553191489361</v>
      </c>
      <c r="C17">
        <v>46.206618119861098</v>
      </c>
      <c r="D17">
        <f>16/47</f>
        <v>0.34042553191489361</v>
      </c>
      <c r="E17">
        <v>75.332803182055599</v>
      </c>
      <c r="F17">
        <f>16/47</f>
        <v>0.34042553191489361</v>
      </c>
      <c r="G17">
        <v>54.750596402583298</v>
      </c>
      <c r="H17">
        <f>16/47</f>
        <v>0.34042553191489361</v>
      </c>
      <c r="I17">
        <v>45.206289595027798</v>
      </c>
      <c r="J17">
        <f>16/47</f>
        <v>0.34042553191489361</v>
      </c>
      <c r="K17">
        <v>54.2519380433056</v>
      </c>
      <c r="L17">
        <f>16/47</f>
        <v>0.34042553191489361</v>
      </c>
      <c r="O17">
        <v>56.760463244638899</v>
      </c>
      <c r="P17">
        <f>16/47</f>
        <v>0.34042553191489361</v>
      </c>
      <c r="Q17">
        <v>54.7567437219722</v>
      </c>
      <c r="R17">
        <f>16/47</f>
        <v>0.34042553191489361</v>
      </c>
      <c r="S17">
        <v>61.284987983472199</v>
      </c>
      <c r="T17">
        <f>16/47</f>
        <v>0.34042553191489361</v>
      </c>
      <c r="U17">
        <v>32.664717249944403</v>
      </c>
      <c r="V17">
        <f>16/47</f>
        <v>0.34042553191489361</v>
      </c>
      <c r="W17">
        <v>53.7576218326667</v>
      </c>
      <c r="X17">
        <f>16/47</f>
        <v>0.34042553191489361</v>
      </c>
      <c r="Y17">
        <v>68.321303338999996</v>
      </c>
      <c r="Z17">
        <f>16/47</f>
        <v>0.34042553191489361</v>
      </c>
      <c r="AA17">
        <v>82.388471961833304</v>
      </c>
      <c r="AB17">
        <f>16/47</f>
        <v>0.34042553191489361</v>
      </c>
      <c r="AC17">
        <v>97.960187576027806</v>
      </c>
      <c r="AD17">
        <f>16/47</f>
        <v>0.34042553191489361</v>
      </c>
      <c r="AE17">
        <v>38.691237744694398</v>
      </c>
      <c r="AF17">
        <f>16/47</f>
        <v>0.34042553191489361</v>
      </c>
    </row>
    <row r="18" spans="1:32" x14ac:dyDescent="0.25">
      <c r="A18">
        <v>69.307394992805598</v>
      </c>
      <c r="B18">
        <f>17/47</f>
        <v>0.36170212765957449</v>
      </c>
      <c r="C18">
        <v>48.214050553666702</v>
      </c>
      <c r="D18">
        <f>17/47</f>
        <v>0.36170212765957449</v>
      </c>
      <c r="E18">
        <v>80.354827230722194</v>
      </c>
      <c r="F18">
        <f>17/47</f>
        <v>0.36170212765957449</v>
      </c>
      <c r="G18">
        <v>54.750596402583298</v>
      </c>
      <c r="H18">
        <f>17/47</f>
        <v>0.36170212765957449</v>
      </c>
      <c r="I18">
        <v>45.708155372888903</v>
      </c>
      <c r="J18">
        <f>17/47</f>
        <v>0.36170212765957449</v>
      </c>
      <c r="K18">
        <v>54.752948784805596</v>
      </c>
      <c r="L18">
        <f>17/47</f>
        <v>0.36170212765957449</v>
      </c>
      <c r="O18">
        <v>56.760463244638899</v>
      </c>
      <c r="P18">
        <f>17/47</f>
        <v>0.36170212765957449</v>
      </c>
      <c r="Q18">
        <v>54.7567437219722</v>
      </c>
      <c r="R18">
        <f>17/47</f>
        <v>0.36170212765957449</v>
      </c>
      <c r="S18">
        <v>62.7962147841667</v>
      </c>
      <c r="T18">
        <f>17/47</f>
        <v>0.36170212765957449</v>
      </c>
      <c r="U18">
        <v>33.165437237583298</v>
      </c>
      <c r="V18">
        <f>17/47</f>
        <v>0.36170212765957449</v>
      </c>
      <c r="W18">
        <v>54.258817571999998</v>
      </c>
      <c r="X18">
        <f>17/47</f>
        <v>0.36170212765957449</v>
      </c>
      <c r="Y18">
        <v>68.321303338999996</v>
      </c>
      <c r="Z18">
        <f>17/47</f>
        <v>0.36170212765957449</v>
      </c>
      <c r="AA18">
        <v>87.406148352416693</v>
      </c>
      <c r="AB18">
        <f>17/47</f>
        <v>0.36170212765957449</v>
      </c>
      <c r="AC18">
        <v>113.032894743833</v>
      </c>
      <c r="AD18">
        <f>17/47</f>
        <v>0.36170212765957449</v>
      </c>
      <c r="AE18">
        <v>41.207964494388897</v>
      </c>
      <c r="AF18">
        <f>17/47</f>
        <v>0.36170212765957449</v>
      </c>
    </row>
    <row r="19" spans="1:32" x14ac:dyDescent="0.25">
      <c r="A19">
        <v>69.809840501472195</v>
      </c>
      <c r="B19">
        <f>18/47</f>
        <v>0.38297872340425532</v>
      </c>
      <c r="C19">
        <v>48.7171354959167</v>
      </c>
      <c r="D19">
        <f>18/47</f>
        <v>0.38297872340425532</v>
      </c>
      <c r="E19">
        <v>81.866443514416702</v>
      </c>
      <c r="F19">
        <f>18/47</f>
        <v>0.38297872340425532</v>
      </c>
      <c r="G19">
        <v>58.763178466055599</v>
      </c>
      <c r="H19">
        <f>18/47</f>
        <v>0.38297872340425532</v>
      </c>
      <c r="I19">
        <v>45.708155372888903</v>
      </c>
      <c r="J19">
        <f>18/47</f>
        <v>0.38297872340425532</v>
      </c>
      <c r="K19">
        <v>56.256757352555603</v>
      </c>
      <c r="L19">
        <f>18/47</f>
        <v>0.38297872340425532</v>
      </c>
      <c r="O19">
        <v>57.261749732055598</v>
      </c>
      <c r="P19">
        <f>18/47</f>
        <v>0.38297872340425532</v>
      </c>
      <c r="Q19">
        <v>55.759100726666702</v>
      </c>
      <c r="R19">
        <f>18/47</f>
        <v>0.38297872340425532</v>
      </c>
      <c r="S19">
        <v>63.300173490694398</v>
      </c>
      <c r="T19">
        <f>18/47</f>
        <v>0.38297872340425532</v>
      </c>
      <c r="U19">
        <v>33.666210898555597</v>
      </c>
      <c r="V19">
        <f>18/47</f>
        <v>0.38297872340425532</v>
      </c>
      <c r="W19">
        <v>56.263791938750003</v>
      </c>
      <c r="X19">
        <f>18/47</f>
        <v>0.38297872340425532</v>
      </c>
      <c r="Y19">
        <v>68.823706344972194</v>
      </c>
      <c r="Z19">
        <f>18/47</f>
        <v>0.38297872340425532</v>
      </c>
      <c r="AA19">
        <v>96.956401023166705</v>
      </c>
      <c r="AB19">
        <f>18/47</f>
        <v>0.38297872340425532</v>
      </c>
      <c r="AC19">
        <v>119.558704957944</v>
      </c>
      <c r="AD19">
        <f>18/47</f>
        <v>0.38297872340425532</v>
      </c>
      <c r="AE19">
        <v>41.708517339111097</v>
      </c>
      <c r="AF19">
        <f>18/47</f>
        <v>0.38297872340425532</v>
      </c>
    </row>
    <row r="20" spans="1:32" x14ac:dyDescent="0.25">
      <c r="A20">
        <v>69.809840501472195</v>
      </c>
      <c r="B20">
        <f>19/47</f>
        <v>0.40425531914893614</v>
      </c>
      <c r="C20">
        <v>49.7233881681667</v>
      </c>
      <c r="D20">
        <f>19/47</f>
        <v>0.40425531914893614</v>
      </c>
      <c r="E20">
        <v>87.385438374055596</v>
      </c>
      <c r="F20">
        <f>19/47</f>
        <v>0.40425531914893614</v>
      </c>
      <c r="G20">
        <v>60.270973351027799</v>
      </c>
      <c r="H20">
        <f>19/47</f>
        <v>0.40425531914893614</v>
      </c>
      <c r="I20">
        <v>45.708155372888903</v>
      </c>
      <c r="J20">
        <f>19/47</f>
        <v>0.40425531914893614</v>
      </c>
      <c r="K20">
        <v>56.7578904778333</v>
      </c>
      <c r="L20">
        <f>19/47</f>
        <v>0.40425531914893614</v>
      </c>
      <c r="O20">
        <v>57.7638446747778</v>
      </c>
      <c r="P20">
        <f>19/47</f>
        <v>0.40425531914893614</v>
      </c>
      <c r="Q20">
        <v>57.765410072083299</v>
      </c>
      <c r="R20">
        <f>19/47</f>
        <v>0.40425531914893614</v>
      </c>
      <c r="S20">
        <v>68.818907403083301</v>
      </c>
      <c r="T20">
        <f>19/47</f>
        <v>0.40425531914893614</v>
      </c>
      <c r="U20">
        <v>35.671672872777798</v>
      </c>
      <c r="V20">
        <f>19/47</f>
        <v>0.40425531914893614</v>
      </c>
      <c r="W20">
        <v>58.270650061888901</v>
      </c>
      <c r="X20">
        <f>19/47</f>
        <v>0.40425531914893614</v>
      </c>
      <c r="Y20">
        <v>69.326059349305595</v>
      </c>
      <c r="Z20">
        <f>19/47</f>
        <v>0.40425531914893614</v>
      </c>
      <c r="AC20">
        <v>120.563083857028</v>
      </c>
      <c r="AD20">
        <f>19/47</f>
        <v>0.40425531914893614</v>
      </c>
      <c r="AE20">
        <v>45.216500908083297</v>
      </c>
      <c r="AF20">
        <f>19/47</f>
        <v>0.40425531914893614</v>
      </c>
    </row>
    <row r="21" spans="1:32" x14ac:dyDescent="0.25">
      <c r="A21">
        <v>70.815070454666696</v>
      </c>
      <c r="B21">
        <f>20/47</f>
        <v>0.42553191489361702</v>
      </c>
      <c r="C21">
        <v>49.7233881681667</v>
      </c>
      <c r="D21">
        <f>20/47</f>
        <v>0.42553191489361702</v>
      </c>
      <c r="E21">
        <v>90.9022952836944</v>
      </c>
      <c r="F21">
        <f>20/47</f>
        <v>0.42553191489361702</v>
      </c>
      <c r="G21">
        <v>60.270973351027799</v>
      </c>
      <c r="H21">
        <f>20/47</f>
        <v>0.42553191489361702</v>
      </c>
      <c r="I21">
        <v>46.210259873666701</v>
      </c>
      <c r="J21">
        <f>20/47</f>
        <v>0.42553191489361702</v>
      </c>
      <c r="K21">
        <v>60.273725582166698</v>
      </c>
      <c r="L21">
        <f>20/47</f>
        <v>0.42553191489361702</v>
      </c>
      <c r="O21">
        <v>59.270522024277803</v>
      </c>
      <c r="P21">
        <f>20/47</f>
        <v>0.42553191489361702</v>
      </c>
      <c r="Q21">
        <v>59.7748198127778</v>
      </c>
      <c r="R21">
        <f>20/47</f>
        <v>0.42553191489361702</v>
      </c>
      <c r="S21">
        <v>72.335669822888903</v>
      </c>
      <c r="T21">
        <f>20/47</f>
        <v>0.42553191489361702</v>
      </c>
      <c r="U21">
        <v>37.178644235166701</v>
      </c>
      <c r="V21">
        <f>20/47</f>
        <v>0.42553191489361702</v>
      </c>
      <c r="W21">
        <v>59.2752992335</v>
      </c>
      <c r="X21">
        <f>20/47</f>
        <v>0.42553191489361702</v>
      </c>
      <c r="Y21">
        <v>72.339806682777805</v>
      </c>
      <c r="Z21">
        <f>20/47</f>
        <v>0.42553191489361702</v>
      </c>
      <c r="AC21">
        <v>138.14261962686101</v>
      </c>
      <c r="AD21">
        <f>20/47</f>
        <v>0.42553191489361702</v>
      </c>
      <c r="AE21">
        <v>47.224027294222203</v>
      </c>
      <c r="AF21">
        <f>20/47</f>
        <v>0.42553191489361702</v>
      </c>
    </row>
    <row r="22" spans="1:32" x14ac:dyDescent="0.25">
      <c r="A22">
        <v>72.822595002027796</v>
      </c>
      <c r="B22">
        <f>21/47</f>
        <v>0.44680851063829785</v>
      </c>
      <c r="C22">
        <v>50.226948181333299</v>
      </c>
      <c r="D22">
        <f>21/47</f>
        <v>0.44680851063829785</v>
      </c>
      <c r="E22">
        <v>91.405093052777801</v>
      </c>
      <c r="F22">
        <f>21/47</f>
        <v>0.44680851063829785</v>
      </c>
      <c r="G22">
        <v>60.774390330583302</v>
      </c>
      <c r="H22">
        <f>21/47</f>
        <v>0.44680851063829785</v>
      </c>
      <c r="I22">
        <v>48.217717737833297</v>
      </c>
      <c r="J22">
        <f>21/47</f>
        <v>0.44680851063829785</v>
      </c>
      <c r="K22">
        <v>60.273725582166698</v>
      </c>
      <c r="L22">
        <f>21/47</f>
        <v>0.44680851063829785</v>
      </c>
      <c r="O22">
        <v>60.779509738277802</v>
      </c>
      <c r="P22">
        <f>21/47</f>
        <v>0.44680851063829785</v>
      </c>
      <c r="Q22">
        <v>62.291069208222197</v>
      </c>
      <c r="R22">
        <f>21/47</f>
        <v>0.44680851063829785</v>
      </c>
      <c r="S22">
        <v>83.8908600008333</v>
      </c>
      <c r="T22">
        <f>21/47</f>
        <v>0.44680851063829785</v>
      </c>
      <c r="U22">
        <v>37.6811895785278</v>
      </c>
      <c r="V22">
        <f>21/47</f>
        <v>0.44680851063829785</v>
      </c>
      <c r="W22">
        <v>59.7777968963333</v>
      </c>
      <c r="X22">
        <f>21/47</f>
        <v>0.44680851063829785</v>
      </c>
      <c r="Y22">
        <v>76.350371261527798</v>
      </c>
      <c r="Z22">
        <f>21/47</f>
        <v>0.44680851063829785</v>
      </c>
      <c r="AC22">
        <v>159.736736344972</v>
      </c>
      <c r="AD22">
        <f>21/47</f>
        <v>0.44680851063829785</v>
      </c>
      <c r="AE22">
        <v>48.228984927944403</v>
      </c>
      <c r="AF22">
        <f>21/47</f>
        <v>0.44680851063829785</v>
      </c>
    </row>
    <row r="23" spans="1:32" x14ac:dyDescent="0.25">
      <c r="A23">
        <v>73.326734016916703</v>
      </c>
      <c r="B23">
        <f>22/47</f>
        <v>0.46808510638297873</v>
      </c>
      <c r="C23">
        <v>50.730548922305601</v>
      </c>
      <c r="D23">
        <f>22/47</f>
        <v>0.46808510638297873</v>
      </c>
      <c r="E23">
        <v>95.934055998333307</v>
      </c>
      <c r="F23">
        <f>22/47</f>
        <v>0.46808510638297873</v>
      </c>
      <c r="G23">
        <v>61.780466603138898</v>
      </c>
      <c r="H23">
        <f>22/47</f>
        <v>0.46808510638297873</v>
      </c>
      <c r="I23">
        <v>49.224053855444403</v>
      </c>
      <c r="J23">
        <f>22/47</f>
        <v>0.46808510638297873</v>
      </c>
      <c r="K23">
        <v>62.790838861833301</v>
      </c>
      <c r="L23">
        <f>22/47</f>
        <v>0.46808510638297873</v>
      </c>
      <c r="O23">
        <v>62.2893123014167</v>
      </c>
      <c r="P23">
        <f>22/47</f>
        <v>0.46808510638297873</v>
      </c>
      <c r="Q23">
        <v>64.306780271416699</v>
      </c>
      <c r="R23">
        <f>22/47</f>
        <v>0.46808510638297873</v>
      </c>
      <c r="S23">
        <v>86.394652573694401</v>
      </c>
      <c r="T23">
        <f>22/47</f>
        <v>0.46808510638297873</v>
      </c>
      <c r="U23">
        <v>38.68716936925</v>
      </c>
      <c r="V23">
        <f>22/47</f>
        <v>0.46808510638297873</v>
      </c>
      <c r="W23">
        <v>61.287600690527803</v>
      </c>
      <c r="X23">
        <f>22/47</f>
        <v>0.46808510638297873</v>
      </c>
      <c r="Y23">
        <v>78.861757514888893</v>
      </c>
      <c r="Z23">
        <f>22/47</f>
        <v>0.46808510638297873</v>
      </c>
      <c r="AC23">
        <v>167.26986752827801</v>
      </c>
      <c r="AD23">
        <f>22/47</f>
        <v>0.46808510638297873</v>
      </c>
      <c r="AE23">
        <v>48.228984927944403</v>
      </c>
      <c r="AF23">
        <f>22/47</f>
        <v>0.46808510638297873</v>
      </c>
    </row>
    <row r="24" spans="1:32" x14ac:dyDescent="0.25">
      <c r="A24">
        <v>73.326734016916703</v>
      </c>
      <c r="B24">
        <f>23/47</f>
        <v>0.48936170212765956</v>
      </c>
      <c r="C24">
        <v>51.234147788055601</v>
      </c>
      <c r="D24">
        <f>23/47</f>
        <v>0.48936170212765956</v>
      </c>
      <c r="E24">
        <v>101.950305388278</v>
      </c>
      <c r="F24">
        <f>23/47</f>
        <v>0.48936170212765956</v>
      </c>
      <c r="G24">
        <v>63.795824812333301</v>
      </c>
      <c r="H24">
        <f>23/47</f>
        <v>0.48936170212765956</v>
      </c>
      <c r="I24">
        <v>49.727423538694403</v>
      </c>
      <c r="J24">
        <f>23/47</f>
        <v>0.48936170212765956</v>
      </c>
      <c r="K24">
        <v>63.294841345277803</v>
      </c>
      <c r="L24">
        <f>23/47</f>
        <v>0.48936170212765956</v>
      </c>
      <c r="O24">
        <v>62.2893123014167</v>
      </c>
      <c r="P24">
        <f>23/47</f>
        <v>0.48936170212765956</v>
      </c>
      <c r="Q24">
        <v>69.320016429361104</v>
      </c>
      <c r="R24">
        <f>23/47</f>
        <v>0.48936170212765956</v>
      </c>
      <c r="S24">
        <v>98.451321346388895</v>
      </c>
      <c r="T24">
        <f>23/47</f>
        <v>0.48936170212765956</v>
      </c>
      <c r="U24">
        <v>39.190595094861102</v>
      </c>
      <c r="V24">
        <f>23/47</f>
        <v>0.48936170212765956</v>
      </c>
      <c r="W24">
        <v>62.798631438027797</v>
      </c>
      <c r="X24">
        <f>23/47</f>
        <v>0.48936170212765956</v>
      </c>
      <c r="Y24">
        <v>80.371093234333301</v>
      </c>
      <c r="Z24">
        <f>23/47</f>
        <v>0.48936170212765956</v>
      </c>
      <c r="AC24">
        <v>184.85978691688899</v>
      </c>
      <c r="AD24">
        <f>23/47</f>
        <v>0.48936170212765956</v>
      </c>
      <c r="AE24">
        <v>49.235357796833298</v>
      </c>
      <c r="AF24">
        <f>23/47</f>
        <v>0.48936170212765956</v>
      </c>
    </row>
    <row r="25" spans="1:32" x14ac:dyDescent="0.25">
      <c r="A25">
        <v>73.326734016916703</v>
      </c>
      <c r="B25">
        <f>24/47</f>
        <v>0.51063829787234039</v>
      </c>
      <c r="C25">
        <v>52.742321959194399</v>
      </c>
      <c r="D25">
        <f>24/47</f>
        <v>0.51063829787234039</v>
      </c>
      <c r="E25">
        <v>108.985669341056</v>
      </c>
      <c r="F25">
        <f>24/47</f>
        <v>0.51063829787234039</v>
      </c>
      <c r="G25">
        <v>64.299762210333299</v>
      </c>
      <c r="H25">
        <f>24/47</f>
        <v>0.51063829787234039</v>
      </c>
      <c r="I25">
        <v>50.230954916722197</v>
      </c>
      <c r="J25">
        <f>24/47</f>
        <v>0.51063829787234039</v>
      </c>
      <c r="K25">
        <v>63.798617252583298</v>
      </c>
      <c r="L25">
        <f>24/47</f>
        <v>0.51063829787234039</v>
      </c>
      <c r="O25">
        <v>64.305196831444405</v>
      </c>
      <c r="P25">
        <f>24/47</f>
        <v>0.51063829787234039</v>
      </c>
      <c r="Q25">
        <v>70.8280278486111</v>
      </c>
      <c r="R25">
        <f>24/47</f>
        <v>0.51063829787234039</v>
      </c>
      <c r="S25">
        <v>109.001714476667</v>
      </c>
      <c r="T25">
        <f>24/47</f>
        <v>0.51063829787234039</v>
      </c>
      <c r="U25">
        <v>42.704606639138902</v>
      </c>
      <c r="V25">
        <f>24/47</f>
        <v>0.51063829787234039</v>
      </c>
      <c r="W25">
        <v>63.806611433472199</v>
      </c>
      <c r="X25">
        <f>24/47</f>
        <v>0.51063829787234039</v>
      </c>
      <c r="Y25">
        <v>86.400100164972201</v>
      </c>
      <c r="Z25">
        <f>24/47</f>
        <v>0.51063829787234039</v>
      </c>
      <c r="AC25">
        <v>186.365050692583</v>
      </c>
      <c r="AD25">
        <f>24/47</f>
        <v>0.51063829787234039</v>
      </c>
      <c r="AE25">
        <v>50.746017200694403</v>
      </c>
      <c r="AF25">
        <f>24/47</f>
        <v>0.51063829787234039</v>
      </c>
    </row>
    <row r="26" spans="1:32" x14ac:dyDescent="0.25">
      <c r="A26">
        <v>75.329892857111105</v>
      </c>
      <c r="B26">
        <f>25/47</f>
        <v>0.53191489361702127</v>
      </c>
      <c r="C26">
        <v>53.246302961055598</v>
      </c>
      <c r="D26">
        <f>25/47</f>
        <v>0.53191489361702127</v>
      </c>
      <c r="E26">
        <v>128.562778362861</v>
      </c>
      <c r="F26">
        <f>25/47</f>
        <v>0.53191489361702127</v>
      </c>
      <c r="G26">
        <v>64.800100546166703</v>
      </c>
      <c r="H26">
        <f>25/47</f>
        <v>0.53191489361702127</v>
      </c>
      <c r="I26">
        <v>52.246112978666702</v>
      </c>
      <c r="J26">
        <f>25/47</f>
        <v>0.53191489361702127</v>
      </c>
      <c r="K26">
        <v>64.3025050029444</v>
      </c>
      <c r="L26">
        <f>25/47</f>
        <v>0.53191489361702127</v>
      </c>
      <c r="O26">
        <v>64.805765638249994</v>
      </c>
      <c r="P26">
        <f>25/47</f>
        <v>0.53191489361702127</v>
      </c>
      <c r="Q26">
        <v>70.8280278486111</v>
      </c>
      <c r="R26">
        <f>25/47</f>
        <v>0.53191489361702127</v>
      </c>
      <c r="U26">
        <v>42.704606639138902</v>
      </c>
      <c r="V26">
        <f>25/47</f>
        <v>0.53191489361702127</v>
      </c>
      <c r="W26">
        <v>65.311315478555599</v>
      </c>
      <c r="X26">
        <f>25/47</f>
        <v>0.53191489361702127</v>
      </c>
      <c r="Y26">
        <v>88.910576440055607</v>
      </c>
      <c r="Z26">
        <f>25/47</f>
        <v>0.53191489361702127</v>
      </c>
      <c r="AC26">
        <v>191.38898722577801</v>
      </c>
      <c r="AD26">
        <f>25/47</f>
        <v>0.53191489361702127</v>
      </c>
      <c r="AE26">
        <v>53.262389923944397</v>
      </c>
      <c r="AF26">
        <f>25/47</f>
        <v>0.53191489361702127</v>
      </c>
    </row>
    <row r="27" spans="1:32" x14ac:dyDescent="0.25">
      <c r="A27">
        <v>75.831064302277795</v>
      </c>
      <c r="B27">
        <f>26/47</f>
        <v>0.55319148936170215</v>
      </c>
      <c r="C27">
        <v>53.746398533666699</v>
      </c>
      <c r="D27">
        <f>26/47</f>
        <v>0.55319148936170215</v>
      </c>
      <c r="G27">
        <v>66.301702186750006</v>
      </c>
      <c r="H27">
        <f>26/47</f>
        <v>0.55319148936170215</v>
      </c>
      <c r="I27">
        <v>54.2510092472222</v>
      </c>
      <c r="J27">
        <f>26/47</f>
        <v>0.55319148936170215</v>
      </c>
      <c r="K27">
        <v>66.304618060361094</v>
      </c>
      <c r="L27">
        <f>26/47</f>
        <v>0.55319148936170215</v>
      </c>
      <c r="O27">
        <v>65.806859105888904</v>
      </c>
      <c r="P27">
        <f>26/47</f>
        <v>0.55319148936170215</v>
      </c>
      <c r="Q27">
        <v>71.334493815777805</v>
      </c>
      <c r="R27">
        <f>26/47</f>
        <v>0.55319148936170215</v>
      </c>
      <c r="U27">
        <v>46.716865005944399</v>
      </c>
      <c r="V27">
        <f>26/47</f>
        <v>0.55319148936170215</v>
      </c>
      <c r="W27">
        <v>65.812301383194395</v>
      </c>
      <c r="X27">
        <f>26/47</f>
        <v>0.55319148936170215</v>
      </c>
      <c r="Y27">
        <v>95.449222203999994</v>
      </c>
      <c r="Z27">
        <f>26/47</f>
        <v>0.55319148936170215</v>
      </c>
      <c r="AC27">
        <v>196.90614702116699</v>
      </c>
      <c r="AD27">
        <f>26/47</f>
        <v>0.55319148936170215</v>
      </c>
      <c r="AE27">
        <v>54.263846577777798</v>
      </c>
      <c r="AF27">
        <f>26/47</f>
        <v>0.55319148936170215</v>
      </c>
    </row>
    <row r="28" spans="1:32" x14ac:dyDescent="0.25">
      <c r="A28">
        <v>76.332426261666697</v>
      </c>
      <c r="B28">
        <f>27/47</f>
        <v>0.57446808510638303</v>
      </c>
      <c r="C28">
        <v>54.747979772944397</v>
      </c>
      <c r="D28">
        <f>27/47</f>
        <v>0.57446808510638303</v>
      </c>
      <c r="G28">
        <v>66.301702186750006</v>
      </c>
      <c r="H28">
        <f>27/47</f>
        <v>0.57446808510638303</v>
      </c>
      <c r="I28">
        <v>56.255957578638899</v>
      </c>
      <c r="J28">
        <f>27/47</f>
        <v>0.57446808510638303</v>
      </c>
      <c r="K28">
        <v>68.812898698611093</v>
      </c>
      <c r="L28">
        <f>27/47</f>
        <v>0.57446808510638303</v>
      </c>
      <c r="O28">
        <v>66.307588602999999</v>
      </c>
      <c r="P28">
        <f>27/47</f>
        <v>0.57446808510638303</v>
      </c>
      <c r="Q28">
        <v>74.840904097861099</v>
      </c>
      <c r="R28">
        <f>27/47</f>
        <v>0.57446808510638303</v>
      </c>
      <c r="U28">
        <v>48.726535732111103</v>
      </c>
      <c r="V28">
        <f>27/47</f>
        <v>0.57446808510638303</v>
      </c>
      <c r="W28">
        <v>66.313285582500001</v>
      </c>
      <c r="X28">
        <f>27/47</f>
        <v>0.57446808510638303</v>
      </c>
      <c r="Y28">
        <v>97.956500219916705</v>
      </c>
      <c r="Z28">
        <f>27/47</f>
        <v>0.57446808510638303</v>
      </c>
      <c r="AE28">
        <v>56.769858723111099</v>
      </c>
      <c r="AF28">
        <f>27/47</f>
        <v>0.57446808510638303</v>
      </c>
    </row>
    <row r="29" spans="1:32" x14ac:dyDescent="0.25">
      <c r="A29">
        <v>79.848480674611096</v>
      </c>
      <c r="B29">
        <f>28/47</f>
        <v>0.5957446808510638</v>
      </c>
      <c r="C29">
        <v>55.750382360305601</v>
      </c>
      <c r="D29">
        <f>28/47</f>
        <v>0.5957446808510638</v>
      </c>
      <c r="G29">
        <v>67.304236389638902</v>
      </c>
      <c r="H29">
        <f>28/47</f>
        <v>0.5957446808510638</v>
      </c>
      <c r="I29">
        <v>57.258377460777801</v>
      </c>
      <c r="J29">
        <f>28/47</f>
        <v>0.5957446808510638</v>
      </c>
      <c r="K29">
        <v>69.817601914500003</v>
      </c>
      <c r="L29">
        <f>28/47</f>
        <v>0.5957446808510638</v>
      </c>
      <c r="O29">
        <v>67.3102000120833</v>
      </c>
      <c r="P29">
        <f>28/47</f>
        <v>0.5957446808510638</v>
      </c>
      <c r="Q29">
        <v>75.3420984495</v>
      </c>
      <c r="R29">
        <f>28/47</f>
        <v>0.5957446808510638</v>
      </c>
      <c r="U29">
        <v>50.740280005000002</v>
      </c>
      <c r="V29">
        <f>28/47</f>
        <v>0.5957446808510638</v>
      </c>
      <c r="W29">
        <v>67.315847929750007</v>
      </c>
      <c r="X29">
        <f>28/47</f>
        <v>0.5957446808510638</v>
      </c>
      <c r="Y29">
        <v>105.494945828472</v>
      </c>
      <c r="Z29">
        <f>28/47</f>
        <v>0.5957446808510638</v>
      </c>
      <c r="AE29">
        <v>56.769858723111099</v>
      </c>
      <c r="AF29">
        <f>28/47</f>
        <v>0.5957446808510638</v>
      </c>
    </row>
    <row r="30" spans="1:32" x14ac:dyDescent="0.25">
      <c r="A30">
        <v>80.351584509944402</v>
      </c>
      <c r="B30">
        <f>29/47</f>
        <v>0.61702127659574468</v>
      </c>
      <c r="C30">
        <v>55.750382360305601</v>
      </c>
      <c r="D30">
        <f>29/47</f>
        <v>0.61702127659574468</v>
      </c>
      <c r="G30">
        <v>67.304236389638902</v>
      </c>
      <c r="H30">
        <f>29/47</f>
        <v>0.61702127659574468</v>
      </c>
      <c r="I30">
        <v>57.760592466583297</v>
      </c>
      <c r="J30">
        <f>29/47</f>
        <v>0.61702127659574468</v>
      </c>
      <c r="K30">
        <v>70.320377669750002</v>
      </c>
      <c r="L30">
        <f>29/47</f>
        <v>0.61702127659574468</v>
      </c>
      <c r="O30">
        <v>69.820689256888897</v>
      </c>
      <c r="P30">
        <f>29/47</f>
        <v>0.61702127659574468</v>
      </c>
      <c r="Q30">
        <v>80.364907338111095</v>
      </c>
      <c r="R30">
        <f>29/47</f>
        <v>0.61702127659574468</v>
      </c>
      <c r="U30">
        <v>50.740280005000002</v>
      </c>
      <c r="V30">
        <f>29/47</f>
        <v>0.61702127659574468</v>
      </c>
      <c r="W30">
        <v>68.319369673416702</v>
      </c>
      <c r="X30">
        <f>29/47</f>
        <v>0.61702127659574468</v>
      </c>
      <c r="Y30">
        <v>107.50499569625001</v>
      </c>
      <c r="Z30">
        <f>29/47</f>
        <v>0.61702127659574468</v>
      </c>
      <c r="AE30">
        <v>59.280871394249999</v>
      </c>
      <c r="AF30">
        <f>29/47</f>
        <v>0.61702127659574468</v>
      </c>
    </row>
    <row r="31" spans="1:32" x14ac:dyDescent="0.25">
      <c r="A31">
        <v>80.854929591499996</v>
      </c>
      <c r="B31">
        <f>30/47</f>
        <v>0.63829787234042556</v>
      </c>
      <c r="C31">
        <v>59.262580049222201</v>
      </c>
      <c r="D31">
        <f>30/47</f>
        <v>0.63829787234042556</v>
      </c>
      <c r="G31">
        <v>67.805833012111094</v>
      </c>
      <c r="H31">
        <f>30/47</f>
        <v>0.63829787234042556</v>
      </c>
      <c r="I31">
        <v>58.262341513444397</v>
      </c>
      <c r="J31">
        <f>30/47</f>
        <v>0.63829787234042556</v>
      </c>
      <c r="K31">
        <v>76.339925650916697</v>
      </c>
      <c r="L31">
        <f>30/47</f>
        <v>0.63829787234042556</v>
      </c>
      <c r="O31">
        <v>69.820689256888897</v>
      </c>
      <c r="P31">
        <f>30/47</f>
        <v>0.63829787234042556</v>
      </c>
      <c r="Q31">
        <v>80.868265821055601</v>
      </c>
      <c r="R31">
        <f>30/47</f>
        <v>0.63829787234042556</v>
      </c>
      <c r="U31">
        <v>51.243677346583297</v>
      </c>
      <c r="V31">
        <f>30/47</f>
        <v>0.63829787234042556</v>
      </c>
      <c r="W31">
        <v>68.821741583888894</v>
      </c>
      <c r="X31">
        <f>30/47</f>
        <v>0.63829787234042556</v>
      </c>
      <c r="Y31">
        <v>116.545337868722</v>
      </c>
      <c r="Z31">
        <f>30/47</f>
        <v>0.63829787234042556</v>
      </c>
      <c r="AE31">
        <v>63.812042409388901</v>
      </c>
      <c r="AF31">
        <f>30/47</f>
        <v>0.63829787234042556</v>
      </c>
    </row>
    <row r="32" spans="1:32" x14ac:dyDescent="0.25">
      <c r="A32">
        <v>81.863063875444396</v>
      </c>
      <c r="B32">
        <f>31/47</f>
        <v>0.65957446808510634</v>
      </c>
      <c r="C32">
        <v>61.274282682805598</v>
      </c>
      <c r="D32">
        <f>31/47</f>
        <v>0.65957446808510634</v>
      </c>
      <c r="G32">
        <v>67.805833012111094</v>
      </c>
      <c r="H32">
        <f>31/47</f>
        <v>0.65957446808510634</v>
      </c>
      <c r="I32">
        <v>59.267096637999998</v>
      </c>
      <c r="J32">
        <f>31/47</f>
        <v>0.65957446808510634</v>
      </c>
      <c r="K32">
        <v>76.339925650916697</v>
      </c>
      <c r="L32">
        <f>31/47</f>
        <v>0.65957446808510634</v>
      </c>
      <c r="O32">
        <v>71.829962848388902</v>
      </c>
      <c r="P32">
        <f>31/47</f>
        <v>0.65957446808510634</v>
      </c>
      <c r="Q32">
        <v>81.372375335111101</v>
      </c>
      <c r="R32">
        <f>31/47</f>
        <v>0.65957446808510634</v>
      </c>
      <c r="U32">
        <v>51.243677346583297</v>
      </c>
      <c r="V32">
        <f>31/47</f>
        <v>0.65957446808510634</v>
      </c>
      <c r="W32">
        <v>69.324107808166701</v>
      </c>
      <c r="X32">
        <f>31/47</f>
        <v>0.65957446808510634</v>
      </c>
      <c r="Y32">
        <v>123.57363297525001</v>
      </c>
      <c r="Z32">
        <f>31/47</f>
        <v>0.65957446808510634</v>
      </c>
      <c r="AE32">
        <v>64.316723420111103</v>
      </c>
      <c r="AF32">
        <f>31/47</f>
        <v>0.65957446808510634</v>
      </c>
    </row>
    <row r="33" spans="1:32" x14ac:dyDescent="0.25">
      <c r="A33">
        <v>83.375113325333302</v>
      </c>
      <c r="B33">
        <f>32/47</f>
        <v>0.68085106382978722</v>
      </c>
      <c r="C33">
        <v>63.289085771666699</v>
      </c>
      <c r="D33">
        <f>32/47</f>
        <v>0.68085106382978722</v>
      </c>
      <c r="G33">
        <v>68.307771860277796</v>
      </c>
      <c r="H33">
        <f>32/47</f>
        <v>0.68085106382978722</v>
      </c>
      <c r="I33">
        <v>60.272751781111097</v>
      </c>
      <c r="J33">
        <f>32/47</f>
        <v>0.68085106382978722</v>
      </c>
      <c r="K33">
        <v>77.343689951000002</v>
      </c>
      <c r="L33">
        <f>32/47</f>
        <v>0.68085106382978722</v>
      </c>
      <c r="O33">
        <v>72.3331492661667</v>
      </c>
      <c r="P33">
        <f>32/47</f>
        <v>0.68085106382978722</v>
      </c>
      <c r="Q33">
        <v>87.899512463111094</v>
      </c>
      <c r="R33">
        <f>32/47</f>
        <v>0.68085106382978722</v>
      </c>
      <c r="U33">
        <v>53.256342199527801</v>
      </c>
      <c r="V33">
        <f>32/47</f>
        <v>0.68085106382978722</v>
      </c>
      <c r="W33">
        <v>69.324107808166701</v>
      </c>
      <c r="X33">
        <f>32/47</f>
        <v>0.68085106382978722</v>
      </c>
      <c r="Y33">
        <v>129.594858707778</v>
      </c>
      <c r="Z33">
        <f>32/47</f>
        <v>0.68085106382978722</v>
      </c>
      <c r="AE33">
        <v>64.816945216722203</v>
      </c>
      <c r="AF33">
        <f>32/47</f>
        <v>0.68085106382978722</v>
      </c>
    </row>
    <row r="34" spans="1:32" x14ac:dyDescent="0.25">
      <c r="A34">
        <v>84.877010745250004</v>
      </c>
      <c r="B34">
        <f>33/47</f>
        <v>0.7021276595744681</v>
      </c>
      <c r="C34">
        <v>63.289085771666699</v>
      </c>
      <c r="D34">
        <f>33/47</f>
        <v>0.7021276595744681</v>
      </c>
      <c r="G34">
        <v>69.312059969972196</v>
      </c>
      <c r="H34">
        <f>33/47</f>
        <v>0.7021276595744681</v>
      </c>
      <c r="I34">
        <v>61.782125125138897</v>
      </c>
      <c r="J34">
        <f>33/47</f>
        <v>0.7021276595744681</v>
      </c>
      <c r="K34">
        <v>77.845663685749997</v>
      </c>
      <c r="L34">
        <f>33/47</f>
        <v>0.7021276595744681</v>
      </c>
      <c r="O34">
        <v>73.336687774333299</v>
      </c>
      <c r="P34">
        <f>33/47</f>
        <v>0.7021276595744681</v>
      </c>
      <c r="Q34">
        <v>95.945993986583304</v>
      </c>
      <c r="R34">
        <f>33/47</f>
        <v>0.7021276595744681</v>
      </c>
      <c r="U34">
        <v>54.758653649027799</v>
      </c>
      <c r="V34">
        <f>33/47</f>
        <v>0.7021276595744681</v>
      </c>
      <c r="W34">
        <v>69.826369524388895</v>
      </c>
      <c r="X34">
        <f>33/47</f>
        <v>0.7021276595744681</v>
      </c>
      <c r="Y34">
        <v>134.62520748647199</v>
      </c>
      <c r="Z34">
        <f>33/47</f>
        <v>0.7021276595744681</v>
      </c>
      <c r="AE34">
        <v>69.833110853194398</v>
      </c>
      <c r="AF34">
        <f>33/47</f>
        <v>0.7021276595744681</v>
      </c>
    </row>
    <row r="35" spans="1:32" x14ac:dyDescent="0.25">
      <c r="A35">
        <v>84.877010745250004</v>
      </c>
      <c r="B35">
        <f>34/47</f>
        <v>0.72340425531914898</v>
      </c>
      <c r="C35">
        <v>63.289085771666699</v>
      </c>
      <c r="D35">
        <f>34/47</f>
        <v>0.72340425531914898</v>
      </c>
      <c r="G35">
        <v>69.814618421944402</v>
      </c>
      <c r="H35">
        <f>34/47</f>
        <v>0.72340425531914898</v>
      </c>
      <c r="I35">
        <v>63.797568571333301</v>
      </c>
      <c r="J35">
        <f>34/47</f>
        <v>0.72340425531914898</v>
      </c>
      <c r="K35">
        <v>77.845663685749997</v>
      </c>
      <c r="L35">
        <f>34/47</f>
        <v>0.72340425531914898</v>
      </c>
      <c r="O35">
        <v>74.338557577499998</v>
      </c>
      <c r="P35">
        <f>34/47</f>
        <v>0.72340425531914898</v>
      </c>
      <c r="U35">
        <v>56.763677815555603</v>
      </c>
      <c r="V35">
        <f>34/47</f>
        <v>0.72340425531914898</v>
      </c>
      <c r="W35">
        <v>70.329290468249994</v>
      </c>
      <c r="X35">
        <f>34/47</f>
        <v>0.72340425531914898</v>
      </c>
      <c r="Y35">
        <v>146.676317291667</v>
      </c>
      <c r="Z35">
        <f>34/47</f>
        <v>0.72340425531914898</v>
      </c>
      <c r="AE35">
        <v>74.349738143388905</v>
      </c>
      <c r="AF35">
        <f>34/47</f>
        <v>0.72340425531914898</v>
      </c>
    </row>
    <row r="36" spans="1:32" x14ac:dyDescent="0.25">
      <c r="A36">
        <v>85.377098048888897</v>
      </c>
      <c r="B36">
        <f>35/47</f>
        <v>0.74468085106382975</v>
      </c>
      <c r="C36">
        <v>66.298573765861093</v>
      </c>
      <c r="D36">
        <f>35/47</f>
        <v>0.74468085106382975</v>
      </c>
      <c r="G36">
        <v>70.317282165694394</v>
      </c>
      <c r="H36">
        <f>35/47</f>
        <v>0.74468085106382975</v>
      </c>
      <c r="I36">
        <v>64.801892848222195</v>
      </c>
      <c r="J36">
        <f>35/47</f>
        <v>0.74468085106382975</v>
      </c>
      <c r="K36">
        <v>79.856511870277799</v>
      </c>
      <c r="L36">
        <f>35/47</f>
        <v>0.74468085106382975</v>
      </c>
      <c r="O36">
        <v>75.340372449527806</v>
      </c>
      <c r="P36">
        <f>35/47</f>
        <v>0.74468085106382975</v>
      </c>
      <c r="U36">
        <v>57.767165084138902</v>
      </c>
      <c r="V36">
        <f>35/47</f>
        <v>0.74468085106382975</v>
      </c>
      <c r="W36">
        <v>71.340810142166703</v>
      </c>
      <c r="X36">
        <f>35/47</f>
        <v>0.74468085106382975</v>
      </c>
      <c r="Y36">
        <v>189.37146229519399</v>
      </c>
      <c r="Z36">
        <f>35/47</f>
        <v>0.74468085106382975</v>
      </c>
      <c r="AE36">
        <v>76.354769199111104</v>
      </c>
      <c r="AF36">
        <f>35/47</f>
        <v>0.74468085106382975</v>
      </c>
    </row>
    <row r="37" spans="1:32" x14ac:dyDescent="0.25">
      <c r="A37">
        <v>85.377098048888897</v>
      </c>
      <c r="B37">
        <f>36/47</f>
        <v>0.76595744680851063</v>
      </c>
      <c r="C37">
        <v>66.298573765861093</v>
      </c>
      <c r="D37">
        <f>36/47</f>
        <v>0.76595744680851063</v>
      </c>
      <c r="G37">
        <v>70.819761981361097</v>
      </c>
      <c r="H37">
        <f>36/47</f>
        <v>0.76595744680851063</v>
      </c>
      <c r="I37">
        <v>65.3019987668889</v>
      </c>
      <c r="J37">
        <f>36/47</f>
        <v>0.76595744680851063</v>
      </c>
      <c r="K37">
        <v>84.885427228972205</v>
      </c>
      <c r="L37">
        <f>36/47</f>
        <v>0.76595744680851063</v>
      </c>
      <c r="O37">
        <v>75.841617139166701</v>
      </c>
      <c r="P37">
        <f>36/47</f>
        <v>0.76595744680851063</v>
      </c>
      <c r="U37">
        <v>58.7714519920833</v>
      </c>
      <c r="V37">
        <f>36/47</f>
        <v>0.76595744680851063</v>
      </c>
      <c r="W37">
        <v>72.837766761888901</v>
      </c>
      <c r="X37">
        <f>36/47</f>
        <v>0.76595744680851063</v>
      </c>
      <c r="AE37">
        <v>79.3691407453056</v>
      </c>
      <c r="AF37">
        <f>36/47</f>
        <v>0.76595744680851063</v>
      </c>
    </row>
    <row r="38" spans="1:32" x14ac:dyDescent="0.25">
      <c r="A38">
        <v>85.377098048888897</v>
      </c>
      <c r="B38">
        <f>37/47</f>
        <v>0.78723404255319152</v>
      </c>
      <c r="C38">
        <v>66.799805571222194</v>
      </c>
      <c r="D38">
        <f>37/47</f>
        <v>0.78723404255319152</v>
      </c>
      <c r="G38">
        <v>72.826833217305506</v>
      </c>
      <c r="H38">
        <f>37/47</f>
        <v>0.78723404255319152</v>
      </c>
      <c r="I38">
        <v>65.802949929916693</v>
      </c>
      <c r="J38">
        <f>37/47</f>
        <v>0.78723404255319152</v>
      </c>
      <c r="K38">
        <v>87.893917234583299</v>
      </c>
      <c r="L38">
        <f>37/47</f>
        <v>0.78723404255319152</v>
      </c>
      <c r="O38">
        <v>78.853776208444401</v>
      </c>
      <c r="P38">
        <f>37/47</f>
        <v>0.78723404255319152</v>
      </c>
      <c r="U38">
        <v>61.286245726972197</v>
      </c>
      <c r="V38">
        <f>37/47</f>
        <v>0.78723404255319152</v>
      </c>
      <c r="W38">
        <v>74.343738686916694</v>
      </c>
      <c r="X38">
        <f>37/47</f>
        <v>0.78723404255319152</v>
      </c>
      <c r="AE38">
        <v>141.66411370150001</v>
      </c>
      <c r="AF38">
        <f>37/47</f>
        <v>0.78723404255319152</v>
      </c>
    </row>
    <row r="39" spans="1:32" x14ac:dyDescent="0.25">
      <c r="A39">
        <v>85.878028600277801</v>
      </c>
      <c r="B39">
        <f>38/47</f>
        <v>0.80851063829787229</v>
      </c>
      <c r="C39">
        <v>68.304666084388899</v>
      </c>
      <c r="D39">
        <f>38/47</f>
        <v>0.80851063829787229</v>
      </c>
      <c r="G39">
        <v>73.331159186333295</v>
      </c>
      <c r="H39">
        <f>38/47</f>
        <v>0.80851063829787229</v>
      </c>
      <c r="I39">
        <v>75.837471991722197</v>
      </c>
      <c r="J39">
        <f>38/47</f>
        <v>0.80851063829787229</v>
      </c>
      <c r="K39">
        <v>89.400590941138901</v>
      </c>
      <c r="L39">
        <f>38/47</f>
        <v>0.80851063829787229</v>
      </c>
      <c r="O39">
        <v>80.363101856611095</v>
      </c>
      <c r="P39">
        <f>38/47</f>
        <v>0.80851063829787229</v>
      </c>
      <c r="U39">
        <v>65.309988123138893</v>
      </c>
      <c r="V39">
        <f>38/47</f>
        <v>0.80851063829787229</v>
      </c>
      <c r="W39">
        <v>77.352335695027804</v>
      </c>
      <c r="X39">
        <f>38/47</f>
        <v>0.80851063829787229</v>
      </c>
    </row>
    <row r="40" spans="1:32" x14ac:dyDescent="0.25">
      <c r="A40">
        <v>85.878028600277801</v>
      </c>
      <c r="B40">
        <f>39/47</f>
        <v>0.82978723404255317</v>
      </c>
      <c r="C40">
        <v>68.806431879277795</v>
      </c>
      <c r="D40">
        <f>39/47</f>
        <v>0.82978723404255317</v>
      </c>
      <c r="G40">
        <v>75.334403557777804</v>
      </c>
      <c r="H40">
        <f>39/47</f>
        <v>0.82978723404255317</v>
      </c>
      <c r="I40">
        <v>77.844610273944397</v>
      </c>
      <c r="J40">
        <f>39/47</f>
        <v>0.82978723404255317</v>
      </c>
      <c r="K40">
        <v>89.400590941138901</v>
      </c>
      <c r="L40">
        <f>39/47</f>
        <v>0.82978723404255317</v>
      </c>
      <c r="O40">
        <v>82.379135972750007</v>
      </c>
      <c r="P40">
        <f>39/47</f>
        <v>0.82978723404255317</v>
      </c>
      <c r="U40">
        <v>68.317966346027802</v>
      </c>
      <c r="V40">
        <f>39/47</f>
        <v>0.82978723404255317</v>
      </c>
      <c r="W40">
        <v>78.357118925916694</v>
      </c>
      <c r="X40">
        <f>39/47</f>
        <v>0.82978723404255317</v>
      </c>
    </row>
    <row r="41" spans="1:32" x14ac:dyDescent="0.25">
      <c r="A41">
        <v>85.878028600277801</v>
      </c>
      <c r="B41">
        <f>40/47</f>
        <v>0.85106382978723405</v>
      </c>
      <c r="C41">
        <v>69.308815771861106</v>
      </c>
      <c r="D41">
        <f>40/47</f>
        <v>0.85106382978723405</v>
      </c>
      <c r="G41">
        <v>75.334403557777804</v>
      </c>
      <c r="H41">
        <f>40/47</f>
        <v>0.85106382978723405</v>
      </c>
      <c r="I41">
        <v>101.451811757694</v>
      </c>
      <c r="J41">
        <f>40/47</f>
        <v>0.85106382978723405</v>
      </c>
      <c r="O41">
        <v>83.8877438285556</v>
      </c>
      <c r="P41">
        <f>40/47</f>
        <v>0.85106382978723405</v>
      </c>
      <c r="U41">
        <v>79.864151222138901</v>
      </c>
      <c r="V41">
        <f>40/47</f>
        <v>0.85106382978723405</v>
      </c>
      <c r="W41">
        <v>80.872757393833297</v>
      </c>
      <c r="X41">
        <f>40/47</f>
        <v>0.85106382978723405</v>
      </c>
    </row>
    <row r="42" spans="1:32" x14ac:dyDescent="0.25">
      <c r="A42">
        <v>90.396477211499999</v>
      </c>
      <c r="B42">
        <f>41/47</f>
        <v>0.87234042553191493</v>
      </c>
      <c r="C42">
        <v>70.816402203500004</v>
      </c>
      <c r="D42">
        <f>41/47</f>
        <v>0.87234042553191493</v>
      </c>
      <c r="G42">
        <v>78.847551662527806</v>
      </c>
      <c r="H42">
        <f>41/47</f>
        <v>0.87234042553191493</v>
      </c>
      <c r="O42">
        <v>83.8877438285556</v>
      </c>
      <c r="P42">
        <f>41/47</f>
        <v>0.87234042553191493</v>
      </c>
      <c r="W42">
        <v>86.899377383499996</v>
      </c>
      <c r="X42">
        <f>41/47</f>
        <v>0.87234042553191493</v>
      </c>
    </row>
    <row r="43" spans="1:32" x14ac:dyDescent="0.25">
      <c r="A43">
        <v>92.910806583333297</v>
      </c>
      <c r="B43">
        <f>42/47</f>
        <v>0.8936170212765957</v>
      </c>
      <c r="C43">
        <v>73.828387625861097</v>
      </c>
      <c r="D43">
        <f>42/47</f>
        <v>0.8936170212765957</v>
      </c>
      <c r="G43">
        <v>81.363994689916694</v>
      </c>
      <c r="H43">
        <f>42/47</f>
        <v>0.8936170212765957</v>
      </c>
      <c r="O43">
        <v>86.391408122611097</v>
      </c>
      <c r="P43">
        <f>42/47</f>
        <v>0.8936170212765957</v>
      </c>
      <c r="W43">
        <v>87.402611633722202</v>
      </c>
      <c r="X43">
        <f>42/47</f>
        <v>0.8936170212765957</v>
      </c>
    </row>
    <row r="44" spans="1:32" x14ac:dyDescent="0.25">
      <c r="A44">
        <v>93.414126917666707</v>
      </c>
      <c r="B44">
        <f>43/47</f>
        <v>0.91489361702127658</v>
      </c>
      <c r="C44">
        <v>91.905702790361104</v>
      </c>
      <c r="D44">
        <f>43/47</f>
        <v>0.91489361702127658</v>
      </c>
      <c r="G44">
        <v>84.882052267833302</v>
      </c>
      <c r="H44">
        <f>43/47</f>
        <v>0.91489361702127658</v>
      </c>
      <c r="O44">
        <v>87.897458698333296</v>
      </c>
      <c r="P44">
        <f>43/47</f>
        <v>0.91489361702127658</v>
      </c>
    </row>
    <row r="45" spans="1:32" x14ac:dyDescent="0.25">
      <c r="A45">
        <v>96.9310742191944</v>
      </c>
      <c r="B45">
        <f>44/47</f>
        <v>0.93617021276595747</v>
      </c>
      <c r="C45">
        <v>100.943090161111</v>
      </c>
      <c r="D45">
        <f>44/47</f>
        <v>0.93617021276595747</v>
      </c>
      <c r="G45">
        <v>86.885727172583302</v>
      </c>
      <c r="H45">
        <f>44/47</f>
        <v>0.93617021276595747</v>
      </c>
      <c r="O45">
        <v>112.512856286917</v>
      </c>
      <c r="P45">
        <f>44/47</f>
        <v>0.93617021276595747</v>
      </c>
    </row>
    <row r="46" spans="1:32" x14ac:dyDescent="0.25">
      <c r="A46">
        <v>96.9310742191944</v>
      </c>
      <c r="B46">
        <f>45/47</f>
        <v>0.95744680851063835</v>
      </c>
      <c r="G46">
        <v>104.971739873</v>
      </c>
      <c r="H46">
        <f>45/47</f>
        <v>0.95744680851063835</v>
      </c>
      <c r="O46">
        <v>169.755292731167</v>
      </c>
      <c r="P46">
        <f>45/47</f>
        <v>0.95744680851063835</v>
      </c>
    </row>
    <row r="47" spans="1:32" x14ac:dyDescent="0.25">
      <c r="A47">
        <v>101.946222697528</v>
      </c>
      <c r="B47">
        <f>46/47</f>
        <v>0.97872340425531912</v>
      </c>
      <c r="G47">
        <v>193.34100083686101</v>
      </c>
      <c r="H47">
        <f>46/47</f>
        <v>0.97872340425531912</v>
      </c>
      <c r="O47">
        <v>202.39792115349999</v>
      </c>
      <c r="P47">
        <f>46/47</f>
        <v>0.97872340425531912</v>
      </c>
    </row>
    <row r="48" spans="1:32" x14ac:dyDescent="0.25">
      <c r="A48">
        <v>102.449595627806</v>
      </c>
      <c r="B48">
        <f>47/47</f>
        <v>1</v>
      </c>
    </row>
  </sheetData>
  <sortState xmlns:xlrd2="http://schemas.microsoft.com/office/spreadsheetml/2017/richdata2" ref="Q2:Q63">
    <sortCondition ref="Q1:Q6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0776-4580-4759-B3A8-B54EF71AB15E}">
  <dimension ref="A1:J49"/>
  <sheetViews>
    <sheetView workbookViewId="0">
      <selection activeCell="F2" sqref="F2:F43"/>
    </sheetView>
  </sheetViews>
  <sheetFormatPr defaultRowHeight="15" x14ac:dyDescent="0.25"/>
  <sheetData>
    <row r="1" spans="1:10" x14ac:dyDescent="0.25">
      <c r="B1" t="str">
        <f>'[1]Sk16 Rerun Cycle 3_15.xlsx'!B1</f>
        <v>Germtime</v>
      </c>
      <c r="C1" t="str">
        <f>'[1]Sk16 Rerun Cycle 3_15.xlsx'!C1</f>
        <v>Slope Coefficient</v>
      </c>
      <c r="D1" t="str">
        <f>'[1]Sk16 Rerun Cycle 3_15.xlsx'!D1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3_15.xlsx'!A2</f>
        <v>A1</v>
      </c>
      <c r="B2">
        <f>'[1]Sk16 Rerun Cycle 3_15.xlsx'!B22</f>
        <v>2.2302103166666701E-2</v>
      </c>
      <c r="C2">
        <f>'[1]Sk16 Rerun Cycle 3_15.xlsx'!C22</f>
        <v>1.220116525306654E-4</v>
      </c>
      <c r="D2">
        <f>'[1]Sk16 Rerun Cycle 3_15.xlsx'!D22</f>
        <v>4.8336442085226304E-3</v>
      </c>
      <c r="E2">
        <v>1</v>
      </c>
      <c r="F2" s="7">
        <f>E2/47*100</f>
        <v>2.1276595744680851</v>
      </c>
      <c r="G2">
        <f>AVERAGE(B2:B49)</f>
        <v>47.918457804595903</v>
      </c>
      <c r="H2">
        <f>AVERAGE(C2:C49)</f>
        <v>2.9010524558545006E-4</v>
      </c>
      <c r="I2">
        <f>AVERAGE(D2:D49)</f>
        <v>3.70437097787805E-3</v>
      </c>
      <c r="J2">
        <v>0.25</v>
      </c>
    </row>
    <row r="3" spans="1:10" x14ac:dyDescent="0.25">
      <c r="A3" t="str">
        <f>'[1]Sk16 Rerun Cycle 3_15.xlsx'!A3</f>
        <v>B1</v>
      </c>
      <c r="B3">
        <f>'[1]Sk16 Rerun Cycle 3_15.xlsx'!B26</f>
        <v>5.0503798336111103</v>
      </c>
      <c r="C3">
        <f>'[1]Sk16 Rerun Cycle 3_15.xlsx'!C26</f>
        <v>2.7749800679094898E-4</v>
      </c>
      <c r="D3">
        <f>'[1]Sk16 Rerun Cycle 3_15.xlsx'!D26</f>
        <v>5.2635745829410809E-3</v>
      </c>
      <c r="E3">
        <v>2</v>
      </c>
      <c r="F3" s="7">
        <f t="shared" ref="F3:F45" si="0">E3/47*100</f>
        <v>4.2553191489361701</v>
      </c>
      <c r="G3">
        <f>G4/SQRT(COUNT(B2:B49))</f>
        <v>3.8915219655169566</v>
      </c>
      <c r="H3">
        <f>H4/SQRT(COUNT(C2:C49))</f>
        <v>1.4267616808659972E-5</v>
      </c>
      <c r="I3">
        <f>I4/SQRT(COUNT(D2:D49))</f>
        <v>1.7792159837912099E-4</v>
      </c>
    </row>
    <row r="4" spans="1:10" x14ac:dyDescent="0.25">
      <c r="A4" t="str">
        <f>'[1]Sk16 Rerun Cycle 3_15.xlsx'!A4</f>
        <v>C1</v>
      </c>
      <c r="B4">
        <f>'[1]Sk16 Rerun Cycle 3_15.xlsx'!B10</f>
        <v>20.122207034527801</v>
      </c>
      <c r="C4">
        <f>'[1]Sk16 Rerun Cycle 3_15.xlsx'!C10</f>
        <v>2.9307640187152501E-4</v>
      </c>
      <c r="D4">
        <f>'[1]Sk16 Rerun Cycle 3_15.xlsx'!D10</f>
        <v>3.9426643316364026E-3</v>
      </c>
      <c r="E4">
        <v>3</v>
      </c>
      <c r="F4" s="7">
        <f t="shared" si="0"/>
        <v>6.3829787234042552</v>
      </c>
      <c r="G4">
        <f>_xlfn.STDEV.S(B2:B49)</f>
        <v>25.219944780673892</v>
      </c>
      <c r="H4">
        <f>_xlfn.STDEV.S(C2:C196)</f>
        <v>9.2464724921170754E-5</v>
      </c>
      <c r="I4">
        <f>_xlfn.STDEV.S(D2:D196)</f>
        <v>1.2326769926260077E-3</v>
      </c>
    </row>
    <row r="5" spans="1:10" x14ac:dyDescent="0.25">
      <c r="A5" t="str">
        <f>'[1]Sk16 Rerun Cycle 3_15.xlsx'!A5</f>
        <v>D1</v>
      </c>
      <c r="B5">
        <f>'[1]Sk16 Rerun Cycle 3_15.xlsx'!B12</f>
        <v>22.627875345416701</v>
      </c>
      <c r="C5">
        <f>'[1]Sk16 Rerun Cycle 3_15.xlsx'!C12</f>
        <v>2.3491969678392E-4</v>
      </c>
      <c r="D5">
        <f>'[1]Sk16 Rerun Cycle 3_15.xlsx'!D12</f>
        <v>3.4159085962550879E-3</v>
      </c>
      <c r="E5">
        <v>4</v>
      </c>
      <c r="F5" s="7">
        <f t="shared" si="0"/>
        <v>8.5106382978723403</v>
      </c>
      <c r="G5" s="8">
        <f>G4/G2</f>
        <v>0.52630960878409205</v>
      </c>
      <c r="H5" s="8">
        <f>H4/H2</f>
        <v>0.31872820753230885</v>
      </c>
      <c r="I5" s="8">
        <f>I4/I2</f>
        <v>0.33276283611640695</v>
      </c>
    </row>
    <row r="6" spans="1:10" x14ac:dyDescent="0.25">
      <c r="A6" t="str">
        <f>'[1]Sk16 Rerun Cycle 3_15.xlsx'!A6</f>
        <v>E1</v>
      </c>
      <c r="B6">
        <f>'[1]Sk16 Rerun Cycle 3_15.xlsx'!B21</f>
        <v>28.156102806527802</v>
      </c>
      <c r="C6">
        <f>'[1]Sk16 Rerun Cycle 3_15.xlsx'!C21</f>
        <v>3.9902462056431737E-4</v>
      </c>
      <c r="D6">
        <f>'[1]Sk16 Rerun Cycle 3_15.xlsx'!D21</f>
        <v>3.575898991382164E-3</v>
      </c>
      <c r="E6">
        <v>5</v>
      </c>
      <c r="F6" s="7">
        <f t="shared" si="0"/>
        <v>10.638297872340425</v>
      </c>
      <c r="G6">
        <f>COUNT(B2:B196)</f>
        <v>42</v>
      </c>
      <c r="H6">
        <f>COUNT(C2:C196)</f>
        <v>42</v>
      </c>
      <c r="I6">
        <f>COUNT(D2:D196)</f>
        <v>48</v>
      </c>
    </row>
    <row r="7" spans="1:10" x14ac:dyDescent="0.25">
      <c r="A7" t="str">
        <f>'[1]Sk16 Rerun Cycle 3_15.xlsx'!A7</f>
        <v>F1</v>
      </c>
      <c r="B7">
        <f>'[1]Sk16 Rerun Cycle 3_15.xlsx'!B47</f>
        <v>29.667456202361102</v>
      </c>
      <c r="C7">
        <f>'[1]Sk16 Rerun Cycle 3_15.xlsx'!C47</f>
        <v>1.7947322169459059E-4</v>
      </c>
      <c r="D7">
        <f>'[1]Sk16 Rerun Cycle 3_15.xlsx'!D47</f>
        <v>3.6954806413993699E-3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3_15.xlsx'!A8</f>
        <v>F2</v>
      </c>
      <c r="B8">
        <f>'[1]Sk16 Rerun Cycle 3_15.xlsx'!B11</f>
        <v>32.177179759305602</v>
      </c>
      <c r="C8">
        <f>'[1]Sk16 Rerun Cycle 3_15.xlsx'!C11</f>
        <v>4.3395990130602318E-4</v>
      </c>
      <c r="D8">
        <f>'[1]Sk16 Rerun Cycle 3_15.xlsx'!D11</f>
        <v>5.4242641707523444E-3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3_15.xlsx'!A9</f>
        <v>E2</v>
      </c>
      <c r="B9">
        <f>'[1]Sk16 Rerun Cycle 3_15.xlsx'!B9</f>
        <v>34.181969745916703</v>
      </c>
      <c r="C9">
        <f>'[1]Sk16 Rerun Cycle 3_15.xlsx'!C9</f>
        <v>1.755519957567294E-4</v>
      </c>
      <c r="D9">
        <f>'[1]Sk16 Rerun Cycle 3_15.xlsx'!D9</f>
        <v>2.4039254261247248E-3</v>
      </c>
      <c r="E9">
        <v>8</v>
      </c>
      <c r="F9" s="7">
        <f t="shared" si="0"/>
        <v>17.021276595744681</v>
      </c>
      <c r="G9">
        <f>MAX(B2:B49)</f>
        <v>154.96829682250001</v>
      </c>
      <c r="H9">
        <f>MAX(C2:C49)</f>
        <v>5.3618923604043108E-4</v>
      </c>
      <c r="I9">
        <f>MAX(D2:D49)</f>
        <v>7.2904531032696044E-3</v>
      </c>
    </row>
    <row r="10" spans="1:10" x14ac:dyDescent="0.25">
      <c r="A10" t="str">
        <f>'[1]Sk16 Rerun Cycle 3_15.xlsx'!A10</f>
        <v>D2</v>
      </c>
      <c r="B10">
        <f>'[1]Sk16 Rerun Cycle 3_15.xlsx'!B13</f>
        <v>36.189922140249998</v>
      </c>
      <c r="C10">
        <f>'[1]Sk16 Rerun Cycle 3_15.xlsx'!C13</f>
        <v>3.2949198910572908E-4</v>
      </c>
      <c r="D10">
        <f>'[1]Sk16 Rerun Cycle 3_15.xlsx'!D13</f>
        <v>3.2275582578881711E-3</v>
      </c>
      <c r="E10">
        <v>9</v>
      </c>
      <c r="F10" s="7">
        <f t="shared" si="0"/>
        <v>19.148936170212767</v>
      </c>
      <c r="G10">
        <f>MIN(B2:B49)</f>
        <v>2.2302103166666701E-2</v>
      </c>
      <c r="H10">
        <f>MIN(C2:C49)</f>
        <v>1.220116525306654E-4</v>
      </c>
      <c r="I10">
        <f>MIN(D2:D49)</f>
        <v>4.0199881630238569E-4</v>
      </c>
    </row>
    <row r="11" spans="1:10" x14ac:dyDescent="0.25">
      <c r="A11" t="str">
        <f>'[1]Sk16 Rerun Cycle 3_15.xlsx'!A11</f>
        <v>C2</v>
      </c>
      <c r="B11">
        <f>'[1]Sk16 Rerun Cycle 3_15.xlsx'!B46</f>
        <v>36.692163661138899</v>
      </c>
      <c r="C11">
        <f>'[1]Sk16 Rerun Cycle 3_15.xlsx'!C46</f>
        <v>2.7048672794201961E-4</v>
      </c>
      <c r="D11">
        <f>'[1]Sk16 Rerun Cycle 3_15.xlsx'!D46</f>
        <v>2.85258383747535E-3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3_15.xlsx'!A12</f>
        <v>B2</v>
      </c>
      <c r="B12">
        <f>'[1]Sk16 Rerun Cycle 3_15.xlsx'!B20</f>
        <v>37.194738069888899</v>
      </c>
      <c r="C12">
        <f>'[1]Sk16 Rerun Cycle 3_15.xlsx'!C20</f>
        <v>1.7095448778364609E-4</v>
      </c>
      <c r="D12">
        <f>'[1]Sk16 Rerun Cycle 3_15.xlsx'!D20</f>
        <v>2.6766802373832822E-3</v>
      </c>
      <c r="E12">
        <v>11</v>
      </c>
      <c r="F12" s="7">
        <f t="shared" si="0"/>
        <v>23.404255319148938</v>
      </c>
      <c r="G12">
        <f>(16*G5^2)</f>
        <v>4.4320288687754248</v>
      </c>
      <c r="H12">
        <f>(16*H5^2)</f>
        <v>1.6254027244281366</v>
      </c>
      <c r="I12">
        <f>(16*I5^2)</f>
        <v>1.7716976816037553</v>
      </c>
    </row>
    <row r="13" spans="1:10" x14ac:dyDescent="0.25">
      <c r="A13" t="str">
        <f>'[1]Sk16 Rerun Cycle 3_15.xlsx'!A13</f>
        <v>A2</v>
      </c>
      <c r="B13">
        <f>'[1]Sk16 Rerun Cycle 3_15.xlsx'!B37</f>
        <v>37.194738069888899</v>
      </c>
      <c r="C13">
        <f>'[1]Sk16 Rerun Cycle 3_15.xlsx'!C37</f>
        <v>2.8812915364880188E-4</v>
      </c>
      <c r="D13">
        <f>'[1]Sk16 Rerun Cycle 3_15.xlsx'!D37</f>
        <v>3.9882385462720526E-3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3_15.xlsx'!A14</f>
        <v>A3</v>
      </c>
      <c r="B14">
        <f>'[1]Sk16 Rerun Cycle 3_15.xlsx'!B45</f>
        <v>37.194738069888899</v>
      </c>
      <c r="C14">
        <f>'[1]Sk16 Rerun Cycle 3_15.xlsx'!C45</f>
        <v>3.4545009518774101E-4</v>
      </c>
      <c r="D14">
        <f>'[1]Sk16 Rerun Cycle 3_15.xlsx'!D45</f>
        <v>4.8177379923027104E-3</v>
      </c>
      <c r="E14">
        <v>13</v>
      </c>
      <c r="F14" s="7">
        <f t="shared" si="0"/>
        <v>27.659574468085108</v>
      </c>
      <c r="G14">
        <f>G12/G13</f>
        <v>53.552158839866379</v>
      </c>
      <c r="H14">
        <f>H12/H13</f>
        <v>19.639724255987858</v>
      </c>
      <c r="I14">
        <f>I12/I13</f>
        <v>21.407404705755514</v>
      </c>
    </row>
    <row r="15" spans="1:10" x14ac:dyDescent="0.25">
      <c r="A15" t="str">
        <f>'[1]Sk16 Rerun Cycle 3_15.xlsx'!A15</f>
        <v>B3</v>
      </c>
      <c r="B15">
        <f>'[1]Sk16 Rerun Cycle 3_15.xlsx'!B35</f>
        <v>37.6971450803333</v>
      </c>
      <c r="C15">
        <f>'[1]Sk16 Rerun Cycle 3_15.xlsx'!C35</f>
        <v>1.7682279150226611E-4</v>
      </c>
      <c r="D15">
        <f>'[1]Sk16 Rerun Cycle 3_15.xlsx'!D35</f>
        <v>2.9147790768633578E-3</v>
      </c>
      <c r="E15">
        <v>14</v>
      </c>
      <c r="F15" s="7">
        <f t="shared" si="0"/>
        <v>29.787234042553191</v>
      </c>
      <c r="G15">
        <f>ROUND(G14,0)</f>
        <v>54</v>
      </c>
      <c r="H15">
        <f>ROUND(H14,0)</f>
        <v>20</v>
      </c>
      <c r="I15">
        <f>ROUND(I14,0)</f>
        <v>21</v>
      </c>
    </row>
    <row r="16" spans="1:10" x14ac:dyDescent="0.25">
      <c r="A16" t="str">
        <f>'[1]Sk16 Rerun Cycle 3_15.xlsx'!A16</f>
        <v>C3</v>
      </c>
      <c r="B16">
        <f>'[1]Sk16 Rerun Cycle 3_15.xlsx'!B38</f>
        <v>38.703863319916699</v>
      </c>
      <c r="C16">
        <f>'[1]Sk16 Rerun Cycle 3_15.xlsx'!C38</f>
        <v>2.51554215322837E-4</v>
      </c>
      <c r="D16">
        <f>'[1]Sk16 Rerun Cycle 3_15.xlsx'!D38</f>
        <v>3.4242028356534838E-3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3_15.xlsx'!A17</f>
        <v>D3</v>
      </c>
      <c r="B17">
        <f>'[1]Sk16 Rerun Cycle 3_15.xlsx'!B39</f>
        <v>38.703863319916699</v>
      </c>
      <c r="C17">
        <f>'[1]Sk16 Rerun Cycle 3_15.xlsx'!C39</f>
        <v>2.4116327445149199E-4</v>
      </c>
      <c r="D17">
        <f>'[1]Sk16 Rerun Cycle 3_15.xlsx'!D39</f>
        <v>3.0107909181702869E-3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3_15.xlsx'!A18</f>
        <v>E3</v>
      </c>
      <c r="B18">
        <f>'[1]Sk16 Rerun Cycle 3_15.xlsx'!B17</f>
        <v>42.214743058666699</v>
      </c>
      <c r="C18">
        <f>'[1]Sk16 Rerun Cycle 3_15.xlsx'!C17</f>
        <v>3.3308797346445252E-4</v>
      </c>
      <c r="D18">
        <f>'[1]Sk16 Rerun Cycle 3_15.xlsx'!D17</f>
        <v>4.1236320438830893E-3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3_15.xlsx'!A19</f>
        <v>F3</v>
      </c>
      <c r="B19">
        <f>'[1]Sk16 Rerun Cycle 3_15.xlsx'!B14</f>
        <v>43.217492505999999</v>
      </c>
      <c r="C19">
        <f>'[1]Sk16 Rerun Cycle 3_15.xlsx'!C14</f>
        <v>2.3655700131724471E-4</v>
      </c>
      <c r="D19">
        <f>'[1]Sk16 Rerun Cycle 3_15.xlsx'!D14</f>
        <v>4.2967591486327613E-3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3_15.xlsx'!A20</f>
        <v>F4</v>
      </c>
      <c r="B20">
        <f>'[1]Sk16 Rerun Cycle 3_15.xlsx'!B4</f>
        <v>44.220331475222203</v>
      </c>
      <c r="C20">
        <f>'[1]Sk16 Rerun Cycle 3_15.xlsx'!C4</f>
        <v>5.3618923604043108E-4</v>
      </c>
      <c r="D20">
        <f>'[1]Sk16 Rerun Cycle 3_15.xlsx'!D4</f>
        <v>4.4234843417267434E-3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3_15.xlsx'!A21</f>
        <v>E4</v>
      </c>
      <c r="B21">
        <f>'[1]Sk16 Rerun Cycle 3_15.xlsx'!B6</f>
        <v>45.223658262999997</v>
      </c>
      <c r="C21">
        <f>'[1]Sk16 Rerun Cycle 3_15.xlsx'!C6</f>
        <v>3.4889576937168387E-4</v>
      </c>
      <c r="D21">
        <f>'[1]Sk16 Rerun Cycle 3_15.xlsx'!D6</f>
        <v>3.818937373209149E-3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3_15.xlsx'!A22</f>
        <v>D4</v>
      </c>
      <c r="B22">
        <f>'[1]Sk16 Rerun Cycle 3_15.xlsx'!B24</f>
        <v>45.725212451555599</v>
      </c>
      <c r="C22">
        <f>'[1]Sk16 Rerun Cycle 3_15.xlsx'!C24</f>
        <v>2.590955002064689E-4</v>
      </c>
      <c r="D22">
        <f>'[1]Sk16 Rerun Cycle 3_15.xlsx'!D24</f>
        <v>2.5445828776730381E-3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3_15.xlsx'!A23</f>
        <v>C4</v>
      </c>
      <c r="B23">
        <f>'[1]Sk16 Rerun Cycle 3_15.xlsx'!B49</f>
        <v>45.725212451555599</v>
      </c>
      <c r="C23">
        <f>'[1]Sk16 Rerun Cycle 3_15.xlsx'!C49</f>
        <v>1.9756122538527751E-4</v>
      </c>
      <c r="D23">
        <f>'[1]Sk16 Rerun Cycle 3_15.xlsx'!D49</f>
        <v>2.7574645040761101E-3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3_15.xlsx'!A24</f>
        <v>B4</v>
      </c>
      <c r="B24">
        <f>'[1]Sk16 Rerun Cycle 3_15.xlsx'!B19</f>
        <v>46.729420683083298</v>
      </c>
      <c r="C24">
        <f>'[1]Sk16 Rerun Cycle 3_15.xlsx'!C19</f>
        <v>2.3420193654925269E-4</v>
      </c>
      <c r="D24">
        <f>'[1]Sk16 Rerun Cycle 3_15.xlsx'!D19</f>
        <v>2.497806163271755E-3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3_15.xlsx'!A25</f>
        <v>A4</v>
      </c>
      <c r="B25">
        <f>'[1]Sk16 Rerun Cycle 3_15.xlsx'!B3</f>
        <v>47.231602109027797</v>
      </c>
      <c r="C25">
        <f>'[1]Sk16 Rerun Cycle 3_15.xlsx'!C3</f>
        <v>2.8645156799842039E-4</v>
      </c>
      <c r="D25">
        <f>'[1]Sk16 Rerun Cycle 3_15.xlsx'!D3</f>
        <v>3.2305882303912512E-3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3_15.xlsx'!A26</f>
        <v>A5</v>
      </c>
      <c r="B26">
        <f>'[1]Sk16 Rerun Cycle 3_15.xlsx'!B29</f>
        <v>47.7342168990833</v>
      </c>
      <c r="C26">
        <f>'[1]Sk16 Rerun Cycle 3_15.xlsx'!C29</f>
        <v>2.085444178172266E-4</v>
      </c>
      <c r="D26">
        <f>'[1]Sk16 Rerun Cycle 3_15.xlsx'!D29</f>
        <v>2.442601521694553E-3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3_15.xlsx'!A27</f>
        <v>B5</v>
      </c>
      <c r="B27">
        <f>'[1]Sk16 Rerun Cycle 3_15.xlsx'!B32</f>
        <v>48.237372860138898</v>
      </c>
      <c r="C27">
        <f>'[1]Sk16 Rerun Cycle 3_15.xlsx'!C32</f>
        <v>2.6317086228510331E-4</v>
      </c>
      <c r="D27">
        <f>'[1]Sk16 Rerun Cycle 3_15.xlsx'!D32</f>
        <v>2.6680017431081728E-3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3_15.xlsx'!A28</f>
        <v>C5</v>
      </c>
      <c r="B28">
        <f>'[1]Sk16 Rerun Cycle 3_15.xlsx'!B18</f>
        <v>48.740507240027803</v>
      </c>
      <c r="C28">
        <f>'[1]Sk16 Rerun Cycle 3_15.xlsx'!C18</f>
        <v>2.7708967506036942E-4</v>
      </c>
      <c r="D28">
        <f>'[1]Sk16 Rerun Cycle 3_15.xlsx'!D18</f>
        <v>2.817309951839419E-3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3_15.xlsx'!A29</f>
        <v>D5</v>
      </c>
      <c r="B29">
        <f>'[1]Sk16 Rerun Cycle 3_15.xlsx'!B27</f>
        <v>49.243328829916699</v>
      </c>
      <c r="C29">
        <f>'[1]Sk16 Rerun Cycle 3_15.xlsx'!C27</f>
        <v>3.1851694351361958E-4</v>
      </c>
      <c r="D29">
        <f>'[1]Sk16 Rerun Cycle 3_15.xlsx'!D27</f>
        <v>3.1013442959667271E-3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3_15.xlsx'!A30</f>
        <v>E5</v>
      </c>
      <c r="B30">
        <f>'[1]Sk16 Rerun Cycle 3_15.xlsx'!B30</f>
        <v>49.243328829916699</v>
      </c>
      <c r="C30">
        <f>'[1]Sk16 Rerun Cycle 3_15.xlsx'!C30</f>
        <v>2.3558870940726891E-4</v>
      </c>
      <c r="D30">
        <f>'[1]Sk16 Rerun Cycle 3_15.xlsx'!D30</f>
        <v>2.5601596324755422E-3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3_15.xlsx'!A31</f>
        <v>F5</v>
      </c>
      <c r="B31">
        <f>'[1]Sk16 Rerun Cycle 3_15.xlsx'!B40</f>
        <v>50.754668792444399</v>
      </c>
      <c r="C31">
        <f>'[1]Sk16 Rerun Cycle 3_15.xlsx'!C40</f>
        <v>3.0001693596478789E-4</v>
      </c>
      <c r="D31">
        <f>'[1]Sk16 Rerun Cycle 3_15.xlsx'!D40</f>
        <v>2.5620894738933911E-3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3_15.xlsx'!A32</f>
        <v>F6</v>
      </c>
      <c r="B32">
        <f>'[1]Sk16 Rerun Cycle 3_15.xlsx'!B48</f>
        <v>51.258686249888903</v>
      </c>
      <c r="C32">
        <f>'[1]Sk16 Rerun Cycle 3_15.xlsx'!C48</f>
        <v>2.4426597018800358E-4</v>
      </c>
      <c r="D32">
        <f>'[1]Sk16 Rerun Cycle 3_15.xlsx'!D48</f>
        <v>2.6829097106823309E-3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3_15.xlsx'!A33</f>
        <v>E6</v>
      </c>
      <c r="B33">
        <f>'[1]Sk16 Rerun Cycle 3_15.xlsx'!B33</f>
        <v>53.765593851777801</v>
      </c>
      <c r="C33">
        <f>'[1]Sk16 Rerun Cycle 3_15.xlsx'!C33</f>
        <v>3.1716007925380402E-4</v>
      </c>
      <c r="D33">
        <f>'[1]Sk16 Rerun Cycle 3_15.xlsx'!D33</f>
        <v>3.1204772941657911E-3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3_15.xlsx'!A34</f>
        <v>D6</v>
      </c>
      <c r="B34">
        <f>'[1]Sk16 Rerun Cycle 3_15.xlsx'!B25</f>
        <v>55.268721243999998</v>
      </c>
      <c r="C34">
        <f>'[1]Sk16 Rerun Cycle 3_15.xlsx'!C25</f>
        <v>3.004699990148803E-4</v>
      </c>
      <c r="D34">
        <f>'[1]Sk16 Rerun Cycle 3_15.xlsx'!D25</f>
        <v>4.5089783999399608E-3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3_15.xlsx'!A35</f>
        <v>C6</v>
      </c>
      <c r="B35">
        <f>'[1]Sk16 Rerun Cycle 3_15.xlsx'!B43</f>
        <v>55.7698885195</v>
      </c>
      <c r="C35">
        <f>'[1]Sk16 Rerun Cycle 3_15.xlsx'!C43</f>
        <v>3.9113278861228949E-4</v>
      </c>
      <c r="D35">
        <f>'[1]Sk16 Rerun Cycle 3_15.xlsx'!D43</f>
        <v>4.2166722185283962E-3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3_15.xlsx'!A36</f>
        <v>B6</v>
      </c>
      <c r="B36">
        <f>'[1]Sk16 Rerun Cycle 3_15.xlsx'!B2</f>
        <v>56.772786184972198</v>
      </c>
      <c r="C36">
        <f>'[1]Sk16 Rerun Cycle 3_15.xlsx'!C2</f>
        <v>4.3867226287020269E-4</v>
      </c>
      <c r="D36">
        <f>'[1]Sk16 Rerun Cycle 3_15.xlsx'!D2</f>
        <v>3.429572902984724E-3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3_15.xlsx'!A37</f>
        <v>A6</v>
      </c>
      <c r="B37">
        <f>'[1]Sk16 Rerun Cycle 3_15.xlsx'!B34</f>
        <v>59.787508647444398</v>
      </c>
      <c r="C37">
        <f>'[1]Sk16 Rerun Cycle 3_15.xlsx'!C34</f>
        <v>3.2684953726177163E-4</v>
      </c>
      <c r="D37">
        <f>'[1]Sk16 Rerun Cycle 3_15.xlsx'!D34</f>
        <v>3.2219647441732932E-3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3_15.xlsx'!A38</f>
        <v>A7</v>
      </c>
      <c r="B38">
        <f>'[1]Sk16 Rerun Cycle 3_15.xlsx'!B5</f>
        <v>62.808461192388897</v>
      </c>
      <c r="C38">
        <f>'[1]Sk16 Rerun Cycle 3_15.xlsx'!C5</f>
        <v>3.9438803442669058E-4</v>
      </c>
      <c r="D38">
        <f>'[1]Sk16 Rerun Cycle 3_15.xlsx'!D5</f>
        <v>3.9610536399633054E-3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3_15.xlsx'!A39</f>
        <v>B7</v>
      </c>
      <c r="B39">
        <f>'[1]Sk16 Rerun Cycle 3_15.xlsx'!B41</f>
        <v>62.808461192388897</v>
      </c>
      <c r="C39">
        <f>'[1]Sk16 Rerun Cycle 3_15.xlsx'!C41</f>
        <v>3.023053735876704E-4</v>
      </c>
      <c r="D39">
        <f>'[1]Sk16 Rerun Cycle 3_15.xlsx'!D41</f>
        <v>3.222428702172092E-3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3_15.xlsx'!A40</f>
        <v>C7</v>
      </c>
      <c r="B40">
        <f>'[1]Sk16 Rerun Cycle 3_15.xlsx'!B28</f>
        <v>73.097910365638896</v>
      </c>
      <c r="C40">
        <f>'[1]Sk16 Rerun Cycle 3_15.xlsx'!C28</f>
        <v>4.1335656307523512E-4</v>
      </c>
      <c r="D40">
        <f>'[1]Sk16 Rerun Cycle 3_15.xlsx'!D28</f>
        <v>4.52435624003477E-3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3_15.xlsx'!A41</f>
        <v>D7</v>
      </c>
      <c r="B41">
        <f>'[1]Sk16 Rerun Cycle 3_15.xlsx'!B7</f>
        <v>99.224166194472204</v>
      </c>
      <c r="C41">
        <f>'[1]Sk16 Rerun Cycle 3_15.xlsx'!C7</f>
        <v>4.9111342423471772E-4</v>
      </c>
      <c r="D41">
        <f>'[1]Sk16 Rerun Cycle 3_15.xlsx'!D7</f>
        <v>4.0227186505590439E-3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3_15.xlsx'!A42</f>
        <v>E7</v>
      </c>
      <c r="B42">
        <f>'[1]Sk16 Rerun Cycle 3_15.xlsx'!B36</f>
        <v>101.227006316361</v>
      </c>
      <c r="C42">
        <f>'[1]Sk16 Rerun Cycle 3_15.xlsx'!C36</f>
        <v>1.555872572355635E-4</v>
      </c>
      <c r="D42">
        <f>'[1]Sk16 Rerun Cycle 3_15.xlsx'!D36</f>
        <v>4.9833582981717861E-3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3_15.xlsx'!A43</f>
        <v>F7</v>
      </c>
      <c r="B43">
        <f>'[1]Sk16 Rerun Cycle 3_15.xlsx'!B31</f>
        <v>154.96829682250001</v>
      </c>
      <c r="C43">
        <f>'[1]Sk16 Rerun Cycle 3_15.xlsx'!C31</f>
        <v>1.845830382032134E-4</v>
      </c>
      <c r="D43">
        <f>'[1]Sk16 Rerun Cycle 3_15.xlsx'!D31</f>
        <v>2.827969211291019E-3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3_15.xlsx'!A44</f>
        <v>F8</v>
      </c>
      <c r="B44" t="str">
        <f>'[1]Sk16 Rerun Cycle 3_15.xlsx'!B8</f>
        <v>N/A</v>
      </c>
      <c r="C44" t="str">
        <f>'[1]Sk16 Rerun Cycle 3_15.xlsx'!C8</f>
        <v>N/A</v>
      </c>
      <c r="D44">
        <f>'[1]Sk16 Rerun Cycle 3_15.xlsx'!D8</f>
        <v>6.9412645257640173E-3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3_15.xlsx'!A45</f>
        <v>E8</v>
      </c>
      <c r="B45" t="str">
        <f>'[1]Sk16 Rerun Cycle 3_15.xlsx'!B15</f>
        <v>N/A</v>
      </c>
      <c r="C45" t="str">
        <f>'[1]Sk16 Rerun Cycle 3_15.xlsx'!C15</f>
        <v>N/A</v>
      </c>
      <c r="D45">
        <f>'[1]Sk16 Rerun Cycle 3_15.xlsx'!D15</f>
        <v>4.6131459185035717E-3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3_15.xlsx'!A46</f>
        <v>D8</v>
      </c>
      <c r="B46" t="str">
        <f>'[1]Sk16 Rerun Cycle 3_15.xlsx'!B16</f>
        <v>N/A</v>
      </c>
      <c r="C46" t="str">
        <f>'[1]Sk16 Rerun Cycle 3_15.xlsx'!C16</f>
        <v>N/A</v>
      </c>
      <c r="D46">
        <f>'[1]Sk16 Rerun Cycle 3_15.xlsx'!D16</f>
        <v>5.9605952484102064E-3</v>
      </c>
    </row>
    <row r="47" spans="1:6" x14ac:dyDescent="0.25">
      <c r="A47" t="str">
        <f>'[1]Sk16 Rerun Cycle 3_15.xlsx'!A47</f>
        <v>C8</v>
      </c>
      <c r="B47" t="str">
        <f>'[1]Sk16 Rerun Cycle 3_15.xlsx'!B23</f>
        <v>N/A</v>
      </c>
      <c r="C47" t="str">
        <f>'[1]Sk16 Rerun Cycle 3_15.xlsx'!C23</f>
        <v>N/A</v>
      </c>
      <c r="D47">
        <f>'[1]Sk16 Rerun Cycle 3_15.xlsx'!D23</f>
        <v>7.2904531032696044E-3</v>
      </c>
    </row>
    <row r="48" spans="1:6" x14ac:dyDescent="0.25">
      <c r="A48" t="str">
        <f>'[1]Sk16 Rerun Cycle 3_15.xlsx'!A48</f>
        <v>B8</v>
      </c>
      <c r="B48" t="str">
        <f>'[1]Sk16 Rerun Cycle 3_15.xlsx'!B42</f>
        <v>N/A</v>
      </c>
      <c r="C48" t="str">
        <f>'[1]Sk16 Rerun Cycle 3_15.xlsx'!C42</f>
        <v>N/A</v>
      </c>
      <c r="D48">
        <f>'[1]Sk16 Rerun Cycle 3_15.xlsx'!D42</f>
        <v>4.5671953603659294E-3</v>
      </c>
    </row>
    <row r="49" spans="1:4" x14ac:dyDescent="0.25">
      <c r="A49" t="str">
        <f>'[1]Sk16 Rerun Cycle 3_15.xlsx'!A49</f>
        <v>A8</v>
      </c>
      <c r="B49" t="str">
        <f>'[1]Sk16 Rerun Cycle 3_15.xlsx'!B44</f>
        <v>N/A</v>
      </c>
      <c r="C49" t="str">
        <f>'[1]Sk16 Rerun Cycle 3_15.xlsx'!C44</f>
        <v>N/A</v>
      </c>
      <c r="D49">
        <f>'[1]Sk16 Rerun Cycle 3_15.xlsx'!D44</f>
        <v>4.0199881630238569E-4</v>
      </c>
    </row>
  </sheetData>
  <autoFilter ref="B1:D49" xr:uid="{617D0776-4580-4759-B3A8-B54EF71AB15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C2A7-FF62-4A04-B013-219396867232}">
  <dimension ref="A1:J49"/>
  <sheetViews>
    <sheetView workbookViewId="0">
      <selection activeCell="F43" sqref="F2:F43"/>
    </sheetView>
  </sheetViews>
  <sheetFormatPr defaultRowHeight="15" x14ac:dyDescent="0.25"/>
  <sheetData>
    <row r="1" spans="1:10" x14ac:dyDescent="0.25">
      <c r="B1" t="str">
        <f>'[1]Sk16 Rerun Cycle 3_16.xlsx'!B1</f>
        <v>Germtime</v>
      </c>
      <c r="C1" t="str">
        <f>'[1]Sk16 Rerun Cycle 3_16.xlsx'!C1</f>
        <v>Slope Coefficient</v>
      </c>
      <c r="D1" t="str">
        <f>'[1]Sk16 Rerun Cycle 3_16.xlsx'!D1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3_16.xlsx'!A2</f>
        <v>A1</v>
      </c>
      <c r="B2">
        <f>'[1]Sk16 Rerun Cycle 3_16.xlsx'!B22</f>
        <v>46.228331424333298</v>
      </c>
      <c r="C2">
        <f>'[1]Sk16 Rerun Cycle 3_16.xlsx'!C22</f>
        <v>2.2370975561019911E-4</v>
      </c>
      <c r="D2">
        <f>'[1]Sk16 Rerun Cycle 3_16.xlsx'!D22</f>
        <v>3.7909370688208742E-3</v>
      </c>
      <c r="E2">
        <v>1</v>
      </c>
      <c r="F2" s="7">
        <f>E2/47*100</f>
        <v>2.1276595744680851</v>
      </c>
      <c r="G2">
        <f>AVERAGE(B2:B49)</f>
        <v>85.047321914298266</v>
      </c>
      <c r="H2">
        <f>AVERAGE(C2:C49)</f>
        <v>2.5210043852267174E-4</v>
      </c>
      <c r="I2">
        <f>AVERAGE(D2:D49)</f>
        <v>2.9732951772507535E-3</v>
      </c>
      <c r="J2">
        <v>0.25</v>
      </c>
    </row>
    <row r="3" spans="1:10" x14ac:dyDescent="0.25">
      <c r="A3" t="str">
        <f>'[1]Sk16 Rerun Cycle 3_16.xlsx'!A3</f>
        <v>B1</v>
      </c>
      <c r="B3">
        <f>'[1]Sk16 Rerun Cycle 3_16.xlsx'!B40</f>
        <v>52.264519910083301</v>
      </c>
      <c r="C3">
        <f>'[1]Sk16 Rerun Cycle 3_16.xlsx'!C40</f>
        <v>1.7353287643802031E-4</v>
      </c>
      <c r="D3">
        <f>'[1]Sk16 Rerun Cycle 3_16.xlsx'!D40</f>
        <v>2.8774821453133011E-3</v>
      </c>
      <c r="E3">
        <v>2</v>
      </c>
      <c r="F3" s="7">
        <f t="shared" ref="F3:F45" si="0">E3/47*100</f>
        <v>4.2553191489361701</v>
      </c>
      <c r="G3">
        <f>G4/SQRT(COUNT(B2:B49))</f>
        <v>2.9797645007244578</v>
      </c>
      <c r="H3">
        <f>H4/SQRT(COUNT(C2:C49))</f>
        <v>1.0843374706682109E-5</v>
      </c>
      <c r="I3">
        <f>I4/SQRT(COUNT(D2:D49))</f>
        <v>1.1222129724782749E-4</v>
      </c>
    </row>
    <row r="4" spans="1:10" x14ac:dyDescent="0.25">
      <c r="A4" t="str">
        <f>'[1]Sk16 Rerun Cycle 3_16.xlsx'!A4</f>
        <v>C1</v>
      </c>
      <c r="B4">
        <f>'[1]Sk16 Rerun Cycle 3_16.xlsx'!B28</f>
        <v>58.280400211194397</v>
      </c>
      <c r="C4">
        <f>'[1]Sk16 Rerun Cycle 3_16.xlsx'!C28</f>
        <v>2.5506350620520631E-4</v>
      </c>
      <c r="D4">
        <f>'[1]Sk16 Rerun Cycle 3_16.xlsx'!D28</f>
        <v>4.8006744865162982E-3</v>
      </c>
      <c r="E4">
        <v>3</v>
      </c>
      <c r="F4" s="7">
        <f t="shared" si="0"/>
        <v>6.3829787234042552</v>
      </c>
      <c r="G4">
        <f>_xlfn.STDEV.S(B2:B49)</f>
        <v>19.311081071515972</v>
      </c>
      <c r="H4">
        <f>_xlfn.STDEV.S(C2:C196)</f>
        <v>7.0273099769681147E-5</v>
      </c>
      <c r="I4">
        <f>_xlfn.STDEV.S(D2:D196)</f>
        <v>7.7749195409810646E-4</v>
      </c>
    </row>
    <row r="5" spans="1:10" x14ac:dyDescent="0.25">
      <c r="A5" t="str">
        <f>'[1]Sk16 Rerun Cycle 3_16.xlsx'!A5</f>
        <v>D1</v>
      </c>
      <c r="B5">
        <f>'[1]Sk16 Rerun Cycle 3_16.xlsx'!B33</f>
        <v>65.326126652777802</v>
      </c>
      <c r="C5">
        <f>'[1]Sk16 Rerun Cycle 3_16.xlsx'!C33</f>
        <v>1.936152457714514E-4</v>
      </c>
      <c r="D5">
        <f>'[1]Sk16 Rerun Cycle 3_16.xlsx'!D33</f>
        <v>2.3683330226891069E-3</v>
      </c>
      <c r="E5">
        <v>4</v>
      </c>
      <c r="F5" s="7">
        <f t="shared" si="0"/>
        <v>8.5106382978723403</v>
      </c>
      <c r="G5" s="8">
        <f>G4/G2</f>
        <v>0.22706277677944575</v>
      </c>
      <c r="H5" s="8">
        <f>H4/H2</f>
        <v>0.27875040670887763</v>
      </c>
      <c r="I5" s="8">
        <f>I4/I2</f>
        <v>0.26149168103013959</v>
      </c>
    </row>
    <row r="6" spans="1:10" x14ac:dyDescent="0.25">
      <c r="A6" t="str">
        <f>'[1]Sk16 Rerun Cycle 3_16.xlsx'!A6</f>
        <v>E1</v>
      </c>
      <c r="B6">
        <f>'[1]Sk16 Rerun Cycle 3_16.xlsx'!B38</f>
        <v>66.327524818194405</v>
      </c>
      <c r="C6">
        <f>'[1]Sk16 Rerun Cycle 3_16.xlsx'!C38</f>
        <v>2.0322399894938761E-4</v>
      </c>
      <c r="D6">
        <f>'[1]Sk16 Rerun Cycle 3_16.xlsx'!D38</f>
        <v>3.8094482702933918E-3</v>
      </c>
      <c r="E6">
        <v>5</v>
      </c>
      <c r="F6" s="7">
        <f t="shared" si="0"/>
        <v>10.638297872340425</v>
      </c>
      <c r="G6">
        <f>COUNT(B2:B196)</f>
        <v>42</v>
      </c>
      <c r="H6">
        <f>COUNT(C2:C196)</f>
        <v>42</v>
      </c>
      <c r="I6">
        <f>COUNT(D2:D196)</f>
        <v>48</v>
      </c>
    </row>
    <row r="7" spans="1:10" x14ac:dyDescent="0.25">
      <c r="A7" t="str">
        <f>'[1]Sk16 Rerun Cycle 3_16.xlsx'!A7</f>
        <v>F1</v>
      </c>
      <c r="B7">
        <f>'[1]Sk16 Rerun Cycle 3_16.xlsx'!B49</f>
        <v>66.8285299751944</v>
      </c>
      <c r="C7">
        <f>'[1]Sk16 Rerun Cycle 3_16.xlsx'!C49</f>
        <v>1.3899785201253249E-4</v>
      </c>
      <c r="D7">
        <f>'[1]Sk16 Rerun Cycle 3_16.xlsx'!D49</f>
        <v>3.6535166255051992E-3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3_16.xlsx'!A8</f>
        <v>F2</v>
      </c>
      <c r="B8">
        <f>'[1]Sk16 Rerun Cycle 3_16.xlsx'!B23</f>
        <v>69.078535247555607</v>
      </c>
      <c r="C8">
        <f>'[1]Sk16 Rerun Cycle 3_16.xlsx'!C23</f>
        <v>2.2292508476110209E-4</v>
      </c>
      <c r="D8">
        <f>'[1]Sk16 Rerun Cycle 3_16.xlsx'!D23</f>
        <v>3.3058210255531941E-3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3_16.xlsx'!A9</f>
        <v>E2</v>
      </c>
      <c r="B9">
        <f>'[1]Sk16 Rerun Cycle 3_16.xlsx'!B24</f>
        <v>69.580494223555505</v>
      </c>
      <c r="C9">
        <f>'[1]Sk16 Rerun Cycle 3_16.xlsx'!C24</f>
        <v>2.6488270700333102E-4</v>
      </c>
      <c r="D9">
        <f>'[1]Sk16 Rerun Cycle 3_16.xlsx'!D24</f>
        <v>2.7432728234104702E-3</v>
      </c>
      <c r="E9">
        <v>8</v>
      </c>
      <c r="F9" s="7">
        <f t="shared" si="0"/>
        <v>17.021276595744681</v>
      </c>
      <c r="G9">
        <f>MAX(B2:B49)</f>
        <v>151.959051233944</v>
      </c>
      <c r="H9">
        <f>MAX(C2:C49)</f>
        <v>4.4242822689773208E-4</v>
      </c>
      <c r="I9">
        <f>MAX(D2:D49)</f>
        <v>4.8006744865162982E-3</v>
      </c>
    </row>
    <row r="10" spans="1:10" x14ac:dyDescent="0.25">
      <c r="A10" t="str">
        <f>'[1]Sk16 Rerun Cycle 3_16.xlsx'!A10</f>
        <v>D2</v>
      </c>
      <c r="B10">
        <f>'[1]Sk16 Rerun Cycle 3_16.xlsx'!B14</f>
        <v>71.086368088777803</v>
      </c>
      <c r="C10">
        <f>'[1]Sk16 Rerun Cycle 3_16.xlsx'!C14</f>
        <v>3.3371762302788561E-4</v>
      </c>
      <c r="D10">
        <f>'[1]Sk16 Rerun Cycle 3_16.xlsx'!D14</f>
        <v>2.202719571059799E-3</v>
      </c>
      <c r="E10">
        <v>9</v>
      </c>
      <c r="F10" s="7">
        <f t="shared" si="0"/>
        <v>19.148936170212767</v>
      </c>
      <c r="G10">
        <f>MIN(B2:B49)</f>
        <v>46.228331424333298</v>
      </c>
      <c r="H10">
        <f>MIN(C2:C49)</f>
        <v>1.2285429413025779E-4</v>
      </c>
      <c r="I10">
        <f>MIN(D2:D49)</f>
        <v>3.3217949470070742E-4</v>
      </c>
    </row>
    <row r="11" spans="1:10" x14ac:dyDescent="0.25">
      <c r="A11" t="str">
        <f>'[1]Sk16 Rerun Cycle 3_16.xlsx'!A11</f>
        <v>C2</v>
      </c>
      <c r="B11">
        <f>'[1]Sk16 Rerun Cycle 3_16.xlsx'!B37</f>
        <v>72.092975759611093</v>
      </c>
      <c r="C11">
        <f>'[1]Sk16 Rerun Cycle 3_16.xlsx'!C37</f>
        <v>2.089866097442066E-4</v>
      </c>
      <c r="D11">
        <f>'[1]Sk16 Rerun Cycle 3_16.xlsx'!D37</f>
        <v>2.6970576679617719E-3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3_16.xlsx'!A12</f>
        <v>B2</v>
      </c>
      <c r="B12">
        <f>'[1]Sk16 Rerun Cycle 3_16.xlsx'!B48</f>
        <v>72.092975759611093</v>
      </c>
      <c r="C12">
        <f>'[1]Sk16 Rerun Cycle 3_16.xlsx'!C48</f>
        <v>3.437749248887746E-4</v>
      </c>
      <c r="D12">
        <f>'[1]Sk16 Rerun Cycle 3_16.xlsx'!D48</f>
        <v>3.6363417195740791E-3</v>
      </c>
      <c r="E12">
        <v>11</v>
      </c>
      <c r="F12" s="7">
        <f t="shared" si="0"/>
        <v>23.404255319148938</v>
      </c>
      <c r="G12">
        <f>(16*G5^2)</f>
        <v>0.82492007358067854</v>
      </c>
      <c r="H12">
        <f>(16*H5^2)</f>
        <v>1.2432286278458351</v>
      </c>
      <c r="I12">
        <f>(16*I5^2)</f>
        <v>1.0940463879674922</v>
      </c>
    </row>
    <row r="13" spans="1:10" x14ac:dyDescent="0.25">
      <c r="A13" t="str">
        <f>'[1]Sk16 Rerun Cycle 3_16.xlsx'!A13</f>
        <v>A2</v>
      </c>
      <c r="B13">
        <f>'[1]Sk16 Rerun Cycle 3_16.xlsx'!B34</f>
        <v>73.602697494055505</v>
      </c>
      <c r="C13">
        <f>'[1]Sk16 Rerun Cycle 3_16.xlsx'!C34</f>
        <v>1.9170320363261871E-4</v>
      </c>
      <c r="D13">
        <f>'[1]Sk16 Rerun Cycle 3_16.xlsx'!D34</f>
        <v>3.3502658519821262E-3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3_16.xlsx'!A14</f>
        <v>A3</v>
      </c>
      <c r="B14">
        <f>'[1]Sk16 Rerun Cycle 3_16.xlsx'!B16</f>
        <v>75.618679958638893</v>
      </c>
      <c r="C14">
        <f>'[1]Sk16 Rerun Cycle 3_16.xlsx'!C16</f>
        <v>2.113257163293944E-4</v>
      </c>
      <c r="D14">
        <f>'[1]Sk16 Rerun Cycle 3_16.xlsx'!D16</f>
        <v>4.714464670532454E-3</v>
      </c>
      <c r="E14">
        <v>13</v>
      </c>
      <c r="F14" s="7">
        <f t="shared" si="0"/>
        <v>27.659574468085108</v>
      </c>
      <c r="G14">
        <f>G12/G13</f>
        <v>9.967500690669624</v>
      </c>
      <c r="H14">
        <f>H12/H13</f>
        <v>15.021918611975277</v>
      </c>
      <c r="I14">
        <f>I12/I13</f>
        <v>13.219351155265672</v>
      </c>
    </row>
    <row r="15" spans="1:10" x14ac:dyDescent="0.25">
      <c r="A15" t="str">
        <f>'[1]Sk16 Rerun Cycle 3_16.xlsx'!A15</f>
        <v>B3</v>
      </c>
      <c r="B15">
        <f>'[1]Sk16 Rerun Cycle 3_16.xlsx'!B39</f>
        <v>76.620044564722207</v>
      </c>
      <c r="C15">
        <f>'[1]Sk16 Rerun Cycle 3_16.xlsx'!C39</f>
        <v>1.907876005671506E-4</v>
      </c>
      <c r="D15">
        <f>'[1]Sk16 Rerun Cycle 3_16.xlsx'!D39</f>
        <v>3.336606436826314E-3</v>
      </c>
      <c r="E15">
        <v>14</v>
      </c>
      <c r="F15" s="7">
        <f t="shared" si="0"/>
        <v>29.787234042553191</v>
      </c>
      <c r="G15">
        <f>ROUND(G14,0)</f>
        <v>10</v>
      </c>
      <c r="H15">
        <f>ROUND(H14,0)</f>
        <v>15</v>
      </c>
      <c r="I15">
        <f>ROUND(I14,0)</f>
        <v>13</v>
      </c>
    </row>
    <row r="16" spans="1:10" x14ac:dyDescent="0.25">
      <c r="A16" t="str">
        <f>'[1]Sk16 Rerun Cycle 3_16.xlsx'!A16</f>
        <v>C3</v>
      </c>
      <c r="B16">
        <f>'[1]Sk16 Rerun Cycle 3_16.xlsx'!B42</f>
        <v>77.620988528805597</v>
      </c>
      <c r="C16">
        <f>'[1]Sk16 Rerun Cycle 3_16.xlsx'!C42</f>
        <v>2.5892590391184958E-4</v>
      </c>
      <c r="D16">
        <f>'[1]Sk16 Rerun Cycle 3_16.xlsx'!D42</f>
        <v>2.3604583513066341E-3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3_16.xlsx'!A17</f>
        <v>D3</v>
      </c>
      <c r="B17">
        <f>'[1]Sk16 Rerun Cycle 3_16.xlsx'!B41</f>
        <v>78.622967326222195</v>
      </c>
      <c r="C17">
        <f>'[1]Sk16 Rerun Cycle 3_16.xlsx'!C41</f>
        <v>1.4363791667246019E-4</v>
      </c>
      <c r="D17">
        <f>'[1]Sk16 Rerun Cycle 3_16.xlsx'!D41</f>
        <v>2.5699233264475812E-3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3_16.xlsx'!A18</f>
        <v>E3</v>
      </c>
      <c r="B18">
        <f>'[1]Sk16 Rerun Cycle 3_16.xlsx'!B27</f>
        <v>79.62570473625</v>
      </c>
      <c r="C18">
        <f>'[1]Sk16 Rerun Cycle 3_16.xlsx'!C27</f>
        <v>3.3007475218975501E-4</v>
      </c>
      <c r="D18">
        <f>'[1]Sk16 Rerun Cycle 3_16.xlsx'!D27</f>
        <v>2.81258440105922E-3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3_16.xlsx'!A19</f>
        <v>F3</v>
      </c>
      <c r="B19">
        <f>'[1]Sk16 Rerun Cycle 3_16.xlsx'!B11</f>
        <v>80.127759882388901</v>
      </c>
      <c r="C19">
        <f>'[1]Sk16 Rerun Cycle 3_16.xlsx'!C11</f>
        <v>3.4174275542480617E-4</v>
      </c>
      <c r="D19">
        <f>'[1]Sk16 Rerun Cycle 3_16.xlsx'!D11</f>
        <v>3.1203968216472538E-3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3_16.xlsx'!A20</f>
        <v>F4</v>
      </c>
      <c r="B20">
        <f>'[1]Sk16 Rerun Cycle 3_16.xlsx'!B13</f>
        <v>81.132039913361098</v>
      </c>
      <c r="C20">
        <f>'[1]Sk16 Rerun Cycle 3_16.xlsx'!C13</f>
        <v>2.7607927704687972E-4</v>
      </c>
      <c r="D20">
        <f>'[1]Sk16 Rerun Cycle 3_16.xlsx'!D13</f>
        <v>2.551794451161857E-3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3_16.xlsx'!A21</f>
        <v>E4</v>
      </c>
      <c r="B21">
        <f>'[1]Sk16 Rerun Cycle 3_16.xlsx'!B25</f>
        <v>81.132039913361098</v>
      </c>
      <c r="C21">
        <f>'[1]Sk16 Rerun Cycle 3_16.xlsx'!C25</f>
        <v>3.3811909229271617E-4</v>
      </c>
      <c r="D21">
        <f>'[1]Sk16 Rerun Cycle 3_16.xlsx'!D25</f>
        <v>3.4860947501554841E-3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3_16.xlsx'!A22</f>
        <v>D4</v>
      </c>
      <c r="B22">
        <f>'[1]Sk16 Rerun Cycle 3_16.xlsx'!B30</f>
        <v>82.640209027888901</v>
      </c>
      <c r="C22">
        <f>'[1]Sk16 Rerun Cycle 3_16.xlsx'!C30</f>
        <v>2.0626527875775491E-4</v>
      </c>
      <c r="D22">
        <f>'[1]Sk16 Rerun Cycle 3_16.xlsx'!D30</f>
        <v>3.2562202181589108E-3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3_16.xlsx'!A23</f>
        <v>C4</v>
      </c>
      <c r="B23">
        <f>'[1]Sk16 Rerun Cycle 3_16.xlsx'!B10</f>
        <v>83.143388460722207</v>
      </c>
      <c r="C23">
        <f>'[1]Sk16 Rerun Cycle 3_16.xlsx'!C10</f>
        <v>3.082168481112281E-4</v>
      </c>
      <c r="D23">
        <f>'[1]Sk16 Rerun Cycle 3_16.xlsx'!D10</f>
        <v>3.4166511836946269E-3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3_16.xlsx'!A24</f>
        <v>B4</v>
      </c>
      <c r="B24">
        <f>'[1]Sk16 Rerun Cycle 3_16.xlsx'!B21</f>
        <v>83.646482191861097</v>
      </c>
      <c r="C24">
        <f>'[1]Sk16 Rerun Cycle 3_16.xlsx'!C21</f>
        <v>2.708532949207947E-4</v>
      </c>
      <c r="D24">
        <f>'[1]Sk16 Rerun Cycle 3_16.xlsx'!D21</f>
        <v>2.9826785487185809E-3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3_16.xlsx'!A25</f>
        <v>A4</v>
      </c>
      <c r="B25">
        <f>'[1]Sk16 Rerun Cycle 3_16.xlsx'!B7</f>
        <v>84.651900419527806</v>
      </c>
      <c r="C25">
        <f>'[1]Sk16 Rerun Cycle 3_16.xlsx'!C7</f>
        <v>2.7095001945564098E-4</v>
      </c>
      <c r="D25">
        <f>'[1]Sk16 Rerun Cycle 3_16.xlsx'!D7</f>
        <v>3.363689589760951E-3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3_16.xlsx'!A26</f>
        <v>A5</v>
      </c>
      <c r="B26">
        <f>'[1]Sk16 Rerun Cycle 3_16.xlsx'!B19</f>
        <v>84.651900419527806</v>
      </c>
      <c r="C26">
        <f>'[1]Sk16 Rerun Cycle 3_16.xlsx'!C19</f>
        <v>2.5161787030259891E-4</v>
      </c>
      <c r="D26">
        <f>'[1]Sk16 Rerun Cycle 3_16.xlsx'!D19</f>
        <v>2.2653348295754582E-3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3_16.xlsx'!A27</f>
        <v>B5</v>
      </c>
      <c r="B27">
        <f>'[1]Sk16 Rerun Cycle 3_16.xlsx'!B26</f>
        <v>84.651900419527806</v>
      </c>
      <c r="C27">
        <f>'[1]Sk16 Rerun Cycle 3_16.xlsx'!C26</f>
        <v>3.0510144139470118E-4</v>
      </c>
      <c r="D27">
        <f>'[1]Sk16 Rerun Cycle 3_16.xlsx'!D26</f>
        <v>2.7153971148977181E-3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3_16.xlsx'!A28</f>
        <v>C5</v>
      </c>
      <c r="B28">
        <f>'[1]Sk16 Rerun Cycle 3_16.xlsx'!B36</f>
        <v>87.170848426000006</v>
      </c>
      <c r="C28">
        <f>'[1]Sk16 Rerun Cycle 3_16.xlsx'!C36</f>
        <v>3.3519332051616641E-4</v>
      </c>
      <c r="D28">
        <f>'[1]Sk16 Rerun Cycle 3_16.xlsx'!D36</f>
        <v>2.5792801960532919E-3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3_16.xlsx'!A29</f>
        <v>D5</v>
      </c>
      <c r="B29">
        <f>'[1]Sk16 Rerun Cycle 3_16.xlsx'!B12</f>
        <v>87.670479969361097</v>
      </c>
      <c r="C29">
        <f>'[1]Sk16 Rerun Cycle 3_16.xlsx'!C12</f>
        <v>1.855393583382481E-4</v>
      </c>
      <c r="D29">
        <f>'[1]Sk16 Rerun Cycle 3_16.xlsx'!D12</f>
        <v>2.1385156811793522E-3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3_16.xlsx'!A30</f>
        <v>E5</v>
      </c>
      <c r="B30">
        <f>'[1]Sk16 Rerun Cycle 3_16.xlsx'!B32</f>
        <v>89.177117260333304</v>
      </c>
      <c r="C30">
        <f>'[1]Sk16 Rerun Cycle 3_16.xlsx'!C32</f>
        <v>2.4945392972889539E-4</v>
      </c>
      <c r="D30">
        <f>'[1]Sk16 Rerun Cycle 3_16.xlsx'!D32</f>
        <v>2.5239659491695151E-3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3_16.xlsx'!A31</f>
        <v>F5</v>
      </c>
      <c r="B31">
        <f>'[1]Sk16 Rerun Cycle 3_16.xlsx'!B6</f>
        <v>91.683765892083301</v>
      </c>
      <c r="C31">
        <f>'[1]Sk16 Rerun Cycle 3_16.xlsx'!C6</f>
        <v>2.5962323208276181E-4</v>
      </c>
      <c r="D31">
        <f>'[1]Sk16 Rerun Cycle 3_16.xlsx'!D6</f>
        <v>2.904045388943878E-3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3_16.xlsx'!A32</f>
        <v>F6</v>
      </c>
      <c r="B32">
        <f>'[1]Sk16 Rerun Cycle 3_16.xlsx'!B9</f>
        <v>91.683765892083301</v>
      </c>
      <c r="C32">
        <f>'[1]Sk16 Rerun Cycle 3_16.xlsx'!C9</f>
        <v>4.4242822689773208E-4</v>
      </c>
      <c r="D32">
        <f>'[1]Sk16 Rerun Cycle 3_16.xlsx'!D9</f>
        <v>4.4448661810299259E-3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3_16.xlsx'!A33</f>
        <v>E6</v>
      </c>
      <c r="B33">
        <f>'[1]Sk16 Rerun Cycle 3_16.xlsx'!B35</f>
        <v>95.200768431944397</v>
      </c>
      <c r="C33">
        <f>'[1]Sk16 Rerun Cycle 3_16.xlsx'!C35</f>
        <v>2.3889675822526881E-4</v>
      </c>
      <c r="D33">
        <f>'[1]Sk16 Rerun Cycle 3_16.xlsx'!D35</f>
        <v>2.740515281869021E-3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3_16.xlsx'!A34</f>
        <v>D6</v>
      </c>
      <c r="B34">
        <f>'[1]Sk16 Rerun Cycle 3_16.xlsx'!B17</f>
        <v>101.229211065944</v>
      </c>
      <c r="C34">
        <f>'[1]Sk16 Rerun Cycle 3_16.xlsx'!C17</f>
        <v>2.394940750142394E-4</v>
      </c>
      <c r="D34">
        <f>'[1]Sk16 Rerun Cycle 3_16.xlsx'!D17</f>
        <v>3.000576835621052E-3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3_16.xlsx'!A35</f>
        <v>C6</v>
      </c>
      <c r="B35">
        <f>'[1]Sk16 Rerun Cycle 3_16.xlsx'!B29</f>
        <v>101.229211065944</v>
      </c>
      <c r="C35">
        <f>'[1]Sk16 Rerun Cycle 3_16.xlsx'!C29</f>
        <v>2.5263979147555987E-4</v>
      </c>
      <c r="D35">
        <f>'[1]Sk16 Rerun Cycle 3_16.xlsx'!D29</f>
        <v>2.6795207394097421E-3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3_16.xlsx'!A36</f>
        <v>B6</v>
      </c>
      <c r="B36">
        <f>'[1]Sk16 Rerun Cycle 3_16.xlsx'!B8</f>
        <v>101.731063154861</v>
      </c>
      <c r="C36">
        <f>'[1]Sk16 Rerun Cycle 3_16.xlsx'!C8</f>
        <v>3.5765895333091509E-4</v>
      </c>
      <c r="D36">
        <f>'[1]Sk16 Rerun Cycle 3_16.xlsx'!D8</f>
        <v>3.3204226405897171E-3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3_16.xlsx'!A37</f>
        <v>A6</v>
      </c>
      <c r="B37">
        <f>'[1]Sk16 Rerun Cycle 3_16.xlsx'!B47</f>
        <v>101.731063154861</v>
      </c>
      <c r="C37">
        <f>'[1]Sk16 Rerun Cycle 3_16.xlsx'!C47</f>
        <v>1.4576705448628071E-4</v>
      </c>
      <c r="D37">
        <f>'[1]Sk16 Rerun Cycle 3_16.xlsx'!D47</f>
        <v>2.410357357995952E-3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3_16.xlsx'!A38</f>
        <v>A7</v>
      </c>
      <c r="B38">
        <f>'[1]Sk16 Rerun Cycle 3_16.xlsx'!B43</f>
        <v>103.235354009139</v>
      </c>
      <c r="C38">
        <f>'[1]Sk16 Rerun Cycle 3_16.xlsx'!C43</f>
        <v>2.287651886607446E-4</v>
      </c>
      <c r="D38">
        <f>'[1]Sk16 Rerun Cycle 3_16.xlsx'!D43</f>
        <v>2.4018453440174579E-3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3_16.xlsx'!A39</f>
        <v>B7</v>
      </c>
      <c r="B39">
        <f>'[1]Sk16 Rerun Cycle 3_16.xlsx'!B20</f>
        <v>106.751327534583</v>
      </c>
      <c r="C39">
        <f>'[1]Sk16 Rerun Cycle 3_16.xlsx'!C20</f>
        <v>2.6496445426464643E-4</v>
      </c>
      <c r="D39">
        <f>'[1]Sk16 Rerun Cycle 3_16.xlsx'!D20</f>
        <v>2.4078760804786422E-3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3_16.xlsx'!A40</f>
        <v>C7</v>
      </c>
      <c r="B40">
        <f>'[1]Sk16 Rerun Cycle 3_16.xlsx'!B5</f>
        <v>107.254182476167</v>
      </c>
      <c r="C40">
        <f>'[1]Sk16 Rerun Cycle 3_16.xlsx'!C5</f>
        <v>3.794029007111324E-4</v>
      </c>
      <c r="D40">
        <f>'[1]Sk16 Rerun Cycle 3_16.xlsx'!D5</f>
        <v>2.7067148539103442E-3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3_16.xlsx'!A41</f>
        <v>D7</v>
      </c>
      <c r="B41">
        <f>'[1]Sk16 Rerun Cycle 3_16.xlsx'!B15</f>
        <v>113.277986929389</v>
      </c>
      <c r="C41">
        <f>'[1]Sk16 Rerun Cycle 3_16.xlsx'!C15</f>
        <v>1.2285429413025779E-4</v>
      </c>
      <c r="D41">
        <f>'[1]Sk16 Rerun Cycle 3_16.xlsx'!D15</f>
        <v>2.0436502113387791E-3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3_16.xlsx'!A42</f>
        <v>E7</v>
      </c>
      <c r="B42">
        <f>'[1]Sk16 Rerun Cycle 3_16.xlsx'!B3</f>
        <v>124.326838576139</v>
      </c>
      <c r="C42">
        <f>'[1]Sk16 Rerun Cycle 3_16.xlsx'!C3</f>
        <v>2.251134044390282E-4</v>
      </c>
      <c r="D42">
        <f>'[1]Sk16 Rerun Cycle 3_16.xlsx'!D3</f>
        <v>4.0808864758870014E-3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3_16.xlsx'!A43</f>
        <v>F7</v>
      </c>
      <c r="B43">
        <f>'[1]Sk16 Rerun Cycle 3_16.xlsx'!B46</f>
        <v>151.959051233944</v>
      </c>
      <c r="C43">
        <f>'[1]Sk16 Rerun Cycle 3_16.xlsx'!C46</f>
        <v>2.025923202278917E-4</v>
      </c>
      <c r="D43">
        <f>'[1]Sk16 Rerun Cycle 3_16.xlsx'!D46</f>
        <v>1.4968821209032229E-3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3_16.xlsx'!A44</f>
        <v>F8</v>
      </c>
      <c r="B44" t="str">
        <f>'[1]Sk16 Rerun Cycle 3_16.xlsx'!B2</f>
        <v>N/A</v>
      </c>
      <c r="C44" t="str">
        <f>'[1]Sk16 Rerun Cycle 3_16.xlsx'!C2</f>
        <v>N/A</v>
      </c>
      <c r="D44">
        <f>'[1]Sk16 Rerun Cycle 3_16.xlsx'!D2</f>
        <v>3.4248824445259249E-3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3_16.xlsx'!A45</f>
        <v>E8</v>
      </c>
      <c r="B45" t="str">
        <f>'[1]Sk16 Rerun Cycle 3_16.xlsx'!B4</f>
        <v>N/A</v>
      </c>
      <c r="C45" t="str">
        <f>'[1]Sk16 Rerun Cycle 3_16.xlsx'!C4</f>
        <v>N/A</v>
      </c>
      <c r="D45">
        <f>'[1]Sk16 Rerun Cycle 3_16.xlsx'!D4</f>
        <v>3.370118640657142E-3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3_16.xlsx'!A46</f>
        <v>D8</v>
      </c>
      <c r="B46" t="str">
        <f>'[1]Sk16 Rerun Cycle 3_16.xlsx'!B18</f>
        <v>N/A</v>
      </c>
      <c r="C46" t="str">
        <f>'[1]Sk16 Rerun Cycle 3_16.xlsx'!C18</f>
        <v>N/A</v>
      </c>
      <c r="D46">
        <f>'[1]Sk16 Rerun Cycle 3_16.xlsx'!D18</f>
        <v>3.1020371661218461E-3</v>
      </c>
    </row>
    <row r="47" spans="1:6" x14ac:dyDescent="0.25">
      <c r="A47" t="str">
        <f>'[1]Sk16 Rerun Cycle 3_16.xlsx'!A47</f>
        <v>C8</v>
      </c>
      <c r="B47" t="str">
        <f>'[1]Sk16 Rerun Cycle 3_16.xlsx'!B31</f>
        <v>N/A</v>
      </c>
      <c r="C47" t="str">
        <f>'[1]Sk16 Rerun Cycle 3_16.xlsx'!C31</f>
        <v>N/A</v>
      </c>
      <c r="D47">
        <f>'[1]Sk16 Rerun Cycle 3_16.xlsx'!D31</f>
        <v>3.1505767617454371E-3</v>
      </c>
    </row>
    <row r="48" spans="1:6" x14ac:dyDescent="0.25">
      <c r="A48" t="str">
        <f>'[1]Sk16 Rerun Cycle 3_16.xlsx'!A48</f>
        <v>B8</v>
      </c>
      <c r="B48" t="str">
        <f>'[1]Sk16 Rerun Cycle 3_16.xlsx'!B44</f>
        <v>N/A</v>
      </c>
      <c r="C48" t="str">
        <f>'[1]Sk16 Rerun Cycle 3_16.xlsx'!C44</f>
        <v>N/A</v>
      </c>
      <c r="D48">
        <f>'[1]Sk16 Rerun Cycle 3_16.xlsx'!D44</f>
        <v>3.3217949470070742E-4</v>
      </c>
    </row>
    <row r="49" spans="1:4" x14ac:dyDescent="0.25">
      <c r="A49" t="str">
        <f>'[1]Sk16 Rerun Cycle 3_16.xlsx'!A49</f>
        <v>A8</v>
      </c>
      <c r="B49" t="str">
        <f>'[1]Sk16 Rerun Cycle 3_16.xlsx'!B45</f>
        <v>N/A</v>
      </c>
      <c r="C49" t="str">
        <f>'[1]Sk16 Rerun Cycle 3_16.xlsx'!C45</f>
        <v>N/A</v>
      </c>
      <c r="D49">
        <f>'[1]Sk16 Rerun Cycle 3_16.xlsx'!D45</f>
        <v>3.270287689265535E-3</v>
      </c>
    </row>
  </sheetData>
  <autoFilter ref="B1:D49" xr:uid="{F30AC2A7-FF62-4A04-B013-219396867232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3277-F9A0-431B-8948-254EC9542EBB}">
  <dimension ref="A1:J49"/>
  <sheetViews>
    <sheetView topLeftCell="A5" workbookViewId="0">
      <selection activeCell="F2" sqref="F2:F43"/>
    </sheetView>
  </sheetViews>
  <sheetFormatPr defaultRowHeight="15" x14ac:dyDescent="0.25"/>
  <sheetData>
    <row r="1" spans="1:10" x14ac:dyDescent="0.25">
      <c r="B1" t="str">
        <f>'[1]Sk16 Rerun Cycle 3_2.xlsx'!B1</f>
        <v>Germtime</v>
      </c>
      <c r="C1" t="str">
        <f>'[1]Sk16 Rerun Cycle 3_2.xlsx'!C1</f>
        <v>Slope Coefficient</v>
      </c>
      <c r="D1" t="str">
        <f>'[1]Sk16 Rerun Cycle 3_2.xlsx'!D1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3_2.xlsx'!A2</f>
        <v>A1</v>
      </c>
      <c r="B2">
        <f>'[1]Sk16 Rerun Cycle 3_2.xlsx'!B41</f>
        <v>30.6676127931111</v>
      </c>
      <c r="C2">
        <f>'[1]Sk16 Rerun Cycle 3_2.xlsx'!C41</f>
        <v>1.9434816118787791E-4</v>
      </c>
      <c r="D2">
        <f>'[1]Sk16 Rerun Cycle 3_2.xlsx'!D41</f>
        <v>2.7516855336236008E-3</v>
      </c>
      <c r="E2">
        <v>1</v>
      </c>
      <c r="F2" s="7">
        <f>E2/47*100</f>
        <v>2.1276595744680851</v>
      </c>
      <c r="G2">
        <f>AVERAGE(B2:B49)</f>
        <v>97.494589956903752</v>
      </c>
      <c r="H2">
        <f>AVERAGE(C2:C49)</f>
        <v>3.8887298215973544E-4</v>
      </c>
      <c r="I2">
        <f>AVERAGE(D2:D49)</f>
        <v>2.462476672278815E-3</v>
      </c>
      <c r="J2">
        <v>0.25</v>
      </c>
    </row>
    <row r="3" spans="1:10" x14ac:dyDescent="0.25">
      <c r="A3" t="str">
        <f>'[1]Sk16 Rerun Cycle 3_2.xlsx'!A3</f>
        <v>B1</v>
      </c>
      <c r="B3">
        <f>'[1]Sk16 Rerun Cycle 3_2.xlsx'!B29</f>
        <v>38.693425702611101</v>
      </c>
      <c r="C3">
        <f>'[1]Sk16 Rerun Cycle 3_2.xlsx'!C29</f>
        <v>2.794487431200243E-4</v>
      </c>
      <c r="D3">
        <f>'[1]Sk16 Rerun Cycle 3_2.xlsx'!D29</f>
        <v>2.747778320587512E-3</v>
      </c>
      <c r="E3">
        <v>2</v>
      </c>
      <c r="F3" s="7">
        <f t="shared" ref="F3:F45" si="0">E3/47*100</f>
        <v>4.2553191489361701</v>
      </c>
      <c r="G3">
        <f>G4/SQRT(COUNT(B2:B49))</f>
        <v>7.5721629419640148</v>
      </c>
      <c r="H3">
        <f>H4/SQRT(COUNT(C2:C49))</f>
        <v>2.2190845937513726E-5</v>
      </c>
      <c r="I3">
        <f>I4/SQRT(COUNT(D2:D49))</f>
        <v>8.3180268147840005E-5</v>
      </c>
    </row>
    <row r="4" spans="1:10" x14ac:dyDescent="0.25">
      <c r="A4" t="str">
        <f>'[1]Sk16 Rerun Cycle 3_2.xlsx'!A4</f>
        <v>C1</v>
      </c>
      <c r="B4">
        <f>'[1]Sk16 Rerun Cycle 3_2.xlsx'!B12</f>
        <v>40.700899396083301</v>
      </c>
      <c r="C4">
        <f>'[1]Sk16 Rerun Cycle 3_2.xlsx'!C12</f>
        <v>2.9665470844549718E-4</v>
      </c>
      <c r="D4">
        <f>'[1]Sk16 Rerun Cycle 3_2.xlsx'!D12</f>
        <v>3.360103457318E-3</v>
      </c>
      <c r="E4">
        <v>3</v>
      </c>
      <c r="F4" s="7">
        <f t="shared" si="0"/>
        <v>6.3829787234042552</v>
      </c>
      <c r="G4">
        <f>_xlfn.STDEV.S(B2:B49)</f>
        <v>49.653992987926806</v>
      </c>
      <c r="H4">
        <f>_xlfn.STDEV.S(C2:C196)</f>
        <v>1.4551510803750305E-4</v>
      </c>
      <c r="I4">
        <f>_xlfn.STDEV.S(D2:D196)</f>
        <v>5.7628980247704815E-4</v>
      </c>
    </row>
    <row r="5" spans="1:10" x14ac:dyDescent="0.25">
      <c r="A5" t="str">
        <f>'[1]Sk16 Rerun Cycle 3_2.xlsx'!A5</f>
        <v>D1</v>
      </c>
      <c r="B5">
        <f>'[1]Sk16 Rerun Cycle 3_2.xlsx'!B5</f>
        <v>43.706669497472198</v>
      </c>
      <c r="C5">
        <f>'[1]Sk16 Rerun Cycle 3_2.xlsx'!C5</f>
        <v>3.7565592572068318E-4</v>
      </c>
      <c r="D5">
        <f>'[1]Sk16 Rerun Cycle 3_2.xlsx'!D5</f>
        <v>2.893046942424191E-3</v>
      </c>
      <c r="E5">
        <v>4</v>
      </c>
      <c r="F5" s="7">
        <f t="shared" si="0"/>
        <v>8.5106382978723403</v>
      </c>
      <c r="G5" s="8">
        <f>G4/G2</f>
        <v>0.50929998279777089</v>
      </c>
      <c r="H5" s="8">
        <f>H4/H2</f>
        <v>0.37419701216920881</v>
      </c>
      <c r="I5" s="8">
        <f>I4/I2</f>
        <v>0.23402853272260257</v>
      </c>
    </row>
    <row r="6" spans="1:10" x14ac:dyDescent="0.25">
      <c r="A6" t="str">
        <f>'[1]Sk16 Rerun Cycle 3_2.xlsx'!A6</f>
        <v>E1</v>
      </c>
      <c r="B6">
        <f>'[1]Sk16 Rerun Cycle 3_2.xlsx'!B10</f>
        <v>45.211069460250002</v>
      </c>
      <c r="C6">
        <f>'[1]Sk16 Rerun Cycle 3_2.xlsx'!C10</f>
        <v>2.8107799262614211E-4</v>
      </c>
      <c r="D6">
        <f>'[1]Sk16 Rerun Cycle 3_2.xlsx'!D10</f>
        <v>3.551388166531597E-3</v>
      </c>
      <c r="E6">
        <v>5</v>
      </c>
      <c r="F6" s="7">
        <f t="shared" si="0"/>
        <v>10.638297872340425</v>
      </c>
      <c r="G6">
        <f>COUNT(B2:B196)</f>
        <v>43</v>
      </c>
      <c r="H6">
        <f>COUNT(C2:C196)</f>
        <v>43</v>
      </c>
      <c r="I6">
        <f>COUNT(D2:D196)</f>
        <v>48</v>
      </c>
    </row>
    <row r="7" spans="1:10" x14ac:dyDescent="0.25">
      <c r="A7" t="str">
        <f>'[1]Sk16 Rerun Cycle 3_2.xlsx'!A7</f>
        <v>F1</v>
      </c>
      <c r="B7">
        <f>'[1]Sk16 Rerun Cycle 3_2.xlsx'!B17</f>
        <v>46.214388000027803</v>
      </c>
      <c r="C7">
        <f>'[1]Sk16 Rerun Cycle 3_2.xlsx'!C17</f>
        <v>2.5851459982596272E-4</v>
      </c>
      <c r="D7">
        <f>'[1]Sk16 Rerun Cycle 3_2.xlsx'!D17</f>
        <v>2.7649561755240669E-3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3_2.xlsx'!A8</f>
        <v>F2</v>
      </c>
      <c r="B8">
        <f>'[1]Sk16 Rerun Cycle 3_2.xlsx'!B20</f>
        <v>46.716472110722201</v>
      </c>
      <c r="C8">
        <f>'[1]Sk16 Rerun Cycle 3_2.xlsx'!C20</f>
        <v>2.7820354626708938E-4</v>
      </c>
      <c r="D8">
        <f>'[1]Sk16 Rerun Cycle 3_2.xlsx'!D20</f>
        <v>3.2552138662857262E-3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3_2.xlsx'!A9</f>
        <v>E2</v>
      </c>
      <c r="B9">
        <f>'[1]Sk16 Rerun Cycle 3_2.xlsx'!B33</f>
        <v>48.223588791444399</v>
      </c>
      <c r="C9">
        <f>'[1]Sk16 Rerun Cycle 3_2.xlsx'!C33</f>
        <v>1.841012680831524E-4</v>
      </c>
      <c r="D9">
        <f>'[1]Sk16 Rerun Cycle 3_2.xlsx'!D33</f>
        <v>2.777482282687543E-3</v>
      </c>
      <c r="E9">
        <v>8</v>
      </c>
      <c r="F9" s="7">
        <f t="shared" si="0"/>
        <v>17.021276595744681</v>
      </c>
      <c r="G9">
        <f>MAX(B2:B49)</f>
        <v>233.25034242066701</v>
      </c>
      <c r="H9">
        <f>MAX(C2:C49)</f>
        <v>6.4066025399380432E-4</v>
      </c>
      <c r="I9">
        <f>MAX(D2:D49)</f>
        <v>3.6806360723313511E-3</v>
      </c>
    </row>
    <row r="10" spans="1:10" x14ac:dyDescent="0.25">
      <c r="A10" t="str">
        <f>'[1]Sk16 Rerun Cycle 3_2.xlsx'!A10</f>
        <v>D2</v>
      </c>
      <c r="B10">
        <f>'[1]Sk16 Rerun Cycle 3_2.xlsx'!B19</f>
        <v>57.760236051555601</v>
      </c>
      <c r="C10">
        <f>'[1]Sk16 Rerun Cycle 3_2.xlsx'!C19</f>
        <v>3.3753741729220492E-4</v>
      </c>
      <c r="D10">
        <f>'[1]Sk16 Rerun Cycle 3_2.xlsx'!D19</f>
        <v>2.221538010529159E-3</v>
      </c>
      <c r="E10">
        <v>9</v>
      </c>
      <c r="F10" s="7">
        <f t="shared" si="0"/>
        <v>19.148936170212767</v>
      </c>
      <c r="G10">
        <f>MIN(B2:B49)</f>
        <v>30.6676127931111</v>
      </c>
      <c r="H10">
        <f>MIN(C2:C49)</f>
        <v>-1.9882254596670271E-5</v>
      </c>
      <c r="I10">
        <f>MIN(D2:D49)</f>
        <v>2.1857319227400849E-4</v>
      </c>
    </row>
    <row r="11" spans="1:10" x14ac:dyDescent="0.25">
      <c r="A11" t="str">
        <f>'[1]Sk16 Rerun Cycle 3_2.xlsx'!A11</f>
        <v>C2</v>
      </c>
      <c r="B11">
        <f>'[1]Sk16 Rerun Cycle 3_2.xlsx'!B22</f>
        <v>57.760236051555601</v>
      </c>
      <c r="C11">
        <f>'[1]Sk16 Rerun Cycle 3_2.xlsx'!C22</f>
        <v>3.9242134673216598E-4</v>
      </c>
      <c r="D11">
        <f>'[1]Sk16 Rerun Cycle 3_2.xlsx'!D22</f>
        <v>3.6806360723313511E-3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3_2.xlsx'!A12</f>
        <v>B2</v>
      </c>
      <c r="B12">
        <f>'[1]Sk16 Rerun Cycle 3_2.xlsx'!B36</f>
        <v>58.765154917055597</v>
      </c>
      <c r="C12">
        <f>'[1]Sk16 Rerun Cycle 3_2.xlsx'!C36</f>
        <v>2.4841500662906257E-4</v>
      </c>
      <c r="D12">
        <f>'[1]Sk16 Rerun Cycle 3_2.xlsx'!D36</f>
        <v>2.3348611687652879E-3</v>
      </c>
      <c r="E12">
        <v>11</v>
      </c>
      <c r="F12" s="7">
        <f t="shared" si="0"/>
        <v>23.404255319148938</v>
      </c>
      <c r="G12">
        <f>(16*G5^2)</f>
        <v>4.1501835596449554</v>
      </c>
      <c r="H12">
        <f>(16*H5^2)</f>
        <v>2.2403744626618081</v>
      </c>
      <c r="I12">
        <f>(16*I5^2)</f>
        <v>0.87630966605270821</v>
      </c>
    </row>
    <row r="13" spans="1:10" x14ac:dyDescent="0.25">
      <c r="A13" t="str">
        <f>'[1]Sk16 Rerun Cycle 3_2.xlsx'!A13</f>
        <v>A2</v>
      </c>
      <c r="B13">
        <f>'[1]Sk16 Rerun Cycle 3_2.xlsx'!B9</f>
        <v>60.776073598777799</v>
      </c>
      <c r="C13">
        <f>'[1]Sk16 Rerun Cycle 3_2.xlsx'!C9</f>
        <v>4.5378365640542072E-4</v>
      </c>
      <c r="D13">
        <f>'[1]Sk16 Rerun Cycle 3_2.xlsx'!D9</f>
        <v>2.3473686188274379E-3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3_2.xlsx'!A14</f>
        <v>A3</v>
      </c>
      <c r="B14">
        <f>'[1]Sk16 Rerun Cycle 3_2.xlsx'!B45</f>
        <v>64.802410952194407</v>
      </c>
      <c r="C14">
        <f>'[1]Sk16 Rerun Cycle 3_2.xlsx'!C45</f>
        <v>3.9981777882680422E-4</v>
      </c>
      <c r="D14">
        <f>'[1]Sk16 Rerun Cycle 3_2.xlsx'!D45</f>
        <v>2.5530102055499751E-3</v>
      </c>
      <c r="E14">
        <v>13</v>
      </c>
      <c r="F14" s="7">
        <f t="shared" si="0"/>
        <v>27.659574468085108</v>
      </c>
      <c r="G14">
        <f>G12/G13</f>
        <v>50.146624893740153</v>
      </c>
      <c r="H14">
        <f>H12/H13</f>
        <v>27.070421388837932</v>
      </c>
      <c r="I14">
        <f>I12/I13</f>
        <v>10.588440603350861</v>
      </c>
    </row>
    <row r="15" spans="1:10" x14ac:dyDescent="0.25">
      <c r="A15" t="str">
        <f>'[1]Sk16 Rerun Cycle 3_2.xlsx'!A15</f>
        <v>B3</v>
      </c>
      <c r="B15">
        <f>'[1]Sk16 Rerun Cycle 3_2.xlsx'!B35</f>
        <v>66.808541817250003</v>
      </c>
      <c r="C15">
        <f>'[1]Sk16 Rerun Cycle 3_2.xlsx'!C35</f>
        <v>4.4179064428407939E-4</v>
      </c>
      <c r="D15">
        <f>'[1]Sk16 Rerun Cycle 3_2.xlsx'!D35</f>
        <v>2.2144662320766361E-3</v>
      </c>
      <c r="E15">
        <v>14</v>
      </c>
      <c r="F15" s="7">
        <f t="shared" si="0"/>
        <v>29.787234042553191</v>
      </c>
      <c r="G15">
        <f>ROUND(G14,0)</f>
        <v>50</v>
      </c>
      <c r="H15">
        <f>ROUND(H14,0)</f>
        <v>27</v>
      </c>
      <c r="I15">
        <f>ROUND(I14,0)</f>
        <v>11</v>
      </c>
    </row>
    <row r="16" spans="1:10" x14ac:dyDescent="0.25">
      <c r="A16" t="str">
        <f>'[1]Sk16 Rerun Cycle 3_2.xlsx'!A16</f>
        <v>C3</v>
      </c>
      <c r="B16">
        <f>'[1]Sk16 Rerun Cycle 3_2.xlsx'!B3</f>
        <v>68.555822458750001</v>
      </c>
      <c r="C16">
        <f>'[1]Sk16 Rerun Cycle 3_2.xlsx'!C3</f>
        <v>3.0054362331443301E-4</v>
      </c>
      <c r="D16">
        <f>'[1]Sk16 Rerun Cycle 3_2.xlsx'!D3</f>
        <v>1.979204838593606E-3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3_2.xlsx'!A17</f>
        <v>D3</v>
      </c>
      <c r="B17">
        <f>'[1]Sk16 Rerun Cycle 3_2.xlsx'!B15</f>
        <v>78.098243321499993</v>
      </c>
      <c r="C17">
        <f>'[1]Sk16 Rerun Cycle 3_2.xlsx'!C15</f>
        <v>3.1887352939327358E-4</v>
      </c>
      <c r="D17">
        <f>'[1]Sk16 Rerun Cycle 3_2.xlsx'!D15</f>
        <v>2.1605792315570081E-3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3_2.xlsx'!A18</f>
        <v>E3</v>
      </c>
      <c r="B18">
        <f>'[1]Sk16 Rerun Cycle 3_2.xlsx'!B7</f>
        <v>78.598770547722197</v>
      </c>
      <c r="C18">
        <f>'[1]Sk16 Rerun Cycle 3_2.xlsx'!C7</f>
        <v>3.9599449911718079E-4</v>
      </c>
      <c r="D18">
        <f>'[1]Sk16 Rerun Cycle 3_2.xlsx'!D7</f>
        <v>3.1035130271278811E-3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3_2.xlsx'!A19</f>
        <v>F3</v>
      </c>
      <c r="B19">
        <f>'[1]Sk16 Rerun Cycle 3_2.xlsx'!B39</f>
        <v>79.100169578611101</v>
      </c>
      <c r="C19">
        <f>'[1]Sk16 Rerun Cycle 3_2.xlsx'!C39</f>
        <v>4.5941025521799062E-4</v>
      </c>
      <c r="D19">
        <f>'[1]Sk16 Rerun Cycle 3_2.xlsx'!D39</f>
        <v>2.477605575498767E-3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3_2.xlsx'!A20</f>
        <v>F4</v>
      </c>
      <c r="B20">
        <f>'[1]Sk16 Rerun Cycle 3_2.xlsx'!B28</f>
        <v>80.605300284666697</v>
      </c>
      <c r="C20">
        <f>'[1]Sk16 Rerun Cycle 3_2.xlsx'!C28</f>
        <v>3.4912144145639621E-4</v>
      </c>
      <c r="D20">
        <f>'[1]Sk16 Rerun Cycle 3_2.xlsx'!D28</f>
        <v>2.164875891296044E-3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3_2.xlsx'!A21</f>
        <v>E4</v>
      </c>
      <c r="B21">
        <f>'[1]Sk16 Rerun Cycle 3_2.xlsx'!B27</f>
        <v>82.6143928896944</v>
      </c>
      <c r="C21">
        <f>'[1]Sk16 Rerun Cycle 3_2.xlsx'!C27</f>
        <v>2.5281769452356612E-4</v>
      </c>
      <c r="D21">
        <f>'[1]Sk16 Rerun Cycle 3_2.xlsx'!D27</f>
        <v>2.2993490957499019E-3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3_2.xlsx'!A22</f>
        <v>D4</v>
      </c>
      <c r="B22">
        <f>'[1]Sk16 Rerun Cycle 3_2.xlsx'!B46</f>
        <v>83.620882848583307</v>
      </c>
      <c r="C22">
        <f>'[1]Sk16 Rerun Cycle 3_2.xlsx'!C46</f>
        <v>6.4066025399380432E-4</v>
      </c>
      <c r="D22">
        <f>'[1]Sk16 Rerun Cycle 3_2.xlsx'!D46</f>
        <v>3.1377587741571521E-3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3_2.xlsx'!A23</f>
        <v>C4</v>
      </c>
      <c r="B23">
        <f>'[1]Sk16 Rerun Cycle 3_2.xlsx'!B2</f>
        <v>84.626382850027795</v>
      </c>
      <c r="C23">
        <f>'[1]Sk16 Rerun Cycle 3_2.xlsx'!C2</f>
        <v>2.8743472169168291E-4</v>
      </c>
      <c r="D23">
        <f>'[1]Sk16 Rerun Cycle 3_2.xlsx'!D2</f>
        <v>2.0827734484973469E-3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3_2.xlsx'!A24</f>
        <v>B4</v>
      </c>
      <c r="B24">
        <f>'[1]Sk16 Rerun Cycle 3_2.xlsx'!B4</f>
        <v>90.652869399055504</v>
      </c>
      <c r="C24">
        <f>'[1]Sk16 Rerun Cycle 3_2.xlsx'!C4</f>
        <v>5.6466274813720828E-4</v>
      </c>
      <c r="D24">
        <f>'[1]Sk16 Rerun Cycle 3_2.xlsx'!D4</f>
        <v>2.929419355018734E-3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3_2.xlsx'!A25</f>
        <v>A4</v>
      </c>
      <c r="B25">
        <f>'[1]Sk16 Rerun Cycle 3_2.xlsx'!B43</f>
        <v>92.157442384888896</v>
      </c>
      <c r="C25">
        <f>'[1]Sk16 Rerun Cycle 3_2.xlsx'!C43</f>
        <v>4.5397855636047452E-4</v>
      </c>
      <c r="D25">
        <f>'[1]Sk16 Rerun Cycle 3_2.xlsx'!D43</f>
        <v>2.3365055749753122E-3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3_2.xlsx'!A26</f>
        <v>A5</v>
      </c>
      <c r="B26">
        <f>'[1]Sk16 Rerun Cycle 3_2.xlsx'!B11</f>
        <v>94.668871285444396</v>
      </c>
      <c r="C26">
        <f>'[1]Sk16 Rerun Cycle 3_2.xlsx'!C11</f>
        <v>4.1316691888982612E-4</v>
      </c>
      <c r="D26">
        <f>'[1]Sk16 Rerun Cycle 3_2.xlsx'!D11</f>
        <v>1.893108453316455E-3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3_2.xlsx'!A27</f>
        <v>B5</v>
      </c>
      <c r="B27">
        <f>'[1]Sk16 Rerun Cycle 3_2.xlsx'!B42</f>
        <v>99.696025332944401</v>
      </c>
      <c r="C27">
        <f>'[1]Sk16 Rerun Cycle 3_2.xlsx'!C42</f>
        <v>5.4165397654521547E-4</v>
      </c>
      <c r="D27">
        <f>'[1]Sk16 Rerun Cycle 3_2.xlsx'!D42</f>
        <v>2.0659372528074541E-3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3_2.xlsx'!A28</f>
        <v>C5</v>
      </c>
      <c r="B28">
        <f>'[1]Sk16 Rerun Cycle 3_2.xlsx'!B25</f>
        <v>102.70263681144399</v>
      </c>
      <c r="C28">
        <f>'[1]Sk16 Rerun Cycle 3_2.xlsx'!C25</f>
        <v>3.6425184125692182E-4</v>
      </c>
      <c r="D28">
        <f>'[1]Sk16 Rerun Cycle 3_2.xlsx'!D25</f>
        <v>2.495476535300507E-3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3_2.xlsx'!A29</f>
        <v>D5</v>
      </c>
      <c r="B29">
        <f>'[1]Sk16 Rerun Cycle 3_2.xlsx'!B6</f>
        <v>103.705119758056</v>
      </c>
      <c r="C29">
        <f>'[1]Sk16 Rerun Cycle 3_2.xlsx'!C6</f>
        <v>4.9249364435142908E-4</v>
      </c>
      <c r="D29">
        <f>'[1]Sk16 Rerun Cycle 3_2.xlsx'!D6</f>
        <v>1.4233490391289739E-3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3_2.xlsx'!A30</f>
        <v>E5</v>
      </c>
      <c r="B30">
        <f>'[1]Sk16 Rerun Cycle 3_2.xlsx'!B18</f>
        <v>106.21639154327799</v>
      </c>
      <c r="C30">
        <f>'[1]Sk16 Rerun Cycle 3_2.xlsx'!C18</f>
        <v>4.4111506447585809E-4</v>
      </c>
      <c r="D30">
        <f>'[1]Sk16 Rerun Cycle 3_2.xlsx'!D18</f>
        <v>2.60162023268208E-3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3_2.xlsx'!A31</f>
        <v>F5</v>
      </c>
      <c r="B31">
        <f>'[1]Sk16 Rerun Cycle 3_2.xlsx'!B32</f>
        <v>108.729784960667</v>
      </c>
      <c r="C31">
        <f>'[1]Sk16 Rerun Cycle 3_2.xlsx'!C32</f>
        <v>5.2187382624759352E-4</v>
      </c>
      <c r="D31">
        <f>'[1]Sk16 Rerun Cycle 3_2.xlsx'!D32</f>
        <v>2.5118828663597782E-3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3_2.xlsx'!A32</f>
        <v>F6</v>
      </c>
      <c r="B32">
        <f>'[1]Sk16 Rerun Cycle 3_2.xlsx'!B21</f>
        <v>111.740522364944</v>
      </c>
      <c r="C32">
        <f>'[1]Sk16 Rerun Cycle 3_2.xlsx'!C21</f>
        <v>3.850093024327542E-4</v>
      </c>
      <c r="D32">
        <f>'[1]Sk16 Rerun Cycle 3_2.xlsx'!D21</f>
        <v>2.816443242675572E-3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3_2.xlsx'!A33</f>
        <v>E6</v>
      </c>
      <c r="B33">
        <f>'[1]Sk16 Rerun Cycle 3_2.xlsx'!B47</f>
        <v>113.242592618861</v>
      </c>
      <c r="C33">
        <f>'[1]Sk16 Rerun Cycle 3_2.xlsx'!C47</f>
        <v>5.2947917223534005E-4</v>
      </c>
      <c r="D33">
        <f>'[1]Sk16 Rerun Cycle 3_2.xlsx'!D47</f>
        <v>2.0194321712197318E-3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3_2.xlsx'!A34</f>
        <v>D6</v>
      </c>
      <c r="B34">
        <f>'[1]Sk16 Rerun Cycle 3_2.xlsx'!B34</f>
        <v>114.245487557972</v>
      </c>
      <c r="C34">
        <f>'[1]Sk16 Rerun Cycle 3_2.xlsx'!C34</f>
        <v>3.7297612594241732E-4</v>
      </c>
      <c r="D34">
        <f>'[1]Sk16 Rerun Cycle 3_2.xlsx'!D34</f>
        <v>2.289471430860778E-3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3_2.xlsx'!A35</f>
        <v>C6</v>
      </c>
      <c r="B35">
        <f>'[1]Sk16 Rerun Cycle 3_2.xlsx'!B13</f>
        <v>120.27788745919401</v>
      </c>
      <c r="C35">
        <f>'[1]Sk16 Rerun Cycle 3_2.xlsx'!C13</f>
        <v>5.6121569805865493E-4</v>
      </c>
      <c r="D35">
        <f>'[1]Sk16 Rerun Cycle 3_2.xlsx'!D13</f>
        <v>1.9132909728796E-3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3_2.xlsx'!A36</f>
        <v>B6</v>
      </c>
      <c r="B36">
        <f>'[1]Sk16 Rerun Cycle 3_2.xlsx'!B30</f>
        <v>125.794998065944</v>
      </c>
      <c r="C36">
        <f>'[1]Sk16 Rerun Cycle 3_2.xlsx'!C30</f>
        <v>3.3696898904621232E-4</v>
      </c>
      <c r="D36">
        <f>'[1]Sk16 Rerun Cycle 3_2.xlsx'!D30</f>
        <v>2.9201084462589051E-3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3_2.xlsx'!A37</f>
        <v>A6</v>
      </c>
      <c r="B37">
        <f>'[1]Sk16 Rerun Cycle 3_2.xlsx'!B24</f>
        <v>143.86957647702801</v>
      </c>
      <c r="C37">
        <f>'[1]Sk16 Rerun Cycle 3_2.xlsx'!C24</f>
        <v>5.1760810194759514E-4</v>
      </c>
      <c r="D37">
        <f>'[1]Sk16 Rerun Cycle 3_2.xlsx'!D24</f>
        <v>2.042559614220132E-3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3_2.xlsx'!A38</f>
        <v>A7</v>
      </c>
      <c r="B38">
        <f>'[1]Sk16 Rerun Cycle 3_2.xlsx'!B37</f>
        <v>144.874084263111</v>
      </c>
      <c r="C38">
        <f>'[1]Sk16 Rerun Cycle 3_2.xlsx'!C37</f>
        <v>6.504432749711906E-5</v>
      </c>
      <c r="D38">
        <f>'[1]Sk16 Rerun Cycle 3_2.xlsx'!D37</f>
        <v>2.8584737307006439E-3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3_2.xlsx'!A39</f>
        <v>B7</v>
      </c>
      <c r="B39">
        <f>'[1]Sk16 Rerun Cycle 3_2.xlsx'!B8</f>
        <v>163.46335654102799</v>
      </c>
      <c r="C39">
        <f>'[1]Sk16 Rerun Cycle 3_2.xlsx'!C8</f>
        <v>5.7617733306236782E-4</v>
      </c>
      <c r="D39">
        <f>'[1]Sk16 Rerun Cycle 3_2.xlsx'!D8</f>
        <v>2.1835414787219841E-3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3_2.xlsx'!A40</f>
        <v>C7</v>
      </c>
      <c r="B40">
        <f>'[1]Sk16 Rerun Cycle 3_2.xlsx'!B48</f>
        <v>176.51471969894399</v>
      </c>
      <c r="C40">
        <f>'[1]Sk16 Rerun Cycle 3_2.xlsx'!C48</f>
        <v>6.1392651135851412E-4</v>
      </c>
      <c r="D40">
        <f>'[1]Sk16 Rerun Cycle 3_2.xlsx'!D48</f>
        <v>2.6756766658800691E-3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3_2.xlsx'!A41</f>
        <v>D7</v>
      </c>
      <c r="B41">
        <f>'[1]Sk16 Rerun Cycle 3_2.xlsx'!B38</f>
        <v>189.56758815377799</v>
      </c>
      <c r="C41">
        <f>'[1]Sk16 Rerun Cycle 3_2.xlsx'!C38</f>
        <v>6.3861285019849916E-4</v>
      </c>
      <c r="D41">
        <f>'[1]Sk16 Rerun Cycle 3_2.xlsx'!D38</f>
        <v>1.888630901783385E-3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3_2.xlsx'!A42</f>
        <v>E7</v>
      </c>
      <c r="B42">
        <f>'[1]Sk16 Rerun Cycle 3_2.xlsx'!B23</f>
        <v>206.130745303889</v>
      </c>
      <c r="C42">
        <f>'[1]Sk16 Rerun Cycle 3_2.xlsx'!C23</f>
        <v>3.7183102166484341E-4</v>
      </c>
      <c r="D42">
        <f>'[1]Sk16 Rerun Cycle 3_2.xlsx'!D23</f>
        <v>2.0353889788248449E-3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3_2.xlsx'!A43</f>
        <v>F7</v>
      </c>
      <c r="B43">
        <f>'[1]Sk16 Rerun Cycle 3_2.xlsx'!B49</f>
        <v>208.139581826056</v>
      </c>
      <c r="C43">
        <f>'[1]Sk16 Rerun Cycle 3_2.xlsx'!C49</f>
        <v>5.5274766360195271E-4</v>
      </c>
      <c r="D43">
        <f>'[1]Sk16 Rerun Cycle 3_2.xlsx'!D49</f>
        <v>2.6546525280180841E-3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3_2.xlsx'!A44</f>
        <v>F8</v>
      </c>
      <c r="B44">
        <f>'[1]Sk16 Rerun Cycle 3_2.xlsx'!B26</f>
        <v>233.25034242066701</v>
      </c>
      <c r="C44">
        <f>'[1]Sk16 Rerun Cycle 3_2.xlsx'!C26</f>
        <v>-1.9882254596670271E-5</v>
      </c>
      <c r="D44">
        <f>'[1]Sk16 Rerun Cycle 3_2.xlsx'!D26</f>
        <v>3.1795008970535291E-3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3_2.xlsx'!A45</f>
        <v>E8</v>
      </c>
      <c r="B45" t="str">
        <f>'[1]Sk16 Rerun Cycle 3_2.xlsx'!B14</f>
        <v>N/A</v>
      </c>
      <c r="C45" t="str">
        <f>'[1]Sk16 Rerun Cycle 3_2.xlsx'!C14</f>
        <v>N/A</v>
      </c>
      <c r="D45">
        <f>'[1]Sk16 Rerun Cycle 3_2.xlsx'!D14</f>
        <v>2.2797808657169919E-3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3_2.xlsx'!A46</f>
        <v>D8</v>
      </c>
      <c r="B46" t="str">
        <f>'[1]Sk16 Rerun Cycle 3_2.xlsx'!B16</f>
        <v>N/A</v>
      </c>
      <c r="C46" t="str">
        <f>'[1]Sk16 Rerun Cycle 3_2.xlsx'!C16</f>
        <v>N/A</v>
      </c>
      <c r="D46">
        <f>'[1]Sk16 Rerun Cycle 3_2.xlsx'!D16</f>
        <v>2.5506814488446879E-3</v>
      </c>
    </row>
    <row r="47" spans="1:6" x14ac:dyDescent="0.25">
      <c r="A47" t="str">
        <f>'[1]Sk16 Rerun Cycle 3_2.xlsx'!A47</f>
        <v>C8</v>
      </c>
      <c r="B47" t="str">
        <f>'[1]Sk16 Rerun Cycle 3_2.xlsx'!B31</f>
        <v>N/A</v>
      </c>
      <c r="C47" t="str">
        <f>'[1]Sk16 Rerun Cycle 3_2.xlsx'!C31</f>
        <v>N/A</v>
      </c>
      <c r="D47">
        <f>'[1]Sk16 Rerun Cycle 3_2.xlsx'!D31</f>
        <v>2.3547089924473991E-3</v>
      </c>
    </row>
    <row r="48" spans="1:6" x14ac:dyDescent="0.25">
      <c r="A48" t="str">
        <f>'[1]Sk16 Rerun Cycle 3_2.xlsx'!A48</f>
        <v>B8</v>
      </c>
      <c r="B48" t="str">
        <f>'[1]Sk16 Rerun Cycle 3_2.xlsx'!B40</f>
        <v>N/A</v>
      </c>
      <c r="C48" t="str">
        <f>'[1]Sk16 Rerun Cycle 3_2.xlsx'!C40</f>
        <v>N/A</v>
      </c>
      <c r="D48">
        <f>'[1]Sk16 Rerun Cycle 3_2.xlsx'!D40</f>
        <v>2.201470465873696E-3</v>
      </c>
    </row>
    <row r="49" spans="1:4" x14ac:dyDescent="0.25">
      <c r="A49" t="str">
        <f>'[1]Sk16 Rerun Cycle 3_2.xlsx'!A49</f>
        <v>A8</v>
      </c>
      <c r="B49" t="str">
        <f>'[1]Sk16 Rerun Cycle 3_2.xlsx'!B44</f>
        <v>N/A</v>
      </c>
      <c r="C49" t="str">
        <f>'[1]Sk16 Rerun Cycle 3_2.xlsx'!C44</f>
        <v>N/A</v>
      </c>
      <c r="D49">
        <f>'[1]Sk16 Rerun Cycle 3_2.xlsx'!D44</f>
        <v>2.1857319227400849E-4</v>
      </c>
    </row>
  </sheetData>
  <autoFilter ref="B1:D49" xr:uid="{7D323277-F9A0-431B-8948-254EC9542EB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7D21-B007-417B-B044-92FDD746D9A0}">
  <dimension ref="A1:J49"/>
  <sheetViews>
    <sheetView topLeftCell="A16" workbookViewId="0">
      <selection activeCell="F48" sqref="F44:F48"/>
    </sheetView>
  </sheetViews>
  <sheetFormatPr defaultRowHeight="15" x14ac:dyDescent="0.25"/>
  <sheetData>
    <row r="1" spans="1:10" x14ac:dyDescent="0.25">
      <c r="B1" t="str">
        <f>'[1]Sk16 Rerun Cycle 3_3.xlsx'!B1</f>
        <v>Germtime</v>
      </c>
      <c r="C1" t="str">
        <f>'[1]Sk16 Rerun Cycle 3_3.xlsx'!C1</f>
        <v>Slope Coefficient</v>
      </c>
      <c r="D1" t="str">
        <f>'[1]Sk16 Rerun Cycle 3_3.xlsx'!D1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3_3.xlsx'!A2</f>
        <v>A1</v>
      </c>
      <c r="B2">
        <f>'[1]Sk16 Rerun Cycle 3_3.xlsx'!B38</f>
        <v>42.704981024250003</v>
      </c>
      <c r="C2">
        <f>'[1]Sk16 Rerun Cycle 3_3.xlsx'!C38</f>
        <v>3.3640625106483459E-4</v>
      </c>
      <c r="D2">
        <f>'[1]Sk16 Rerun Cycle 3_3.xlsx'!D38</f>
        <v>3.060425119928374E-3</v>
      </c>
      <c r="E2">
        <v>1</v>
      </c>
      <c r="F2" s="7">
        <f>E2/47*100</f>
        <v>2.1276595744680851</v>
      </c>
      <c r="G2">
        <f>AVERAGE(B2:B49)</f>
        <v>77.642378895915456</v>
      </c>
      <c r="H2">
        <f>AVERAGE(C2:C49)</f>
        <v>2.9115958412108731E-4</v>
      </c>
      <c r="I2">
        <f>AVERAGE(D2:D49)</f>
        <v>2.3207516254164632E-3</v>
      </c>
      <c r="J2">
        <v>0.25</v>
      </c>
    </row>
    <row r="3" spans="1:10" x14ac:dyDescent="0.25">
      <c r="A3" t="str">
        <f>'[1]Sk16 Rerun Cycle 3_3.xlsx'!A3</f>
        <v>B1</v>
      </c>
      <c r="B3">
        <f>'[1]Sk16 Rerun Cycle 3_3.xlsx'!B45</f>
        <v>45.212184606361099</v>
      </c>
      <c r="C3">
        <f>'[1]Sk16 Rerun Cycle 3_3.xlsx'!C45</f>
        <v>3.5237681570632199E-4</v>
      </c>
      <c r="D3">
        <f>'[1]Sk16 Rerun Cycle 3_3.xlsx'!D45</f>
        <v>3.7377123784360041E-3</v>
      </c>
      <c r="E3">
        <v>2</v>
      </c>
      <c r="F3" s="7">
        <f t="shared" ref="F3:F48" si="0">E3/47*100</f>
        <v>4.2553191489361701</v>
      </c>
      <c r="G3">
        <f>G4/SQRT(COUNT(B2:B49))</f>
        <v>2.4427991714042885</v>
      </c>
      <c r="H3">
        <f>H4/SQRT(COUNT(C2:C49))</f>
        <v>8.7528373929135085E-6</v>
      </c>
      <c r="I3">
        <f>I4/SQRT(COUNT(D2:D49))</f>
        <v>8.5122157849219619E-5</v>
      </c>
    </row>
    <row r="4" spans="1:10" x14ac:dyDescent="0.25">
      <c r="A4" t="str">
        <f>'[1]Sk16 Rerun Cycle 3_3.xlsx'!A4</f>
        <v>C1</v>
      </c>
      <c r="B4">
        <f>'[1]Sk16 Rerun Cycle 3_3.xlsx'!B13</f>
        <v>49.2309434525556</v>
      </c>
      <c r="C4">
        <f>'[1]Sk16 Rerun Cycle 3_3.xlsx'!C13</f>
        <v>1.998706185946101E-4</v>
      </c>
      <c r="D4">
        <f>'[1]Sk16 Rerun Cycle 3_3.xlsx'!D13</f>
        <v>2.5826346208173358E-3</v>
      </c>
      <c r="E4">
        <v>3</v>
      </c>
      <c r="F4" s="7">
        <f t="shared" si="0"/>
        <v>6.3829787234042552</v>
      </c>
      <c r="G4">
        <f>_xlfn.STDEV.S(B2:B49)</f>
        <v>16.746987377293667</v>
      </c>
      <c r="H4">
        <f>_xlfn.STDEV.S(C2:C196)</f>
        <v>6.0006429939289771E-5</v>
      </c>
      <c r="I4">
        <f>_xlfn.STDEV.S(D2:D196)</f>
        <v>5.8974360897898507E-4</v>
      </c>
    </row>
    <row r="5" spans="1:10" x14ac:dyDescent="0.25">
      <c r="A5" t="str">
        <f>'[1]Sk16 Rerun Cycle 3_3.xlsx'!A5</f>
        <v>D1</v>
      </c>
      <c r="B5">
        <f>'[1]Sk16 Rerun Cycle 3_3.xlsx'!B11</f>
        <v>55.755721384944401</v>
      </c>
      <c r="C5">
        <f>'[1]Sk16 Rerun Cycle 3_3.xlsx'!C11</f>
        <v>2.3581471225274611E-4</v>
      </c>
      <c r="D5">
        <f>'[1]Sk16 Rerun Cycle 3_3.xlsx'!D11</f>
        <v>2.2777952589103471E-3</v>
      </c>
      <c r="E5">
        <v>4</v>
      </c>
      <c r="F5" s="7">
        <f t="shared" si="0"/>
        <v>8.5106382978723403</v>
      </c>
      <c r="G5" s="8">
        <f>G4/G2</f>
        <v>0.21569389829933042</v>
      </c>
      <c r="H5" s="8">
        <f>H4/H2</f>
        <v>0.20609464091806892</v>
      </c>
      <c r="I5" s="8">
        <f>I4/I2</f>
        <v>0.25411750336408984</v>
      </c>
    </row>
    <row r="6" spans="1:10" x14ac:dyDescent="0.25">
      <c r="A6" t="str">
        <f>'[1]Sk16 Rerun Cycle 3_3.xlsx'!A6</f>
        <v>E1</v>
      </c>
      <c r="B6">
        <f>'[1]Sk16 Rerun Cycle 3_3.xlsx'!B8</f>
        <v>57.761595639583298</v>
      </c>
      <c r="C6">
        <f>'[1]Sk16 Rerun Cycle 3_3.xlsx'!C8</f>
        <v>3.5215849281704698E-4</v>
      </c>
      <c r="D6">
        <f>'[1]Sk16 Rerun Cycle 3_3.xlsx'!D8</f>
        <v>1.7616274597325289E-3</v>
      </c>
      <c r="E6">
        <v>5</v>
      </c>
      <c r="F6" s="7">
        <f t="shared" si="0"/>
        <v>10.638297872340425</v>
      </c>
      <c r="G6">
        <f>COUNT(B2:B196)</f>
        <v>47</v>
      </c>
      <c r="H6">
        <f>COUNT(C2:C196)</f>
        <v>47</v>
      </c>
      <c r="I6">
        <f>COUNT(D2:D196)</f>
        <v>48</v>
      </c>
    </row>
    <row r="7" spans="1:10" x14ac:dyDescent="0.25">
      <c r="A7" t="str">
        <f>'[1]Sk16 Rerun Cycle 3_3.xlsx'!A7</f>
        <v>F1</v>
      </c>
      <c r="B7">
        <f>'[1]Sk16 Rerun Cycle 3_3.xlsx'!B47</f>
        <v>57.761595639583298</v>
      </c>
      <c r="C7">
        <f>'[1]Sk16 Rerun Cycle 3_3.xlsx'!C47</f>
        <v>4.0479387509730508E-4</v>
      </c>
      <c r="D7">
        <f>'[1]Sk16 Rerun Cycle 3_3.xlsx'!D47</f>
        <v>2.9909484554804578E-3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3_3.xlsx'!A8</f>
        <v>F2</v>
      </c>
      <c r="B8">
        <f>'[1]Sk16 Rerun Cycle 3_3.xlsx'!B40</f>
        <v>58.264027184444402</v>
      </c>
      <c r="C8">
        <f>'[1]Sk16 Rerun Cycle 3_3.xlsx'!C40</f>
        <v>3.1077637566461012E-4</v>
      </c>
      <c r="D8">
        <f>'[1]Sk16 Rerun Cycle 3_3.xlsx'!D40</f>
        <v>2.530800888629124E-3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3_3.xlsx'!A9</f>
        <v>E2</v>
      </c>
      <c r="B9">
        <f>'[1]Sk16 Rerun Cycle 3_3.xlsx'!B30</f>
        <v>59.772020210861101</v>
      </c>
      <c r="C9">
        <f>'[1]Sk16 Rerun Cycle 3_3.xlsx'!C30</f>
        <v>1.8105578881323869E-4</v>
      </c>
      <c r="D9">
        <f>'[1]Sk16 Rerun Cycle 3_3.xlsx'!D30</f>
        <v>2.256465312193894E-3</v>
      </c>
      <c r="E9">
        <v>8</v>
      </c>
      <c r="F9" s="7">
        <f t="shared" si="0"/>
        <v>17.021276595744681</v>
      </c>
      <c r="G9">
        <f>MAX(B2:B49)</f>
        <v>137.85666800300001</v>
      </c>
      <c r="H9">
        <f>MAX(C2:C49)</f>
        <v>4.0479387509730508E-4</v>
      </c>
      <c r="I9">
        <f>MAX(D2:D49)</f>
        <v>4.1421402196203461E-3</v>
      </c>
    </row>
    <row r="10" spans="1:10" x14ac:dyDescent="0.25">
      <c r="A10" t="str">
        <f>'[1]Sk16 Rerun Cycle 3_3.xlsx'!A10</f>
        <v>D2</v>
      </c>
      <c r="B10">
        <f>'[1]Sk16 Rerun Cycle 3_3.xlsx'!B39</f>
        <v>62.792766585333297</v>
      </c>
      <c r="C10">
        <f>'[1]Sk16 Rerun Cycle 3_3.xlsx'!C39</f>
        <v>2.571945156676397E-4</v>
      </c>
      <c r="D10">
        <f>'[1]Sk16 Rerun Cycle 3_3.xlsx'!D39</f>
        <v>3.3649601333609028E-3</v>
      </c>
      <c r="E10">
        <v>9</v>
      </c>
      <c r="F10" s="7">
        <f t="shared" si="0"/>
        <v>19.148936170212767</v>
      </c>
      <c r="G10">
        <f>MIN(B2:B49)</f>
        <v>42.704981024250003</v>
      </c>
      <c r="H10">
        <f>MIN(C2:C49)</f>
        <v>1.6340669302801841E-4</v>
      </c>
      <c r="I10">
        <f>MIN(D2:D49)</f>
        <v>5.5023647882578583E-4</v>
      </c>
    </row>
    <row r="11" spans="1:10" x14ac:dyDescent="0.25">
      <c r="A11" t="str">
        <f>'[1]Sk16 Rerun Cycle 3_3.xlsx'!A11</f>
        <v>C2</v>
      </c>
      <c r="B11">
        <f>'[1]Sk16 Rerun Cycle 3_3.xlsx'!B36</f>
        <v>64.303944093055506</v>
      </c>
      <c r="C11">
        <f>'[1]Sk16 Rerun Cycle 3_3.xlsx'!C36</f>
        <v>1.6340669302801841E-4</v>
      </c>
      <c r="D11">
        <f>'[1]Sk16 Rerun Cycle 3_3.xlsx'!D36</f>
        <v>2.0689359255661138E-3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3_3.xlsx'!A12</f>
        <v>B2</v>
      </c>
      <c r="B12">
        <f>'[1]Sk16 Rerun Cycle 3_3.xlsx'!B43</f>
        <v>66.309177405055607</v>
      </c>
      <c r="C12">
        <f>'[1]Sk16 Rerun Cycle 3_3.xlsx'!C43</f>
        <v>3.6571702847988289E-4</v>
      </c>
      <c r="D12">
        <f>'[1]Sk16 Rerun Cycle 3_3.xlsx'!D43</f>
        <v>3.2008813038239751E-3</v>
      </c>
      <c r="E12">
        <v>11</v>
      </c>
      <c r="F12" s="7">
        <f t="shared" si="0"/>
        <v>23.404255319148938</v>
      </c>
      <c r="G12">
        <f>(16*G5^2)</f>
        <v>0.74438172421699034</v>
      </c>
      <c r="H12">
        <f>(16*H5^2)</f>
        <v>0.67960001624236432</v>
      </c>
      <c r="I12">
        <f>(16*I5^2)</f>
        <v>1.0332112882559714</v>
      </c>
    </row>
    <row r="13" spans="1:10" x14ac:dyDescent="0.25">
      <c r="A13" t="str">
        <f>'[1]Sk16 Rerun Cycle 3_3.xlsx'!A13</f>
        <v>A2</v>
      </c>
      <c r="B13">
        <f>'[1]Sk16 Rerun Cycle 3_3.xlsx'!B46</f>
        <v>67.812434190277799</v>
      </c>
      <c r="C13">
        <f>'[1]Sk16 Rerun Cycle 3_3.xlsx'!C46</f>
        <v>3.7815776806904251E-4</v>
      </c>
      <c r="D13">
        <f>'[1]Sk16 Rerun Cycle 3_3.xlsx'!D46</f>
        <v>2.3571645962376822E-3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3_3.xlsx'!A14</f>
        <v>A3</v>
      </c>
      <c r="B14">
        <f>'[1]Sk16 Rerun Cycle 3_3.xlsx'!B4</f>
        <v>70.063168959333296</v>
      </c>
      <c r="C14">
        <f>'[1]Sk16 Rerun Cycle 3_3.xlsx'!C4</f>
        <v>3.4477173081121689E-4</v>
      </c>
      <c r="D14">
        <f>'[1]Sk16 Rerun Cycle 3_3.xlsx'!D4</f>
        <v>2.2512541809205019E-3</v>
      </c>
      <c r="E14">
        <v>13</v>
      </c>
      <c r="F14" s="7">
        <f t="shared" si="0"/>
        <v>27.659574468085108</v>
      </c>
      <c r="G14">
        <f>G12/G13</f>
        <v>8.9943566508798813</v>
      </c>
      <c r="H14">
        <f>H12/H13</f>
        <v>8.2115999455216961</v>
      </c>
      <c r="I14">
        <f>I12/I13</f>
        <v>12.484281276605198</v>
      </c>
    </row>
    <row r="15" spans="1:10" x14ac:dyDescent="0.25">
      <c r="A15" t="str">
        <f>'[1]Sk16 Rerun Cycle 3_3.xlsx'!A15</f>
        <v>B3</v>
      </c>
      <c r="B15">
        <f>'[1]Sk16 Rerun Cycle 3_3.xlsx'!B48</f>
        <v>71.066672368694398</v>
      </c>
      <c r="C15">
        <f>'[1]Sk16 Rerun Cycle 3_3.xlsx'!C48</f>
        <v>2.5980454770425341E-4</v>
      </c>
      <c r="D15">
        <f>'[1]Sk16 Rerun Cycle 3_3.xlsx'!D48</f>
        <v>3.184873159568806E-3</v>
      </c>
      <c r="E15">
        <v>14</v>
      </c>
      <c r="F15" s="7">
        <f t="shared" si="0"/>
        <v>29.787234042553191</v>
      </c>
      <c r="G15">
        <f>ROUND(G14,0)</f>
        <v>9</v>
      </c>
      <c r="H15">
        <f>ROUND(H14,0)</f>
        <v>8</v>
      </c>
      <c r="I15">
        <f>ROUND(I14,0)</f>
        <v>12</v>
      </c>
    </row>
    <row r="16" spans="1:10" x14ac:dyDescent="0.25">
      <c r="A16" t="str">
        <f>'[1]Sk16 Rerun Cycle 3_3.xlsx'!A16</f>
        <v>C3</v>
      </c>
      <c r="B16">
        <f>'[1]Sk16 Rerun Cycle 3_3.xlsx'!B3</f>
        <v>72.072780704611105</v>
      </c>
      <c r="C16">
        <f>'[1]Sk16 Rerun Cycle 3_3.xlsx'!C3</f>
        <v>1.8577147130952599E-4</v>
      </c>
      <c r="D16">
        <f>'[1]Sk16 Rerun Cycle 3_3.xlsx'!D3</f>
        <v>2.8980651334260588E-3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3_3.xlsx'!A17</f>
        <v>D3</v>
      </c>
      <c r="B17">
        <f>'[1]Sk16 Rerun Cycle 3_3.xlsx'!B12</f>
        <v>72.575742181222196</v>
      </c>
      <c r="C17">
        <f>'[1]Sk16 Rerun Cycle 3_3.xlsx'!C12</f>
        <v>2.433673672014308E-4</v>
      </c>
      <c r="D17">
        <f>'[1]Sk16 Rerun Cycle 3_3.xlsx'!D12</f>
        <v>2.5133573148752452E-3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3_3.xlsx'!A18</f>
        <v>E3</v>
      </c>
      <c r="B18">
        <f>'[1]Sk16 Rerun Cycle 3_3.xlsx'!B42</f>
        <v>72.575742181222196</v>
      </c>
      <c r="C18">
        <f>'[1]Sk16 Rerun Cycle 3_3.xlsx'!C42</f>
        <v>3.086328871314032E-4</v>
      </c>
      <c r="D18">
        <f>'[1]Sk16 Rerun Cycle 3_3.xlsx'!D42</f>
        <v>2.1792187190673839E-3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3_3.xlsx'!A19</f>
        <v>F3</v>
      </c>
      <c r="B19">
        <f>'[1]Sk16 Rerun Cycle 3_3.xlsx'!B31</f>
        <v>74.589691080999998</v>
      </c>
      <c r="C19">
        <f>'[1]Sk16 Rerun Cycle 3_3.xlsx'!C31</f>
        <v>2.5725413951494241E-4</v>
      </c>
      <c r="D19">
        <f>'[1]Sk16 Rerun Cycle 3_3.xlsx'!D31</f>
        <v>1.867469521458277E-3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3_3.xlsx'!A20</f>
        <v>F4</v>
      </c>
      <c r="B20">
        <f>'[1]Sk16 Rerun Cycle 3_3.xlsx'!B23</f>
        <v>75.093320743388901</v>
      </c>
      <c r="C20">
        <f>'[1]Sk16 Rerun Cycle 3_3.xlsx'!C23</f>
        <v>2.3564814554353461E-4</v>
      </c>
      <c r="D20">
        <f>'[1]Sk16 Rerun Cycle 3_3.xlsx'!D23</f>
        <v>2.0536673725092261E-3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3_3.xlsx'!A21</f>
        <v>E4</v>
      </c>
      <c r="B21">
        <f>'[1]Sk16 Rerun Cycle 3_3.xlsx'!B15</f>
        <v>75.597096953361103</v>
      </c>
      <c r="C21">
        <f>'[1]Sk16 Rerun Cycle 3_3.xlsx'!C15</f>
        <v>2.2925821518835369E-4</v>
      </c>
      <c r="D21">
        <f>'[1]Sk16 Rerun Cycle 3_3.xlsx'!D15</f>
        <v>1.9532630527392871E-3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3_3.xlsx'!A22</f>
        <v>D4</v>
      </c>
      <c r="B22">
        <f>'[1]Sk16 Rerun Cycle 3_3.xlsx'!B16</f>
        <v>75.597096953361103</v>
      </c>
      <c r="C22">
        <f>'[1]Sk16 Rerun Cycle 3_3.xlsx'!C16</f>
        <v>2.9528408530643622E-4</v>
      </c>
      <c r="D22">
        <f>'[1]Sk16 Rerun Cycle 3_3.xlsx'!D16</f>
        <v>2.1665740721297979E-3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3_3.xlsx'!A23</f>
        <v>C4</v>
      </c>
      <c r="B23">
        <f>'[1]Sk16 Rerun Cycle 3_3.xlsx'!B9</f>
        <v>77.099257421694404</v>
      </c>
      <c r="C23">
        <f>'[1]Sk16 Rerun Cycle 3_3.xlsx'!C9</f>
        <v>2.5060468731675692E-4</v>
      </c>
      <c r="D23">
        <f>'[1]Sk16 Rerun Cycle 3_3.xlsx'!D9</f>
        <v>2.236782101945349E-3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3_3.xlsx'!A24</f>
        <v>B4</v>
      </c>
      <c r="B24">
        <f>'[1]Sk16 Rerun Cycle 3_3.xlsx'!B19</f>
        <v>77.599353903722204</v>
      </c>
      <c r="C24">
        <f>'[1]Sk16 Rerun Cycle 3_3.xlsx'!C19</f>
        <v>2.9146701974370012E-4</v>
      </c>
      <c r="D24">
        <f>'[1]Sk16 Rerun Cycle 3_3.xlsx'!D19</f>
        <v>2.5007454944713471E-3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3_3.xlsx'!A25</f>
        <v>A4</v>
      </c>
      <c r="B25">
        <f>'[1]Sk16 Rerun Cycle 3_3.xlsx'!B37</f>
        <v>78.600717933750005</v>
      </c>
      <c r="C25">
        <f>'[1]Sk16 Rerun Cycle 3_3.xlsx'!C37</f>
        <v>2.9307704810123061E-4</v>
      </c>
      <c r="D25">
        <f>'[1]Sk16 Rerun Cycle 3_3.xlsx'!D37</f>
        <v>1.97990103716787E-3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3_3.xlsx'!A26</f>
        <v>A5</v>
      </c>
      <c r="B26">
        <f>'[1]Sk16 Rerun Cycle 3_3.xlsx'!B6</f>
        <v>79.603727621805504</v>
      </c>
      <c r="C26">
        <f>'[1]Sk16 Rerun Cycle 3_3.xlsx'!C6</f>
        <v>2.5114526553994608E-4</v>
      </c>
      <c r="D26">
        <f>'[1]Sk16 Rerun Cycle 3_3.xlsx'!D6</f>
        <v>1.9314857852645311E-3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3_3.xlsx'!A27</f>
        <v>B5</v>
      </c>
      <c r="B27">
        <f>'[1]Sk16 Rerun Cycle 3_3.xlsx'!B14</f>
        <v>80.607279722499996</v>
      </c>
      <c r="C27">
        <f>'[1]Sk16 Rerun Cycle 3_3.xlsx'!C14</f>
        <v>2.2530652198317011E-4</v>
      </c>
      <c r="D27">
        <f>'[1]Sk16 Rerun Cycle 3_3.xlsx'!D14</f>
        <v>2.7549032523173709E-3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3_3.xlsx'!A28</f>
        <v>C5</v>
      </c>
      <c r="B28">
        <f>'[1]Sk16 Rerun Cycle 3_3.xlsx'!B18</f>
        <v>80.607279722499996</v>
      </c>
      <c r="C28">
        <f>'[1]Sk16 Rerun Cycle 3_3.xlsx'!C18</f>
        <v>3.2541799230406752E-4</v>
      </c>
      <c r="D28">
        <f>'[1]Sk16 Rerun Cycle 3_3.xlsx'!D18</f>
        <v>1.8841177793499041E-3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3_3.xlsx'!A29</f>
        <v>D5</v>
      </c>
      <c r="B29">
        <f>'[1]Sk16 Rerun Cycle 3_3.xlsx'!B10</f>
        <v>81.109436989000002</v>
      </c>
      <c r="C29">
        <f>'[1]Sk16 Rerun Cycle 3_3.xlsx'!C10</f>
        <v>2.521174973704571E-4</v>
      </c>
      <c r="D29">
        <f>'[1]Sk16 Rerun Cycle 3_3.xlsx'!D10</f>
        <v>4.1421402196203461E-3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3_3.xlsx'!A30</f>
        <v>E5</v>
      </c>
      <c r="B30">
        <f>'[1]Sk16 Rerun Cycle 3_3.xlsx'!B21</f>
        <v>81.611609139083299</v>
      </c>
      <c r="C30">
        <f>'[1]Sk16 Rerun Cycle 3_3.xlsx'!C21</f>
        <v>2.9556584229860708E-4</v>
      </c>
      <c r="D30">
        <f>'[1]Sk16 Rerun Cycle 3_3.xlsx'!D21</f>
        <v>2.1996750208652361E-3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3_3.xlsx'!A31</f>
        <v>F5</v>
      </c>
      <c r="B31">
        <f>'[1]Sk16 Rerun Cycle 3_3.xlsx'!B49</f>
        <v>81.611609139083299</v>
      </c>
      <c r="C31">
        <f>'[1]Sk16 Rerun Cycle 3_3.xlsx'!C49</f>
        <v>2.7743607325948723E-4</v>
      </c>
      <c r="D31">
        <f>'[1]Sk16 Rerun Cycle 3_3.xlsx'!D49</f>
        <v>1.918749334065749E-3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3_3.xlsx'!A32</f>
        <v>F6</v>
      </c>
      <c r="B32">
        <f>'[1]Sk16 Rerun Cycle 3_3.xlsx'!B28</f>
        <v>82.114092286749994</v>
      </c>
      <c r="C32">
        <f>'[1]Sk16 Rerun Cycle 3_3.xlsx'!C28</f>
        <v>2.3076388760706441E-4</v>
      </c>
      <c r="D32">
        <f>'[1]Sk16 Rerun Cycle 3_3.xlsx'!D28</f>
        <v>1.9612014447027691E-3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3_3.xlsx'!A33</f>
        <v>E6</v>
      </c>
      <c r="B33">
        <f>'[1]Sk16 Rerun Cycle 3_3.xlsx'!B26</f>
        <v>82.616477949027797</v>
      </c>
      <c r="C33">
        <f>'[1]Sk16 Rerun Cycle 3_3.xlsx'!C26</f>
        <v>2.3324224915639711E-4</v>
      </c>
      <c r="D33">
        <f>'[1]Sk16 Rerun Cycle 3_3.xlsx'!D26</f>
        <v>1.8443764264287541E-3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3_3.xlsx'!A34</f>
        <v>D6</v>
      </c>
      <c r="B34">
        <f>'[1]Sk16 Rerun Cycle 3_3.xlsx'!B33</f>
        <v>82.616477949027797</v>
      </c>
      <c r="C34">
        <f>'[1]Sk16 Rerun Cycle 3_3.xlsx'!C33</f>
        <v>2.7107464881647001E-4</v>
      </c>
      <c r="D34">
        <f>'[1]Sk16 Rerun Cycle 3_3.xlsx'!D33</f>
        <v>2.3143886501713179E-3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3_3.xlsx'!A35</f>
        <v>C6</v>
      </c>
      <c r="B35">
        <f>'[1]Sk16 Rerun Cycle 3_3.xlsx'!B20</f>
        <v>83.119657991249994</v>
      </c>
      <c r="C35">
        <f>'[1]Sk16 Rerun Cycle 3_3.xlsx'!C20</f>
        <v>3.1524966499537108E-4</v>
      </c>
      <c r="D35">
        <f>'[1]Sk16 Rerun Cycle 3_3.xlsx'!D20</f>
        <v>2.2559952292535829E-3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3_3.xlsx'!A36</f>
        <v>B6</v>
      </c>
      <c r="B36">
        <f>'[1]Sk16 Rerun Cycle 3_3.xlsx'!B25</f>
        <v>84.126205840166705</v>
      </c>
      <c r="C36">
        <f>'[1]Sk16 Rerun Cycle 3_3.xlsx'!C25</f>
        <v>3.2909919849809688E-4</v>
      </c>
      <c r="D36">
        <f>'[1]Sk16 Rerun Cycle 3_3.xlsx'!D25</f>
        <v>2.2249177091969211E-3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3_3.xlsx'!A37</f>
        <v>A6</v>
      </c>
      <c r="B37">
        <f>'[1]Sk16 Rerun Cycle 3_3.xlsx'!B34</f>
        <v>84.126205840166705</v>
      </c>
      <c r="C37">
        <f>'[1]Sk16 Rerun Cycle 3_3.xlsx'!C34</f>
        <v>2.5794007147272429E-4</v>
      </c>
      <c r="D37">
        <f>'[1]Sk16 Rerun Cycle 3_3.xlsx'!D34</f>
        <v>2.173300978471529E-3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3_3.xlsx'!A38</f>
        <v>A7</v>
      </c>
      <c r="B38">
        <f>'[1]Sk16 Rerun Cycle 3_3.xlsx'!B17</f>
        <v>86.138490945388895</v>
      </c>
      <c r="C38">
        <f>'[1]Sk16 Rerun Cycle 3_3.xlsx'!C17</f>
        <v>2.315175132843695E-4</v>
      </c>
      <c r="D38">
        <f>'[1]Sk16 Rerun Cycle 3_3.xlsx'!D17</f>
        <v>1.81740760896217E-3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3_3.xlsx'!A39</f>
        <v>B7</v>
      </c>
      <c r="B39">
        <f>'[1]Sk16 Rerun Cycle 3_3.xlsx'!B2</f>
        <v>87.646421999249995</v>
      </c>
      <c r="C39">
        <f>'[1]Sk16 Rerun Cycle 3_3.xlsx'!C2</f>
        <v>3.4450543922289552E-4</v>
      </c>
      <c r="D39">
        <f>'[1]Sk16 Rerun Cycle 3_3.xlsx'!D2</f>
        <v>2.5757109525060282E-3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3_3.xlsx'!A40</f>
        <v>C7</v>
      </c>
      <c r="B40">
        <f>'[1]Sk16 Rerun Cycle 3_3.xlsx'!B5</f>
        <v>90.654892467055504</v>
      </c>
      <c r="C40">
        <f>'[1]Sk16 Rerun Cycle 3_3.xlsx'!C5</f>
        <v>4.0410572883061298E-4</v>
      </c>
      <c r="D40">
        <f>'[1]Sk16 Rerun Cycle 3_3.xlsx'!D5</f>
        <v>2.347741592642926E-3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3_3.xlsx'!A41</f>
        <v>D7</v>
      </c>
      <c r="B41">
        <f>'[1]Sk16 Rerun Cycle 3_3.xlsx'!B32</f>
        <v>93.163275981972205</v>
      </c>
      <c r="C41">
        <f>'[1]Sk16 Rerun Cycle 3_3.xlsx'!C32</f>
        <v>3.0536544821860789E-4</v>
      </c>
      <c r="D41">
        <f>'[1]Sk16 Rerun Cycle 3_3.xlsx'!D32</f>
        <v>2.7030587433681881E-3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3_3.xlsx'!A42</f>
        <v>E7</v>
      </c>
      <c r="B42">
        <f>'[1]Sk16 Rerun Cycle 3_3.xlsx'!B27</f>
        <v>95.676987798750005</v>
      </c>
      <c r="C42">
        <f>'[1]Sk16 Rerun Cycle 3_3.xlsx'!C27</f>
        <v>3.4972502665007131E-4</v>
      </c>
      <c r="D42">
        <f>'[1]Sk16 Rerun Cycle 3_3.xlsx'!D27</f>
        <v>1.7486694446851589E-3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3_3.xlsx'!A43</f>
        <v>F7</v>
      </c>
      <c r="B43">
        <f>'[1]Sk16 Rerun Cycle 3_3.xlsx'!B7</f>
        <v>96.683853580388899</v>
      </c>
      <c r="C43">
        <f>'[1]Sk16 Rerun Cycle 3_3.xlsx'!C7</f>
        <v>3.0240136116004089E-4</v>
      </c>
      <c r="D43">
        <f>'[1]Sk16 Rerun Cycle 3_3.xlsx'!D7</f>
        <v>1.928299025515035E-3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3_3.xlsx'!A44</f>
        <v>F8</v>
      </c>
      <c r="B44">
        <f>'[1]Sk16 Rerun Cycle 3_3.xlsx'!B22</f>
        <v>98.694028148777804</v>
      </c>
      <c r="C44">
        <f>'[1]Sk16 Rerun Cycle 3_3.xlsx'!C22</f>
        <v>3.7411168610338097E-4</v>
      </c>
      <c r="D44">
        <f>'[1]Sk16 Rerun Cycle 3_3.xlsx'!D22</f>
        <v>1.667673360326535E-3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3_3.xlsx'!A45</f>
        <v>E8</v>
      </c>
      <c r="B45">
        <f>'[1]Sk16 Rerun Cycle 3_3.xlsx'!B24</f>
        <v>99.198111714805506</v>
      </c>
      <c r="C45">
        <f>'[1]Sk16 Rerun Cycle 3_3.xlsx'!C24</f>
        <v>3.5507229326152011E-4</v>
      </c>
      <c r="D45">
        <f>'[1]Sk16 Rerun Cycle 3_3.xlsx'!D24</f>
        <v>2.4330117656733612E-3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3_3.xlsx'!A46</f>
        <v>D8</v>
      </c>
      <c r="B46">
        <f>'[1]Sk16 Rerun Cycle 3_3.xlsx'!B29</f>
        <v>99.698492238305505</v>
      </c>
      <c r="C46">
        <f>'[1]Sk16 Rerun Cycle 3_3.xlsx'!C29</f>
        <v>3.2746404836139239E-4</v>
      </c>
      <c r="D46">
        <f>'[1]Sk16 Rerun Cycle 3_3.xlsx'!D29</f>
        <v>2.09737110114796E-3</v>
      </c>
      <c r="E46">
        <v>45</v>
      </c>
      <c r="F46" s="7">
        <f t="shared" si="0"/>
        <v>95.744680851063833</v>
      </c>
    </row>
    <row r="47" spans="1:6" x14ac:dyDescent="0.25">
      <c r="A47" t="str">
        <f>'[1]Sk16 Rerun Cycle 3_3.xlsx'!A47</f>
        <v>C8</v>
      </c>
      <c r="B47">
        <f>'[1]Sk16 Rerun Cycle 3_3.xlsx'!B41</f>
        <v>99.698492238305505</v>
      </c>
      <c r="C47">
        <f>'[1]Sk16 Rerun Cycle 3_3.xlsx'!C41</f>
        <v>3.2792829079081342E-4</v>
      </c>
      <c r="D47">
        <f>'[1]Sk16 Rerun Cycle 3_3.xlsx'!D41</f>
        <v>1.8721295974656819E-3</v>
      </c>
      <c r="E47">
        <v>46</v>
      </c>
      <c r="F47" s="7">
        <f t="shared" si="0"/>
        <v>97.872340425531917</v>
      </c>
    </row>
    <row r="48" spans="1:6" x14ac:dyDescent="0.25">
      <c r="A48" t="str">
        <f>'[1]Sk16 Rerun Cycle 3_3.xlsx'!A48</f>
        <v>B8</v>
      </c>
      <c r="B48">
        <f>'[1]Sk16 Rerun Cycle 3_3.xlsx'!B35</f>
        <v>137.85666800300001</v>
      </c>
      <c r="C48">
        <f>'[1]Sk16 Rerun Cycle 3_3.xlsx'!C35</f>
        <v>3.6527442437745908E-4</v>
      </c>
      <c r="D48">
        <f>'[1]Sk16 Rerun Cycle 3_3.xlsx'!D35</f>
        <v>2.0739939057674971E-3</v>
      </c>
      <c r="E48">
        <v>47</v>
      </c>
      <c r="F48" s="7">
        <f t="shared" si="0"/>
        <v>100</v>
      </c>
    </row>
    <row r="49" spans="1:4" x14ac:dyDescent="0.25">
      <c r="A49" t="str">
        <f>'[1]Sk16 Rerun Cycle 3_3.xlsx'!A49</f>
        <v>A8</v>
      </c>
      <c r="B49" t="str">
        <f>'[1]Sk16 Rerun Cycle 3_3.xlsx'!B44</f>
        <v>N/A</v>
      </c>
      <c r="C49" t="str">
        <f>'[1]Sk16 Rerun Cycle 3_3.xlsx'!C44</f>
        <v>N/A</v>
      </c>
      <c r="D49">
        <f>'[1]Sk16 Rerun Cycle 3_3.xlsx'!D44</f>
        <v>5.5023647882578583E-4</v>
      </c>
    </row>
  </sheetData>
  <autoFilter ref="B1:D49" xr:uid="{8BEB7D21-B007-417B-B044-92FDD746D9A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4952-C84E-438D-83AA-BE528958ADCD}">
  <dimension ref="A1:J49"/>
  <sheetViews>
    <sheetView topLeftCell="A16" workbookViewId="0">
      <selection activeCell="F46" sqref="F46"/>
    </sheetView>
  </sheetViews>
  <sheetFormatPr defaultRowHeight="15" x14ac:dyDescent="0.25"/>
  <sheetData>
    <row r="1" spans="1:10" x14ac:dyDescent="0.25">
      <c r="B1" t="str">
        <f>'[1]Sk16 Rerun Cycle 3_4.xlsx'!B1</f>
        <v>Germtime</v>
      </c>
      <c r="C1" t="str">
        <f>'[1]Sk16 Rerun Cycle 3_4.xlsx'!C1</f>
        <v>Slope Coefficient</v>
      </c>
      <c r="D1" t="str">
        <f>'[1]Sk16 Rerun Cycle 3_4.xlsx'!D1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3_4.xlsx'!A2</f>
        <v>A1</v>
      </c>
      <c r="B2">
        <f>'[1]Sk16 Rerun Cycle 3_4.xlsx'!B21</f>
        <v>5.0501412041666702</v>
      </c>
      <c r="C2">
        <f>'[1]Sk16 Rerun Cycle 3_4.xlsx'!C21</f>
        <v>1.698149932896599E-4</v>
      </c>
      <c r="D2">
        <f>'[1]Sk16 Rerun Cycle 3_4.xlsx'!D21</f>
        <v>5.1888973578528806E-3</v>
      </c>
      <c r="E2">
        <v>1</v>
      </c>
      <c r="F2" s="7">
        <f>E2/47*100</f>
        <v>2.1276595744680851</v>
      </c>
      <c r="G2">
        <f>AVERAGE(B2:B49)</f>
        <v>46.182135286320367</v>
      </c>
      <c r="H2">
        <f>AVERAGE(C2:C49)</f>
        <v>3.285689412082009E-4</v>
      </c>
      <c r="I2">
        <f>AVERAGE(D2:D49)</f>
        <v>3.3550904004901096E-3</v>
      </c>
      <c r="J2">
        <v>0.25</v>
      </c>
    </row>
    <row r="3" spans="1:10" x14ac:dyDescent="0.25">
      <c r="A3" t="str">
        <f>'[1]Sk16 Rerun Cycle 3_4.xlsx'!A3</f>
        <v>B1</v>
      </c>
      <c r="B3">
        <f>'[1]Sk16 Rerun Cycle 3_4.xlsx'!B41</f>
        <v>9.5689595965833298</v>
      </c>
      <c r="C3">
        <f>'[1]Sk16 Rerun Cycle 3_4.xlsx'!C41</f>
        <v>8.8948410333361435E-5</v>
      </c>
      <c r="D3">
        <f>'[1]Sk16 Rerun Cycle 3_4.xlsx'!D41</f>
        <v>5.2125721054778473E-3</v>
      </c>
      <c r="E3">
        <v>2</v>
      </c>
      <c r="F3" s="7">
        <f t="shared" ref="F3:F46" si="0">E3/47*100</f>
        <v>4.2553191489361701</v>
      </c>
      <c r="G3">
        <f>G4/SQRT(COUNT(B2:B49))</f>
        <v>1.9728950469072921</v>
      </c>
      <c r="H3">
        <f>H4/SQRT(COUNT(C2:C49))</f>
        <v>1.7652584024203025E-5</v>
      </c>
      <c r="I3">
        <f>I4/SQRT(COUNT(D2:D49))</f>
        <v>1.3119421038028907E-4</v>
      </c>
    </row>
    <row r="4" spans="1:10" x14ac:dyDescent="0.25">
      <c r="A4" t="str">
        <f>'[1]Sk16 Rerun Cycle 3_4.xlsx'!A4</f>
        <v>C1</v>
      </c>
      <c r="B4">
        <f>'[1]Sk16 Rerun Cycle 3_4.xlsx'!B3</f>
        <v>27.6470691011667</v>
      </c>
      <c r="C4">
        <f>'[1]Sk16 Rerun Cycle 3_4.xlsx'!C3</f>
        <v>3.1003589241461888E-4</v>
      </c>
      <c r="D4">
        <f>'[1]Sk16 Rerun Cycle 3_4.xlsx'!D3</f>
        <v>4.0787264126569472E-3</v>
      </c>
      <c r="E4">
        <v>3</v>
      </c>
      <c r="F4" s="7">
        <f t="shared" si="0"/>
        <v>6.3829787234042552</v>
      </c>
      <c r="G4">
        <f>_xlfn.STDEV.S(B2:B49)</f>
        <v>13.234582312072025</v>
      </c>
      <c r="H4">
        <f>_xlfn.STDEV.S(C2:C196)</f>
        <v>1.1841713356993428E-4</v>
      </c>
      <c r="I4">
        <f>_xlfn.STDEV.S(D2:D196)</f>
        <v>9.0894015215016335E-4</v>
      </c>
    </row>
    <row r="5" spans="1:10" x14ac:dyDescent="0.25">
      <c r="A5" t="str">
        <f>'[1]Sk16 Rerun Cycle 3_4.xlsx'!A5</f>
        <v>D1</v>
      </c>
      <c r="B5">
        <f>'[1]Sk16 Rerun Cycle 3_4.xlsx'!B31</f>
        <v>28.6535886245833</v>
      </c>
      <c r="C5">
        <f>'[1]Sk16 Rerun Cycle 3_4.xlsx'!C31</f>
        <v>2.145644916474799E-4</v>
      </c>
      <c r="D5">
        <f>'[1]Sk16 Rerun Cycle 3_4.xlsx'!D31</f>
        <v>3.2150205671526511E-3</v>
      </c>
      <c r="E5">
        <v>4</v>
      </c>
      <c r="F5" s="7">
        <f t="shared" si="0"/>
        <v>8.5106382978723403</v>
      </c>
      <c r="G5" s="8">
        <f>G4/G2</f>
        <v>0.28657363350611997</v>
      </c>
      <c r="H5" s="8">
        <f>H4/H2</f>
        <v>0.36040270006804481</v>
      </c>
      <c r="I5" s="8">
        <f>I4/I2</f>
        <v>0.27091375899063286</v>
      </c>
    </row>
    <row r="6" spans="1:10" x14ac:dyDescent="0.25">
      <c r="A6" t="str">
        <f>'[1]Sk16 Rerun Cycle 3_4.xlsx'!A6</f>
        <v>E1</v>
      </c>
      <c r="B6">
        <f>'[1]Sk16 Rerun Cycle 3_4.xlsx'!B35</f>
        <v>31.669595617166699</v>
      </c>
      <c r="C6">
        <f>'[1]Sk16 Rerun Cycle 3_4.xlsx'!C35</f>
        <v>1.495215380700027E-4</v>
      </c>
      <c r="D6">
        <f>'[1]Sk16 Rerun Cycle 3_4.xlsx'!D35</f>
        <v>3.7599429417176141E-3</v>
      </c>
      <c r="E6">
        <v>5</v>
      </c>
      <c r="F6" s="7">
        <f t="shared" si="0"/>
        <v>10.638297872340425</v>
      </c>
      <c r="G6">
        <f>COUNT(B2:B196)</f>
        <v>45</v>
      </c>
      <c r="H6">
        <f>COUNT(C2:C196)</f>
        <v>45</v>
      </c>
      <c r="I6">
        <f>COUNT(D2:D196)</f>
        <v>48</v>
      </c>
    </row>
    <row r="7" spans="1:10" x14ac:dyDescent="0.25">
      <c r="A7" t="str">
        <f>'[1]Sk16 Rerun Cycle 3_4.xlsx'!A7</f>
        <v>F1</v>
      </c>
      <c r="B7">
        <f>'[1]Sk16 Rerun Cycle 3_4.xlsx'!B28</f>
        <v>35.177841261861097</v>
      </c>
      <c r="C7">
        <f>'[1]Sk16 Rerun Cycle 3_4.xlsx'!C28</f>
        <v>2.8660424890118692E-4</v>
      </c>
      <c r="D7">
        <f>'[1]Sk16 Rerun Cycle 3_4.xlsx'!D28</f>
        <v>3.375933333414433E-3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3_4.xlsx'!A8</f>
        <v>F2</v>
      </c>
      <c r="B8">
        <f>'[1]Sk16 Rerun Cycle 3_4.xlsx'!B30</f>
        <v>36.684092723583298</v>
      </c>
      <c r="C8">
        <f>'[1]Sk16 Rerun Cycle 3_4.xlsx'!C30</f>
        <v>3.7357900671373202E-4</v>
      </c>
      <c r="D8">
        <f>'[1]Sk16 Rerun Cycle 3_4.xlsx'!D30</f>
        <v>3.5078439469454492E-3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3_4.xlsx'!A9</f>
        <v>E2</v>
      </c>
      <c r="B9">
        <f>'[1]Sk16 Rerun Cycle 3_4.xlsx'!B36</f>
        <v>37.689036989972202</v>
      </c>
      <c r="C9">
        <f>'[1]Sk16 Rerun Cycle 3_4.xlsx'!C36</f>
        <v>2.155852217930557E-4</v>
      </c>
      <c r="D9">
        <f>'[1]Sk16 Rerun Cycle 3_4.xlsx'!D36</f>
        <v>3.882217940463826E-3</v>
      </c>
      <c r="E9">
        <v>8</v>
      </c>
      <c r="F9" s="7">
        <f t="shared" si="0"/>
        <v>17.021276595744681</v>
      </c>
      <c r="G9">
        <f>MAX(B2:B49)</f>
        <v>75.5989097948611</v>
      </c>
      <c r="H9">
        <f>MAX(C2:C49)</f>
        <v>6.2095372383077076E-4</v>
      </c>
      <c r="I9">
        <f>MAX(D2:D49)</f>
        <v>5.2125721054778473E-3</v>
      </c>
    </row>
    <row r="10" spans="1:10" x14ac:dyDescent="0.25">
      <c r="A10" t="str">
        <f>'[1]Sk16 Rerun Cycle 3_4.xlsx'!A10</f>
        <v>D2</v>
      </c>
      <c r="B10">
        <f>'[1]Sk16 Rerun Cycle 3_4.xlsx'!B9</f>
        <v>39.198419665888899</v>
      </c>
      <c r="C10">
        <f>'[1]Sk16 Rerun Cycle 3_4.xlsx'!C9</f>
        <v>5.3623662298965893E-4</v>
      </c>
      <c r="D10">
        <f>'[1]Sk16 Rerun Cycle 3_4.xlsx'!D9</f>
        <v>4.0205432792677432E-3</v>
      </c>
      <c r="E10">
        <v>9</v>
      </c>
      <c r="F10" s="7">
        <f t="shared" si="0"/>
        <v>19.148936170212767</v>
      </c>
      <c r="G10">
        <f>MIN(B2:B49)</f>
        <v>5.0501412041666702</v>
      </c>
      <c r="H10">
        <f>MIN(C2:C49)</f>
        <v>8.8948410333361435E-5</v>
      </c>
      <c r="I10">
        <f>MIN(D2:D49)</f>
        <v>2.4975764301819449E-4</v>
      </c>
    </row>
    <row r="11" spans="1:10" x14ac:dyDescent="0.25">
      <c r="A11" t="str">
        <f>'[1]Sk16 Rerun Cycle 3_4.xlsx'!A11</f>
        <v>C2</v>
      </c>
      <c r="B11">
        <f>'[1]Sk16 Rerun Cycle 3_4.xlsx'!B45</f>
        <v>39.702446764027798</v>
      </c>
      <c r="C11">
        <f>'[1]Sk16 Rerun Cycle 3_4.xlsx'!C45</f>
        <v>3.7182309131338922E-4</v>
      </c>
      <c r="D11">
        <f>'[1]Sk16 Rerun Cycle 3_4.xlsx'!D45</f>
        <v>3.265912468808379E-3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3_4.xlsx'!A12</f>
        <v>B2</v>
      </c>
      <c r="B12">
        <f>'[1]Sk16 Rerun Cycle 3_4.xlsx'!B33</f>
        <v>40.703000574166701</v>
      </c>
      <c r="C12">
        <f>'[1]Sk16 Rerun Cycle 3_4.xlsx'!C33</f>
        <v>5.9558308429401763E-4</v>
      </c>
      <c r="D12">
        <f>'[1]Sk16 Rerun Cycle 3_4.xlsx'!D33</f>
        <v>3.7594972173902392E-3</v>
      </c>
      <c r="E12">
        <v>11</v>
      </c>
      <c r="F12" s="7">
        <f t="shared" si="0"/>
        <v>23.404255319148938</v>
      </c>
      <c r="G12">
        <f>(16*G5^2)</f>
        <v>1.3139911587343995</v>
      </c>
      <c r="H12">
        <f>(16*H5^2)</f>
        <v>2.078241699461393</v>
      </c>
      <c r="I12">
        <f>(16*I5^2)</f>
        <v>1.1743082369669553</v>
      </c>
    </row>
    <row r="13" spans="1:10" x14ac:dyDescent="0.25">
      <c r="A13" t="str">
        <f>'[1]Sk16 Rerun Cycle 3_4.xlsx'!A13</f>
        <v>A2</v>
      </c>
      <c r="B13">
        <f>'[1]Sk16 Rerun Cycle 3_4.xlsx'!B12</f>
        <v>41.203639553111103</v>
      </c>
      <c r="C13">
        <f>'[1]Sk16 Rerun Cycle 3_4.xlsx'!C12</f>
        <v>5.5267235233201148E-4</v>
      </c>
      <c r="D13">
        <f>'[1]Sk16 Rerun Cycle 3_4.xlsx'!D12</f>
        <v>4.9699638499598828E-3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3_4.xlsx'!A14</f>
        <v>A3</v>
      </c>
      <c r="B14">
        <f>'[1]Sk16 Rerun Cycle 3_4.xlsx'!B6</f>
        <v>42.705847292416699</v>
      </c>
      <c r="C14">
        <f>'[1]Sk16 Rerun Cycle 3_4.xlsx'!C6</f>
        <v>4.248165696047624E-4</v>
      </c>
      <c r="D14">
        <f>'[1]Sk16 Rerun Cycle 3_4.xlsx'!D6</f>
        <v>3.8742880131169949E-3</v>
      </c>
      <c r="E14">
        <v>13</v>
      </c>
      <c r="F14" s="7">
        <f t="shared" si="0"/>
        <v>27.659574468085108</v>
      </c>
      <c r="G14">
        <f>G12/G13</f>
        <v>15.876941538552558</v>
      </c>
      <c r="H14">
        <f>H12/H13</f>
        <v>25.111372893187209</v>
      </c>
      <c r="I14">
        <f>I12/I13</f>
        <v>14.189154244023127</v>
      </c>
    </row>
    <row r="15" spans="1:10" x14ac:dyDescent="0.25">
      <c r="A15" t="str">
        <f>'[1]Sk16 Rerun Cycle 3_4.xlsx'!A15</f>
        <v>B3</v>
      </c>
      <c r="B15">
        <f>'[1]Sk16 Rerun Cycle 3_4.xlsx'!B16</f>
        <v>42.705847292416699</v>
      </c>
      <c r="C15">
        <f>'[1]Sk16 Rerun Cycle 3_4.xlsx'!C16</f>
        <v>3.3641248010807631E-4</v>
      </c>
      <c r="D15">
        <f>'[1]Sk16 Rerun Cycle 3_4.xlsx'!D16</f>
        <v>3.6750591240551759E-3</v>
      </c>
      <c r="E15">
        <v>14</v>
      </c>
      <c r="F15" s="7">
        <f t="shared" si="0"/>
        <v>29.787234042553191</v>
      </c>
      <c r="G15">
        <f>ROUND(G14,0)</f>
        <v>16</v>
      </c>
      <c r="H15">
        <f>ROUND(H14,0)</f>
        <v>25</v>
      </c>
      <c r="I15">
        <f>ROUND(I14,0)</f>
        <v>14</v>
      </c>
    </row>
    <row r="16" spans="1:10" x14ac:dyDescent="0.25">
      <c r="A16" t="str">
        <f>'[1]Sk16 Rerun Cycle 3_4.xlsx'!A16</f>
        <v>C3</v>
      </c>
      <c r="B16">
        <f>'[1]Sk16 Rerun Cycle 3_4.xlsx'!B14</f>
        <v>43.2071494111389</v>
      </c>
      <c r="C16">
        <f>'[1]Sk16 Rerun Cycle 3_4.xlsx'!C14</f>
        <v>4.426396168006927E-4</v>
      </c>
      <c r="D16">
        <f>'[1]Sk16 Rerun Cycle 3_4.xlsx'!D14</f>
        <v>4.7362189544919867E-3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3_4.xlsx'!A17</f>
        <v>D3</v>
      </c>
      <c r="B17">
        <f>'[1]Sk16 Rerun Cycle 3_4.xlsx'!B2</f>
        <v>43.708879419638897</v>
      </c>
      <c r="C17">
        <f>'[1]Sk16 Rerun Cycle 3_4.xlsx'!C2</f>
        <v>4.0359002314468561E-4</v>
      </c>
      <c r="D17">
        <f>'[1]Sk16 Rerun Cycle 3_4.xlsx'!D2</f>
        <v>4.2085669997299164E-3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3_4.xlsx'!A18</f>
        <v>E3</v>
      </c>
      <c r="B18">
        <f>'[1]Sk16 Rerun Cycle 3_4.xlsx'!B8</f>
        <v>44.210223030861101</v>
      </c>
      <c r="C18">
        <f>'[1]Sk16 Rerun Cycle 3_4.xlsx'!C8</f>
        <v>1.889749073123559E-4</v>
      </c>
      <c r="D18">
        <f>'[1]Sk16 Rerun Cycle 3_4.xlsx'!D8</f>
        <v>2.403003916189366E-3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3_4.xlsx'!A19</f>
        <v>F3</v>
      </c>
      <c r="B19">
        <f>'[1]Sk16 Rerun Cycle 3_4.xlsx'!B11</f>
        <v>44.210223030861101</v>
      </c>
      <c r="C19">
        <f>'[1]Sk16 Rerun Cycle 3_4.xlsx'!C11</f>
        <v>2.5051302398981052E-4</v>
      </c>
      <c r="D19">
        <f>'[1]Sk16 Rerun Cycle 3_4.xlsx'!D11</f>
        <v>2.4276285888785898E-3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3_4.xlsx'!A20</f>
        <v>F4</v>
      </c>
      <c r="B20">
        <f>'[1]Sk16 Rerun Cycle 3_4.xlsx'!B37</f>
        <v>44.210223030861101</v>
      </c>
      <c r="C20">
        <f>'[1]Sk16 Rerun Cycle 3_4.xlsx'!C37</f>
        <v>1.8091315685996151E-4</v>
      </c>
      <c r="D20">
        <f>'[1]Sk16 Rerun Cycle 3_4.xlsx'!D37</f>
        <v>4.4154095480195962E-3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3_4.xlsx'!A21</f>
        <v>E4</v>
      </c>
      <c r="B21">
        <f>'[1]Sk16 Rerun Cycle 3_4.xlsx'!B40</f>
        <v>44.210223030861101</v>
      </c>
      <c r="C21">
        <f>'[1]Sk16 Rerun Cycle 3_4.xlsx'!C40</f>
        <v>4.3430407086014522E-4</v>
      </c>
      <c r="D21">
        <f>'[1]Sk16 Rerun Cycle 3_4.xlsx'!D40</f>
        <v>3.156581438245779E-3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3_4.xlsx'!A22</f>
        <v>D4</v>
      </c>
      <c r="B22">
        <f>'[1]Sk16 Rerun Cycle 3_4.xlsx'!B25</f>
        <v>44.711409651750003</v>
      </c>
      <c r="C22">
        <f>'[1]Sk16 Rerun Cycle 3_4.xlsx'!C25</f>
        <v>3.4439306378634569E-4</v>
      </c>
      <c r="D22">
        <f>'[1]Sk16 Rerun Cycle 3_4.xlsx'!D25</f>
        <v>3.2190792761680148E-3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3_4.xlsx'!A23</f>
        <v>C4</v>
      </c>
      <c r="B23">
        <f>'[1]Sk16 Rerun Cycle 3_4.xlsx'!B32</f>
        <v>44.711409651750003</v>
      </c>
      <c r="C23">
        <f>'[1]Sk16 Rerun Cycle 3_4.xlsx'!C32</f>
        <v>2.1821813375706269E-4</v>
      </c>
      <c r="D23">
        <f>'[1]Sk16 Rerun Cycle 3_4.xlsx'!D32</f>
        <v>2.3094594673112182E-3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3_4.xlsx'!A24</f>
        <v>B4</v>
      </c>
      <c r="B24">
        <f>'[1]Sk16 Rerun Cycle 3_4.xlsx'!B15</f>
        <v>45.213237147972201</v>
      </c>
      <c r="C24">
        <f>'[1]Sk16 Rerun Cycle 3_4.xlsx'!C15</f>
        <v>2.24308313384635E-4</v>
      </c>
      <c r="D24">
        <f>'[1]Sk16 Rerun Cycle 3_4.xlsx'!D15</f>
        <v>3.4324843979459318E-3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3_4.xlsx'!A25</f>
        <v>A4</v>
      </c>
      <c r="B25">
        <f>'[1]Sk16 Rerun Cycle 3_4.xlsx'!B38</f>
        <v>45.213237147972201</v>
      </c>
      <c r="C25">
        <f>'[1]Sk16 Rerun Cycle 3_4.xlsx'!C38</f>
        <v>2.9728136496054062E-4</v>
      </c>
      <c r="D25">
        <f>'[1]Sk16 Rerun Cycle 3_4.xlsx'!D38</f>
        <v>2.694797799442141E-3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3_4.xlsx'!A26</f>
        <v>A5</v>
      </c>
      <c r="B26">
        <f>'[1]Sk16 Rerun Cycle 3_4.xlsx'!B13</f>
        <v>46.718679885083297</v>
      </c>
      <c r="C26">
        <f>'[1]Sk16 Rerun Cycle 3_4.xlsx'!C13</f>
        <v>2.766777531215241E-4</v>
      </c>
      <c r="D26">
        <f>'[1]Sk16 Rerun Cycle 3_4.xlsx'!D13</f>
        <v>4.2753361908390167E-3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3_4.xlsx'!A27</f>
        <v>B5</v>
      </c>
      <c r="B27">
        <f>'[1]Sk16 Rerun Cycle 3_4.xlsx'!B34</f>
        <v>46.718679885083297</v>
      </c>
      <c r="C27">
        <f>'[1]Sk16 Rerun Cycle 3_4.xlsx'!C34</f>
        <v>3.0678868351738853E-4</v>
      </c>
      <c r="D27">
        <f>'[1]Sk16 Rerun Cycle 3_4.xlsx'!D34</f>
        <v>3.4007458368851421E-3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3_4.xlsx'!A28</f>
        <v>C5</v>
      </c>
      <c r="B28">
        <f>'[1]Sk16 Rerun Cycle 3_4.xlsx'!B42</f>
        <v>49.232254157249997</v>
      </c>
      <c r="C28">
        <f>'[1]Sk16 Rerun Cycle 3_4.xlsx'!C42</f>
        <v>3.3777156964916302E-4</v>
      </c>
      <c r="D28">
        <f>'[1]Sk16 Rerun Cycle 3_4.xlsx'!D42</f>
        <v>3.6174399050628702E-3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3_4.xlsx'!A29</f>
        <v>D5</v>
      </c>
      <c r="B29">
        <f>'[1]Sk16 Rerun Cycle 3_4.xlsx'!B18</f>
        <v>49.735074002305602</v>
      </c>
      <c r="C29">
        <f>'[1]Sk16 Rerun Cycle 3_4.xlsx'!C18</f>
        <v>3.6169136978534501E-4</v>
      </c>
      <c r="D29">
        <f>'[1]Sk16 Rerun Cycle 3_4.xlsx'!D18</f>
        <v>2.7693864718617198E-3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3_4.xlsx'!A30</f>
        <v>E5</v>
      </c>
      <c r="B30">
        <f>'[1]Sk16 Rerun Cycle 3_4.xlsx'!B48</f>
        <v>49.735074002305602</v>
      </c>
      <c r="C30">
        <f>'[1]Sk16 Rerun Cycle 3_4.xlsx'!C48</f>
        <v>4.2473983382443819E-4</v>
      </c>
      <c r="D30">
        <f>'[1]Sk16 Rerun Cycle 3_4.xlsx'!D48</f>
        <v>3.448937137194233E-3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3_4.xlsx'!A31</f>
        <v>F5</v>
      </c>
      <c r="B31">
        <f>'[1]Sk16 Rerun Cycle 3_4.xlsx'!B17</f>
        <v>50.238713043666699</v>
      </c>
      <c r="C31">
        <f>'[1]Sk16 Rerun Cycle 3_4.xlsx'!C17</f>
        <v>2.7767916259345012E-4</v>
      </c>
      <c r="D31">
        <f>'[1]Sk16 Rerun Cycle 3_4.xlsx'!D17</f>
        <v>2.456136120630528E-3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3_4.xlsx'!A32</f>
        <v>F6</v>
      </c>
      <c r="B32">
        <f>'[1]Sk16 Rerun Cycle 3_4.xlsx'!B20</f>
        <v>50.238713043666699</v>
      </c>
      <c r="C32">
        <f>'[1]Sk16 Rerun Cycle 3_4.xlsx'!C20</f>
        <v>2.5595863245304938E-4</v>
      </c>
      <c r="D32">
        <f>'[1]Sk16 Rerun Cycle 3_4.xlsx'!D20</f>
        <v>2.9151749947381659E-3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3_4.xlsx'!A33</f>
        <v>E6</v>
      </c>
      <c r="B33">
        <f>'[1]Sk16 Rerun Cycle 3_4.xlsx'!B49</f>
        <v>50.742603647999999</v>
      </c>
      <c r="C33">
        <f>'[1]Sk16 Rerun Cycle 3_4.xlsx'!C49</f>
        <v>2.4420290490787292E-4</v>
      </c>
      <c r="D33">
        <f>'[1]Sk16 Rerun Cycle 3_4.xlsx'!D49</f>
        <v>2.6483098077726389E-3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3_4.xlsx'!A34</f>
        <v>D6</v>
      </c>
      <c r="B34">
        <f>'[1]Sk16 Rerun Cycle 3_4.xlsx'!B7</f>
        <v>52.251047866166701</v>
      </c>
      <c r="C34">
        <f>'[1]Sk16 Rerun Cycle 3_4.xlsx'!C7</f>
        <v>3.6991538246525728E-4</v>
      </c>
      <c r="D34">
        <f>'[1]Sk16 Rerun Cycle 3_4.xlsx'!D7</f>
        <v>3.085157141639365E-3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3_4.xlsx'!A35</f>
        <v>C6</v>
      </c>
      <c r="B35">
        <f>'[1]Sk16 Rerun Cycle 3_4.xlsx'!B19</f>
        <v>52.251047866166701</v>
      </c>
      <c r="C35">
        <f>'[1]Sk16 Rerun Cycle 3_4.xlsx'!C19</f>
        <v>2.6024599409206391E-4</v>
      </c>
      <c r="D35">
        <f>'[1]Sk16 Rerun Cycle 3_4.xlsx'!D19</f>
        <v>2.3334198333355501E-3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3_4.xlsx'!A36</f>
        <v>B6</v>
      </c>
      <c r="B36">
        <f>'[1]Sk16 Rerun Cycle 3_4.xlsx'!B29</f>
        <v>53.753262684027803</v>
      </c>
      <c r="C36">
        <f>'[1]Sk16 Rerun Cycle 3_4.xlsx'!C29</f>
        <v>3.8097222941069127E-4</v>
      </c>
      <c r="D36">
        <f>'[1]Sk16 Rerun Cycle 3_4.xlsx'!D29</f>
        <v>3.0750783850906419E-3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3_4.xlsx'!A37</f>
        <v>A6</v>
      </c>
      <c r="B37">
        <f>'[1]Sk16 Rerun Cycle 3_4.xlsx'!B39</f>
        <v>54.754624999222202</v>
      </c>
      <c r="C37">
        <f>'[1]Sk16 Rerun Cycle 3_4.xlsx'!C39</f>
        <v>2.640625836925475E-4</v>
      </c>
      <c r="D37">
        <f>'[1]Sk16 Rerun Cycle 3_4.xlsx'!D39</f>
        <v>2.7733745158642549E-3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3_4.xlsx'!A38</f>
        <v>A7</v>
      </c>
      <c r="B38">
        <f>'[1]Sk16 Rerun Cycle 3_4.xlsx'!B5</f>
        <v>55.757063569555598</v>
      </c>
      <c r="C38">
        <f>'[1]Sk16 Rerun Cycle 3_4.xlsx'!C5</f>
        <v>6.2095372383077076E-4</v>
      </c>
      <c r="D38">
        <f>'[1]Sk16 Rerun Cycle 3_4.xlsx'!D5</f>
        <v>4.2786550234740128E-3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3_4.xlsx'!A39</f>
        <v>B7</v>
      </c>
      <c r="B39">
        <f>'[1]Sk16 Rerun Cycle 3_4.xlsx'!B22</f>
        <v>56.258447060333303</v>
      </c>
      <c r="C39">
        <f>'[1]Sk16 Rerun Cycle 3_4.xlsx'!C22</f>
        <v>5.3592922563664336E-4</v>
      </c>
      <c r="D39">
        <f>'[1]Sk16 Rerun Cycle 3_4.xlsx'!D22</f>
        <v>3.447700001370201E-3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3_4.xlsx'!A40</f>
        <v>C7</v>
      </c>
      <c r="B40">
        <f>'[1]Sk16 Rerun Cycle 3_4.xlsx'!B26</f>
        <v>59.270534598055598</v>
      </c>
      <c r="C40">
        <f>'[1]Sk16 Rerun Cycle 3_4.xlsx'!C26</f>
        <v>2.9618683272486041E-4</v>
      </c>
      <c r="D40">
        <f>'[1]Sk16 Rerun Cycle 3_4.xlsx'!D26</f>
        <v>2.9877855039419439E-3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3_4.xlsx'!A41</f>
        <v>D7</v>
      </c>
      <c r="B41">
        <f>'[1]Sk16 Rerun Cycle 3_4.xlsx'!B46</f>
        <v>59.773353151694401</v>
      </c>
      <c r="C41">
        <f>'[1]Sk16 Rerun Cycle 3_4.xlsx'!C46</f>
        <v>3.2762002525372938E-4</v>
      </c>
      <c r="D41">
        <f>'[1]Sk16 Rerun Cycle 3_4.xlsx'!D46</f>
        <v>2.291102427827135E-3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3_4.xlsx'!A42</f>
        <v>E7</v>
      </c>
      <c r="B42">
        <f>'[1]Sk16 Rerun Cycle 3_4.xlsx'!B47</f>
        <v>59.773353151694401</v>
      </c>
      <c r="C42">
        <f>'[1]Sk16 Rerun Cycle 3_4.xlsx'!C47</f>
        <v>3.5273527071681411E-4</v>
      </c>
      <c r="D42">
        <f>'[1]Sk16 Rerun Cycle 3_4.xlsx'!D47</f>
        <v>2.8392166624964638E-3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3_4.xlsx'!A43</f>
        <v>F7</v>
      </c>
      <c r="B43">
        <f>'[1]Sk16 Rerun Cycle 3_4.xlsx'!B10</f>
        <v>63.8015631158056</v>
      </c>
      <c r="C43">
        <f>'[1]Sk16 Rerun Cycle 3_4.xlsx'!C10</f>
        <v>2.350416608530001E-4</v>
      </c>
      <c r="D43">
        <f>'[1]Sk16 Rerun Cycle 3_4.xlsx'!D10</f>
        <v>2.446879310786537E-3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3_4.xlsx'!A44</f>
        <v>F8</v>
      </c>
      <c r="B44">
        <f>'[1]Sk16 Rerun Cycle 3_4.xlsx'!B4</f>
        <v>68.559043725111096</v>
      </c>
      <c r="C44">
        <f>'[1]Sk16 Rerun Cycle 3_4.xlsx'!C4</f>
        <v>4.0530991690881972E-4</v>
      </c>
      <c r="D44">
        <f>'[1]Sk16 Rerun Cycle 3_4.xlsx'!D4</f>
        <v>3.299135738024254E-3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3_4.xlsx'!A45</f>
        <v>E8</v>
      </c>
      <c r="B45">
        <f>'[1]Sk16 Rerun Cycle 3_4.xlsx'!B23</f>
        <v>71.068303819583306</v>
      </c>
      <c r="C45">
        <f>'[1]Sk16 Rerun Cycle 3_4.xlsx'!C23</f>
        <v>2.5533886073017108E-4</v>
      </c>
      <c r="D45">
        <f>'[1]Sk16 Rerun Cycle 3_4.xlsx'!D23</f>
        <v>4.3059811569967797E-3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3_4.xlsx'!A46</f>
        <v>D8</v>
      </c>
      <c r="B46">
        <f>'[1]Sk16 Rerun Cycle 3_4.xlsx'!B24</f>
        <v>75.5989097948611</v>
      </c>
      <c r="C46">
        <f>'[1]Sk16 Rerun Cycle 3_4.xlsx'!C24</f>
        <v>3.8444705954018951E-4</v>
      </c>
      <c r="D46">
        <f>'[1]Sk16 Rerun Cycle 3_4.xlsx'!D24</f>
        <v>1.9553242499910709E-3</v>
      </c>
      <c r="E46">
        <v>45</v>
      </c>
      <c r="F46" s="7">
        <f t="shared" si="0"/>
        <v>95.744680851063833</v>
      </c>
    </row>
    <row r="47" spans="1:6" x14ac:dyDescent="0.25">
      <c r="A47" t="str">
        <f>'[1]Sk16 Rerun Cycle 3_4.xlsx'!A47</f>
        <v>C8</v>
      </c>
      <c r="B47" t="str">
        <f>'[1]Sk16 Rerun Cycle 3_4.xlsx'!B27</f>
        <v>N/A</v>
      </c>
      <c r="C47" t="str">
        <f>'[1]Sk16 Rerun Cycle 3_4.xlsx'!C27</f>
        <v>N/A</v>
      </c>
      <c r="D47">
        <f>'[1]Sk16 Rerun Cycle 3_4.xlsx'!D27</f>
        <v>3.51484479849764E-3</v>
      </c>
    </row>
    <row r="48" spans="1:6" x14ac:dyDescent="0.25">
      <c r="A48" t="str">
        <f>'[1]Sk16 Rerun Cycle 3_4.xlsx'!A48</f>
        <v>B8</v>
      </c>
      <c r="B48" t="str">
        <f>'[1]Sk16 Rerun Cycle 3_4.xlsx'!B43</f>
        <v>N/A</v>
      </c>
      <c r="C48" t="str">
        <f>'[1]Sk16 Rerun Cycle 3_4.xlsx'!C43</f>
        <v>N/A</v>
      </c>
      <c r="D48">
        <f>'[1]Sk16 Rerun Cycle 3_4.xlsx'!D43</f>
        <v>3.8398114214843199E-3</v>
      </c>
    </row>
    <row r="49" spans="1:4" x14ac:dyDescent="0.25">
      <c r="A49" t="str">
        <f>'[1]Sk16 Rerun Cycle 3_4.xlsx'!A49</f>
        <v>A8</v>
      </c>
      <c r="B49" t="str">
        <f>'[1]Sk16 Rerun Cycle 3_4.xlsx'!B44</f>
        <v>N/A</v>
      </c>
      <c r="C49" t="str">
        <f>'[1]Sk16 Rerun Cycle 3_4.xlsx'!C44</f>
        <v>N/A</v>
      </c>
      <c r="D49">
        <f>'[1]Sk16 Rerun Cycle 3_4.xlsx'!D44</f>
        <v>2.4975764301819449E-4</v>
      </c>
    </row>
  </sheetData>
  <autoFilter ref="B1:D49" xr:uid="{73B24952-C84E-438D-83AA-BE528958ADC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B2CE-D76B-4E4E-A74E-E834850886E5}">
  <dimension ref="A1:J49"/>
  <sheetViews>
    <sheetView workbookViewId="0">
      <selection activeCell="F47" sqref="F2:F47"/>
    </sheetView>
  </sheetViews>
  <sheetFormatPr defaultRowHeight="15" x14ac:dyDescent="0.25"/>
  <sheetData>
    <row r="1" spans="1:10" x14ac:dyDescent="0.25">
      <c r="B1" t="str">
        <f>'[1]Sk16 Rerun Cycle 3_5.xlsx'!B1</f>
        <v>Germtime</v>
      </c>
      <c r="C1" t="str">
        <f>'[1]Sk16 Rerun Cycle 3_5.xlsx'!C1</f>
        <v>Slope Coefficient</v>
      </c>
      <c r="D1" t="str">
        <f>'[1]Sk16 Rerun Cycle 3_5.xlsx'!D1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3_5.xlsx'!A2</f>
        <v>A1</v>
      </c>
      <c r="B2">
        <f>'[1]Sk16 Rerun Cycle 3_5.xlsx'!B26</f>
        <v>18.1133469829722</v>
      </c>
      <c r="C2">
        <f>'[1]Sk16 Rerun Cycle 3_5.xlsx'!C26</f>
        <v>3.5991432361489277E-4</v>
      </c>
      <c r="D2">
        <f>'[1]Sk16 Rerun Cycle 3_5.xlsx'!D26</f>
        <v>4.3624919806356842E-3</v>
      </c>
      <c r="E2">
        <v>1</v>
      </c>
      <c r="F2" s="7">
        <f>E2/47*100</f>
        <v>2.1276595744680851</v>
      </c>
      <c r="G2">
        <f>AVERAGE(B2:B49)</f>
        <v>69.160752194201692</v>
      </c>
      <c r="H2">
        <f>AVERAGE(C2:C49)</f>
        <v>3.3022665547202386E-4</v>
      </c>
      <c r="I2">
        <f>AVERAGE(D2:D49)</f>
        <v>3.1507994834742846E-3</v>
      </c>
      <c r="J2">
        <v>0.25</v>
      </c>
    </row>
    <row r="3" spans="1:10" x14ac:dyDescent="0.25">
      <c r="A3" t="str">
        <f>'[1]Sk16 Rerun Cycle 3_5.xlsx'!A3</f>
        <v>B1</v>
      </c>
      <c r="B3">
        <f>'[1]Sk16 Rerun Cycle 3_5.xlsx'!B6</f>
        <v>36.685060335666698</v>
      </c>
      <c r="C3">
        <f>'[1]Sk16 Rerun Cycle 3_5.xlsx'!C6</f>
        <v>2.2405558268916579E-4</v>
      </c>
      <c r="D3">
        <f>'[1]Sk16 Rerun Cycle 3_5.xlsx'!D6</f>
        <v>4.2570529495805521E-3</v>
      </c>
      <c r="E3">
        <v>2</v>
      </c>
      <c r="F3" s="7">
        <f t="shared" ref="F3:F47" si="0">E3/47*100</f>
        <v>4.2553191489361701</v>
      </c>
      <c r="G3">
        <f>G4/SQRT(COUNT(B2:B49))</f>
        <v>2.9858336641793697</v>
      </c>
      <c r="H3">
        <f>H4/SQRT(COUNT(C2:C49))</f>
        <v>9.8390199569614732E-6</v>
      </c>
      <c r="I3">
        <f>I4/SQRT(COUNT(D2:D49))</f>
        <v>9.33180059328793E-5</v>
      </c>
    </row>
    <row r="4" spans="1:10" x14ac:dyDescent="0.25">
      <c r="A4" t="str">
        <f>'[1]Sk16 Rerun Cycle 3_5.xlsx'!A4</f>
        <v>C1</v>
      </c>
      <c r="B4">
        <f>'[1]Sk16 Rerun Cycle 3_5.xlsx'!B13</f>
        <v>45.2143822313611</v>
      </c>
      <c r="C4">
        <f>'[1]Sk16 Rerun Cycle 3_5.xlsx'!C13</f>
        <v>3.600204356804506E-4</v>
      </c>
      <c r="D4">
        <f>'[1]Sk16 Rerun Cycle 3_5.xlsx'!D13</f>
        <v>2.8409124837690219E-3</v>
      </c>
      <c r="E4">
        <v>3</v>
      </c>
      <c r="F4" s="7">
        <f t="shared" si="0"/>
        <v>6.3829787234042552</v>
      </c>
      <c r="G4">
        <f>_xlfn.STDEV.S(B2:B49)</f>
        <v>20.250909185188522</v>
      </c>
      <c r="H4">
        <f>_xlfn.STDEV.S(C2:C196)</f>
        <v>6.6731480058667686E-5</v>
      </c>
      <c r="I4">
        <f>_xlfn.STDEV.S(D2:D196)</f>
        <v>6.4652611014704342E-4</v>
      </c>
    </row>
    <row r="5" spans="1:10" x14ac:dyDescent="0.25">
      <c r="A5" t="str">
        <f>'[1]Sk16 Rerun Cycle 3_5.xlsx'!A5</f>
        <v>D1</v>
      </c>
      <c r="B5">
        <f>'[1]Sk16 Rerun Cycle 3_5.xlsx'!B36</f>
        <v>46.217857250111102</v>
      </c>
      <c r="C5">
        <f>'[1]Sk16 Rerun Cycle 3_5.xlsx'!C36</f>
        <v>2.5077937645171758E-4</v>
      </c>
      <c r="D5">
        <f>'[1]Sk16 Rerun Cycle 3_5.xlsx'!D36</f>
        <v>2.6640295305875271E-3</v>
      </c>
      <c r="E5">
        <v>4</v>
      </c>
      <c r="F5" s="7">
        <f t="shared" si="0"/>
        <v>8.5106382978723403</v>
      </c>
      <c r="G5" s="8">
        <f>G4/G2</f>
        <v>0.29280926743428798</v>
      </c>
      <c r="H5" s="8">
        <f>H4/H2</f>
        <v>0.20207781217201301</v>
      </c>
      <c r="I5" s="8">
        <f>I4/I2</f>
        <v>0.20519430498133129</v>
      </c>
    </row>
    <row r="6" spans="1:10" x14ac:dyDescent="0.25">
      <c r="A6" t="str">
        <f>'[1]Sk16 Rerun Cycle 3_5.xlsx'!A6</f>
        <v>E1</v>
      </c>
      <c r="B6">
        <f>'[1]Sk16 Rerun Cycle 3_5.xlsx'!B27</f>
        <v>47.724562702472198</v>
      </c>
      <c r="C6">
        <f>'[1]Sk16 Rerun Cycle 3_5.xlsx'!C27</f>
        <v>3.637785310521533E-4</v>
      </c>
      <c r="D6">
        <f>'[1]Sk16 Rerun Cycle 3_5.xlsx'!D27</f>
        <v>2.964644022437948E-3</v>
      </c>
      <c r="E6">
        <v>5</v>
      </c>
      <c r="F6" s="7">
        <f t="shared" si="0"/>
        <v>10.638297872340425</v>
      </c>
      <c r="G6">
        <f>COUNT(B2:B196)</f>
        <v>46</v>
      </c>
      <c r="H6">
        <f>COUNT(C2:C196)</f>
        <v>46</v>
      </c>
      <c r="I6">
        <f>COUNT(D2:D196)</f>
        <v>48</v>
      </c>
    </row>
    <row r="7" spans="1:10" x14ac:dyDescent="0.25">
      <c r="A7" t="str">
        <f>'[1]Sk16 Rerun Cycle 3_5.xlsx'!A7</f>
        <v>F1</v>
      </c>
      <c r="B7">
        <f>'[1]Sk16 Rerun Cycle 3_5.xlsx'!B43</f>
        <v>48.730436436027802</v>
      </c>
      <c r="C7">
        <f>'[1]Sk16 Rerun Cycle 3_5.xlsx'!C43</f>
        <v>2.4762851804776041E-4</v>
      </c>
      <c r="D7">
        <f>'[1]Sk16 Rerun Cycle 3_5.xlsx'!D43</f>
        <v>2.8408656284525098E-3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3_5.xlsx'!A8</f>
        <v>F2</v>
      </c>
      <c r="B8">
        <f>'[1]Sk16 Rerun Cycle 3_5.xlsx'!B12</f>
        <v>51.2481274445556</v>
      </c>
      <c r="C8">
        <f>'[1]Sk16 Rerun Cycle 3_5.xlsx'!C12</f>
        <v>3.4348830994164421E-4</v>
      </c>
      <c r="D8">
        <f>'[1]Sk16 Rerun Cycle 3_5.xlsx'!D12</f>
        <v>2.840730927536797E-3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3_5.xlsx'!A9</f>
        <v>E2</v>
      </c>
      <c r="B9">
        <f>'[1]Sk16 Rerun Cycle 3_5.xlsx'!B46</f>
        <v>51.2481274445556</v>
      </c>
      <c r="C9">
        <f>'[1]Sk16 Rerun Cycle 3_5.xlsx'!C46</f>
        <v>3.6975513918007218E-4</v>
      </c>
      <c r="D9">
        <f>'[1]Sk16 Rerun Cycle 3_5.xlsx'!D46</f>
        <v>3.6550191276661361E-3</v>
      </c>
      <c r="E9">
        <v>8</v>
      </c>
      <c r="F9" s="7">
        <f t="shared" si="0"/>
        <v>17.021276595744681</v>
      </c>
      <c r="G9">
        <f>MAX(B2:B49)</f>
        <v>145.38730418286099</v>
      </c>
      <c r="H9">
        <f>MAX(C2:C49)</f>
        <v>5.3030992072618309E-4</v>
      </c>
      <c r="I9">
        <f>MAX(D2:D49)</f>
        <v>4.5551776780167943E-3</v>
      </c>
    </row>
    <row r="10" spans="1:10" x14ac:dyDescent="0.25">
      <c r="A10" t="str">
        <f>'[1]Sk16 Rerun Cycle 3_5.xlsx'!A10</f>
        <v>D2</v>
      </c>
      <c r="B10">
        <f>'[1]Sk16 Rerun Cycle 3_5.xlsx'!B3</f>
        <v>52.753061170111103</v>
      </c>
      <c r="C10">
        <f>'[1]Sk16 Rerun Cycle 3_5.xlsx'!C3</f>
        <v>2.333844556107568E-4</v>
      </c>
      <c r="D10">
        <f>'[1]Sk16 Rerun Cycle 3_5.xlsx'!D3</f>
        <v>3.4157770449934361E-3</v>
      </c>
      <c r="E10">
        <v>9</v>
      </c>
      <c r="F10" s="7">
        <f t="shared" si="0"/>
        <v>19.148936170212767</v>
      </c>
      <c r="G10">
        <f>MIN(B2:B49)</f>
        <v>18.1133469829722</v>
      </c>
      <c r="H10">
        <f>MIN(C2:C49)</f>
        <v>2.2405558268916579E-4</v>
      </c>
      <c r="I10">
        <f>MIN(D2:D49)</f>
        <v>4.4666526938971351E-4</v>
      </c>
    </row>
    <row r="11" spans="1:10" x14ac:dyDescent="0.25">
      <c r="A11" t="str">
        <f>'[1]Sk16 Rerun Cycle 3_5.xlsx'!A11</f>
        <v>C2</v>
      </c>
      <c r="B11">
        <f>'[1]Sk16 Rerun Cycle 3_5.xlsx'!B39</f>
        <v>53.253684169527801</v>
      </c>
      <c r="C11">
        <f>'[1]Sk16 Rerun Cycle 3_5.xlsx'!C39</f>
        <v>3.3038021584425021E-4</v>
      </c>
      <c r="D11">
        <f>'[1]Sk16 Rerun Cycle 3_5.xlsx'!D39</f>
        <v>3.4946483659933029E-3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3_5.xlsx'!A12</f>
        <v>B2</v>
      </c>
      <c r="B12">
        <f>'[1]Sk16 Rerun Cycle 3_5.xlsx'!B24</f>
        <v>54.756059653777797</v>
      </c>
      <c r="C12">
        <f>'[1]Sk16 Rerun Cycle 3_5.xlsx'!C24</f>
        <v>3.1868192793356898E-4</v>
      </c>
      <c r="D12">
        <f>'[1]Sk16 Rerun Cycle 3_5.xlsx'!D24</f>
        <v>3.3704772439757638E-3</v>
      </c>
      <c r="E12">
        <v>11</v>
      </c>
      <c r="F12" s="7">
        <f t="shared" si="0"/>
        <v>23.404255319148938</v>
      </c>
      <c r="G12">
        <f>(16*G5^2)</f>
        <v>1.3717962735264702</v>
      </c>
      <c r="H12">
        <f>(16*H5^2)</f>
        <v>0.65336707475563793</v>
      </c>
      <c r="I12">
        <f>(16*I5^2)</f>
        <v>0.67367524474834561</v>
      </c>
    </row>
    <row r="13" spans="1:10" x14ac:dyDescent="0.25">
      <c r="A13" t="str">
        <f>'[1]Sk16 Rerun Cycle 3_5.xlsx'!A13</f>
        <v>A2</v>
      </c>
      <c r="B13">
        <f>'[1]Sk16 Rerun Cycle 3_5.xlsx'!B7</f>
        <v>55.257272000999997</v>
      </c>
      <c r="C13">
        <f>'[1]Sk16 Rerun Cycle 3_5.xlsx'!C7</f>
        <v>2.8527287801164921E-4</v>
      </c>
      <c r="D13">
        <f>'[1]Sk16 Rerun Cycle 3_5.xlsx'!D7</f>
        <v>3.4405685774048182E-3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3_5.xlsx'!A14</f>
        <v>A3</v>
      </c>
      <c r="B14">
        <f>'[1]Sk16 Rerun Cycle 3_5.xlsx'!B23</f>
        <v>55.257272000999997</v>
      </c>
      <c r="C14">
        <f>'[1]Sk16 Rerun Cycle 3_5.xlsx'!C23</f>
        <v>3.8871448141889061E-4</v>
      </c>
      <c r="D14">
        <f>'[1]Sk16 Rerun Cycle 3_5.xlsx'!D23</f>
        <v>3.617829034871318E-3</v>
      </c>
      <c r="E14">
        <v>13</v>
      </c>
      <c r="F14" s="7">
        <f t="shared" si="0"/>
        <v>27.659574468085108</v>
      </c>
      <c r="G14">
        <f>G12/G13</f>
        <v>16.575400140866893</v>
      </c>
      <c r="H14">
        <f>H12/H13</f>
        <v>7.8946275856998964</v>
      </c>
      <c r="I14">
        <f>I12/I13</f>
        <v>8.1400109930279676</v>
      </c>
    </row>
    <row r="15" spans="1:10" x14ac:dyDescent="0.25">
      <c r="A15" t="str">
        <f>'[1]Sk16 Rerun Cycle 3_5.xlsx'!A15</f>
        <v>B3</v>
      </c>
      <c r="B15">
        <f>'[1]Sk16 Rerun Cycle 3_5.xlsx'!B29</f>
        <v>57.262905650277801</v>
      </c>
      <c r="C15">
        <f>'[1]Sk16 Rerun Cycle 3_5.xlsx'!C29</f>
        <v>3.0773306593426009E-4</v>
      </c>
      <c r="D15">
        <f>'[1]Sk16 Rerun Cycle 3_5.xlsx'!D29</f>
        <v>2.6519192186462391E-3</v>
      </c>
      <c r="E15">
        <v>14</v>
      </c>
      <c r="F15" s="7">
        <f t="shared" si="0"/>
        <v>29.787234042553191</v>
      </c>
      <c r="G15">
        <f>ROUND(G14,0)</f>
        <v>17</v>
      </c>
      <c r="H15">
        <f>ROUND(H14,0)</f>
        <v>8</v>
      </c>
      <c r="I15">
        <f>ROUND(I14,0)</f>
        <v>8</v>
      </c>
    </row>
    <row r="16" spans="1:10" x14ac:dyDescent="0.25">
      <c r="A16" t="str">
        <f>'[1]Sk16 Rerun Cycle 3_5.xlsx'!A16</f>
        <v>C3</v>
      </c>
      <c r="B16">
        <f>'[1]Sk16 Rerun Cycle 3_5.xlsx'!B20</f>
        <v>59.774973880861097</v>
      </c>
      <c r="C16">
        <f>'[1]Sk16 Rerun Cycle 3_5.xlsx'!C20</f>
        <v>2.6701881290733433E-4</v>
      </c>
      <c r="D16">
        <f>'[1]Sk16 Rerun Cycle 3_5.xlsx'!D20</f>
        <v>3.3145722338298249E-3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3_5.xlsx'!A17</f>
        <v>D3</v>
      </c>
      <c r="B17">
        <f>'[1]Sk16 Rerun Cycle 3_5.xlsx'!B4</f>
        <v>61.284072431972199</v>
      </c>
      <c r="C17">
        <f>'[1]Sk16 Rerun Cycle 3_5.xlsx'!C4</f>
        <v>3.330041963649778E-4</v>
      </c>
      <c r="D17">
        <f>'[1]Sk16 Rerun Cycle 3_5.xlsx'!D4</f>
        <v>2.8814685157433368E-3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3_5.xlsx'!A18</f>
        <v>E3</v>
      </c>
      <c r="B18">
        <f>'[1]Sk16 Rerun Cycle 3_5.xlsx'!B22</f>
        <v>61.284072431972199</v>
      </c>
      <c r="C18">
        <f>'[1]Sk16 Rerun Cycle 3_5.xlsx'!C22</f>
        <v>4.1796442310129868E-4</v>
      </c>
      <c r="D18">
        <f>'[1]Sk16 Rerun Cycle 3_5.xlsx'!D22</f>
        <v>3.5062361343925442E-3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3_5.xlsx'!A19</f>
        <v>F3</v>
      </c>
      <c r="B19">
        <f>'[1]Sk16 Rerun Cycle 3_5.xlsx'!B34</f>
        <v>62.292023565916701</v>
      </c>
      <c r="C19">
        <f>'[1]Sk16 Rerun Cycle 3_5.xlsx'!C34</f>
        <v>3.594881270147005E-4</v>
      </c>
      <c r="D19">
        <f>'[1]Sk16 Rerun Cycle 3_5.xlsx'!D34</f>
        <v>3.1254122563519459E-3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3_5.xlsx'!A20</f>
        <v>F4</v>
      </c>
      <c r="B20">
        <f>'[1]Sk16 Rerun Cycle 3_5.xlsx'!B9</f>
        <v>62.795760298888901</v>
      </c>
      <c r="C20">
        <f>'[1]Sk16 Rerun Cycle 3_5.xlsx'!C9</f>
        <v>4.9912805775277787E-4</v>
      </c>
      <c r="D20">
        <f>'[1]Sk16 Rerun Cycle 3_5.xlsx'!D9</f>
        <v>3.5181115931692398E-3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3_5.xlsx'!A21</f>
        <v>E4</v>
      </c>
      <c r="B21">
        <f>'[1]Sk16 Rerun Cycle 3_5.xlsx'!B14</f>
        <v>64.307221072444406</v>
      </c>
      <c r="C21">
        <f>'[1]Sk16 Rerun Cycle 3_5.xlsx'!C14</f>
        <v>4.1004476529154458E-4</v>
      </c>
      <c r="D21">
        <f>'[1]Sk16 Rerun Cycle 3_5.xlsx'!D14</f>
        <v>3.3123158282229929E-3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3_5.xlsx'!A22</f>
        <v>D4</v>
      </c>
      <c r="B22">
        <f>'[1]Sk16 Rerun Cycle 3_5.xlsx'!B32</f>
        <v>64.807051840972207</v>
      </c>
      <c r="C22">
        <f>'[1]Sk16 Rerun Cycle 3_5.xlsx'!C32</f>
        <v>2.4012911050332191E-4</v>
      </c>
      <c r="D22">
        <f>'[1]Sk16 Rerun Cycle 3_5.xlsx'!D32</f>
        <v>3.8406744269251182E-3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3_5.xlsx'!A23</f>
        <v>C4</v>
      </c>
      <c r="B23">
        <f>'[1]Sk16 Rerun Cycle 3_5.xlsx'!B28</f>
        <v>65.811783943722205</v>
      </c>
      <c r="C23">
        <f>'[1]Sk16 Rerun Cycle 3_5.xlsx'!C28</f>
        <v>3.2311901519088801E-4</v>
      </c>
      <c r="D23">
        <f>'[1]Sk16 Rerun Cycle 3_5.xlsx'!D28</f>
        <v>4.5551776780167943E-3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3_5.xlsx'!A24</f>
        <v>B4</v>
      </c>
      <c r="B24">
        <f>'[1]Sk16 Rerun Cycle 3_5.xlsx'!B35</f>
        <v>65.811783943722205</v>
      </c>
      <c r="C24">
        <f>'[1]Sk16 Rerun Cycle 3_5.xlsx'!C35</f>
        <v>3.0221801619359913E-4</v>
      </c>
      <c r="D24">
        <f>'[1]Sk16 Rerun Cycle 3_5.xlsx'!D35</f>
        <v>3.3487514379644361E-3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3_5.xlsx'!A25</f>
        <v>A4</v>
      </c>
      <c r="B25">
        <f>'[1]Sk16 Rerun Cycle 3_5.xlsx'!B19</f>
        <v>69.062657529361104</v>
      </c>
      <c r="C25">
        <f>'[1]Sk16 Rerun Cycle 3_5.xlsx'!C19</f>
        <v>3.5584570443888529E-4</v>
      </c>
      <c r="D25">
        <f>'[1]Sk16 Rerun Cycle 3_5.xlsx'!D19</f>
        <v>2.7767694693090852E-3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3_5.xlsx'!A26</f>
        <v>A5</v>
      </c>
      <c r="B26">
        <f>'[1]Sk16 Rerun Cycle 3_5.xlsx'!B15</f>
        <v>71.070041104861104</v>
      </c>
      <c r="C26">
        <f>'[1]Sk16 Rerun Cycle 3_5.xlsx'!C15</f>
        <v>2.8300146109182489E-4</v>
      </c>
      <c r="D26">
        <f>'[1]Sk16 Rerun Cycle 3_5.xlsx'!D15</f>
        <v>3.0503817282013131E-3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3_5.xlsx'!A27</f>
        <v>B5</v>
      </c>
      <c r="B27">
        <f>'[1]Sk16 Rerun Cycle 3_5.xlsx'!B21</f>
        <v>71.572694260888895</v>
      </c>
      <c r="C27">
        <f>'[1]Sk16 Rerun Cycle 3_5.xlsx'!C21</f>
        <v>3.3529017762143663E-4</v>
      </c>
      <c r="D27">
        <f>'[1]Sk16 Rerun Cycle 3_5.xlsx'!D21</f>
        <v>2.825475700216675E-3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3_5.xlsx'!A28</f>
        <v>C5</v>
      </c>
      <c r="B28">
        <f>'[1]Sk16 Rerun Cycle 3_5.xlsx'!B25</f>
        <v>73.082714755277806</v>
      </c>
      <c r="C28">
        <f>'[1]Sk16 Rerun Cycle 3_5.xlsx'!C25</f>
        <v>2.9773636440835619E-4</v>
      </c>
      <c r="D28">
        <f>'[1]Sk16 Rerun Cycle 3_5.xlsx'!D25</f>
        <v>2.9402364664045922E-3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3_5.xlsx'!A29</f>
        <v>D5</v>
      </c>
      <c r="B29">
        <f>'[1]Sk16 Rerun Cycle 3_5.xlsx'!B33</f>
        <v>75.096873635805593</v>
      </c>
      <c r="C29">
        <f>'[1]Sk16 Rerun Cycle 3_5.xlsx'!C33</f>
        <v>3.352785883328611E-4</v>
      </c>
      <c r="D29">
        <f>'[1]Sk16 Rerun Cycle 3_5.xlsx'!D33</f>
        <v>2.769844431351004E-3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3_5.xlsx'!A30</f>
        <v>E5</v>
      </c>
      <c r="B30">
        <f>'[1]Sk16 Rerun Cycle 3_5.xlsx'!B2</f>
        <v>76.101481417527793</v>
      </c>
      <c r="C30">
        <f>'[1]Sk16 Rerun Cycle 3_5.xlsx'!C2</f>
        <v>2.7762575359481311E-4</v>
      </c>
      <c r="D30">
        <f>'[1]Sk16 Rerun Cycle 3_5.xlsx'!D2</f>
        <v>4.0380061225030522E-3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3_5.xlsx'!A31</f>
        <v>F5</v>
      </c>
      <c r="B31">
        <f>'[1]Sk16 Rerun Cycle 3_5.xlsx'!B48</f>
        <v>77.102900498305601</v>
      </c>
      <c r="C31">
        <f>'[1]Sk16 Rerun Cycle 3_5.xlsx'!C48</f>
        <v>3.3671879875510959E-4</v>
      </c>
      <c r="D31">
        <f>'[1]Sk16 Rerun Cycle 3_5.xlsx'!D48</f>
        <v>2.6768843143435569E-3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3_5.xlsx'!A32</f>
        <v>F6</v>
      </c>
      <c r="B32">
        <f>'[1]Sk16 Rerun Cycle 3_5.xlsx'!B8</f>
        <v>77.603189443361103</v>
      </c>
      <c r="C32">
        <f>'[1]Sk16 Rerun Cycle 3_5.xlsx'!C8</f>
        <v>3.0704010455508428E-4</v>
      </c>
      <c r="D32">
        <f>'[1]Sk16 Rerun Cycle 3_5.xlsx'!D8</f>
        <v>3.6463929425229352E-3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3_5.xlsx'!A33</f>
        <v>E6</v>
      </c>
      <c r="B33">
        <f>'[1]Sk16 Rerun Cycle 3_5.xlsx'!B30</f>
        <v>79.105802281277803</v>
      </c>
      <c r="C33">
        <f>'[1]Sk16 Rerun Cycle 3_5.xlsx'!C30</f>
        <v>2.9353073000381382E-4</v>
      </c>
      <c r="D33">
        <f>'[1]Sk16 Rerun Cycle 3_5.xlsx'!D30</f>
        <v>2.6867005431991391E-3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3_5.xlsx'!A34</f>
        <v>D6</v>
      </c>
      <c r="B34">
        <f>'[1]Sk16 Rerun Cycle 3_5.xlsx'!B11</f>
        <v>79.607474219222198</v>
      </c>
      <c r="C34">
        <f>'[1]Sk16 Rerun Cycle 3_5.xlsx'!C11</f>
        <v>3.1356585767919462E-4</v>
      </c>
      <c r="D34">
        <f>'[1]Sk16 Rerun Cycle 3_5.xlsx'!D11</f>
        <v>3.6102151611130629E-3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3_5.xlsx'!A35</f>
        <v>C6</v>
      </c>
      <c r="B35">
        <f>'[1]Sk16 Rerun Cycle 3_5.xlsx'!B45</f>
        <v>80.108852342916705</v>
      </c>
      <c r="C35">
        <f>'[1]Sk16 Rerun Cycle 3_5.xlsx'!C45</f>
        <v>3.4729815218773502E-4</v>
      </c>
      <c r="D35">
        <f>'[1]Sk16 Rerun Cycle 3_5.xlsx'!D45</f>
        <v>2.7124979236633948E-3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3_5.xlsx'!A36</f>
        <v>B6</v>
      </c>
      <c r="B36">
        <f>'[1]Sk16 Rerun Cycle 3_5.xlsx'!B41</f>
        <v>81.113378934305601</v>
      </c>
      <c r="C36">
        <f>'[1]Sk16 Rerun Cycle 3_5.xlsx'!C41</f>
        <v>2.5407656514478248E-4</v>
      </c>
      <c r="D36">
        <f>'[1]Sk16 Rerun Cycle 3_5.xlsx'!D41</f>
        <v>2.955299968357224E-3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3_5.xlsx'!A37</f>
        <v>A6</v>
      </c>
      <c r="B37">
        <f>'[1]Sk16 Rerun Cycle 3_5.xlsx'!B18</f>
        <v>82.118123834861095</v>
      </c>
      <c r="C37">
        <f>'[1]Sk16 Rerun Cycle 3_5.xlsx'!C18</f>
        <v>3.8393274851046072E-4</v>
      </c>
      <c r="D37">
        <f>'[1]Sk16 Rerun Cycle 3_5.xlsx'!D18</f>
        <v>2.8839116817072539E-3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3_5.xlsx'!A38</f>
        <v>A7</v>
      </c>
      <c r="B38">
        <f>'[1]Sk16 Rerun Cycle 3_5.xlsx'!B5</f>
        <v>83.123658823750006</v>
      </c>
      <c r="C38">
        <f>'[1]Sk16 Rerun Cycle 3_5.xlsx'!C5</f>
        <v>5.3030992072618309E-4</v>
      </c>
      <c r="D38">
        <f>'[1]Sk16 Rerun Cycle 3_5.xlsx'!D5</f>
        <v>3.0093495460643271E-3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3_5.xlsx'!A39</f>
        <v>B7</v>
      </c>
      <c r="B39">
        <f>'[1]Sk16 Rerun Cycle 3_5.xlsx'!B37</f>
        <v>83.626878506083301</v>
      </c>
      <c r="C39">
        <f>'[1]Sk16 Rerun Cycle 3_5.xlsx'!C37</f>
        <v>3.4948249233793341E-4</v>
      </c>
      <c r="D39">
        <f>'[1]Sk16 Rerun Cycle 3_5.xlsx'!D37</f>
        <v>3.5318131758610011E-3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3_5.xlsx'!A40</f>
        <v>C7</v>
      </c>
      <c r="B40">
        <f>'[1]Sk16 Rerun Cycle 3_5.xlsx'!B10</f>
        <v>84.130090984472204</v>
      </c>
      <c r="C40">
        <f>'[1]Sk16 Rerun Cycle 3_5.xlsx'!C10</f>
        <v>3.2317636696098427E-4</v>
      </c>
      <c r="D40">
        <f>'[1]Sk16 Rerun Cycle 3_5.xlsx'!D10</f>
        <v>1.9723917744990352E-3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3_5.xlsx'!A41</f>
        <v>D7</v>
      </c>
      <c r="B41">
        <f>'[1]Sk16 Rerun Cycle 3_5.xlsx'!B49</f>
        <v>86.646225572361104</v>
      </c>
      <c r="C41">
        <f>'[1]Sk16 Rerun Cycle 3_5.xlsx'!C49</f>
        <v>3.7740054757168571E-4</v>
      </c>
      <c r="D41">
        <f>'[1]Sk16 Rerun Cycle 3_5.xlsx'!D49</f>
        <v>3.8677237572593811E-3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3_5.xlsx'!A42</f>
        <v>E7</v>
      </c>
      <c r="B42">
        <f>'[1]Sk16 Rerun Cycle 3_5.xlsx'!B16</f>
        <v>89.156131479666698</v>
      </c>
      <c r="C42">
        <f>'[1]Sk16 Rerun Cycle 3_5.xlsx'!C16</f>
        <v>3.2777556016800279E-4</v>
      </c>
      <c r="D42">
        <f>'[1]Sk16 Rerun Cycle 3_5.xlsx'!D16</f>
        <v>3.54759958478541E-3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3_5.xlsx'!A43</f>
        <v>F7</v>
      </c>
      <c r="B43">
        <f>'[1]Sk16 Rerun Cycle 3_5.xlsx'!B38</f>
        <v>89.156131479666698</v>
      </c>
      <c r="C43">
        <f>'[1]Sk16 Rerun Cycle 3_5.xlsx'!C38</f>
        <v>3.0478045871459657E-4</v>
      </c>
      <c r="D43">
        <f>'[1]Sk16 Rerun Cycle 3_5.xlsx'!D38</f>
        <v>3.0268764787004659E-3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3_5.xlsx'!A44</f>
        <v>F8</v>
      </c>
      <c r="B44">
        <f>'[1]Sk16 Rerun Cycle 3_5.xlsx'!B31</f>
        <v>91.160212629666702</v>
      </c>
      <c r="C44">
        <f>'[1]Sk16 Rerun Cycle 3_5.xlsx'!C31</f>
        <v>2.567504986163891E-4</v>
      </c>
      <c r="D44">
        <f>'[1]Sk16 Rerun Cycle 3_5.xlsx'!D31</f>
        <v>3.039239487229574E-3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3_5.xlsx'!A45</f>
        <v>E8</v>
      </c>
      <c r="B45">
        <f>'[1]Sk16 Rerun Cycle 3_5.xlsx'!B42</f>
        <v>91.160212629666702</v>
      </c>
      <c r="C45">
        <f>'[1]Sk16 Rerun Cycle 3_5.xlsx'!C42</f>
        <v>2.3474855325130521E-4</v>
      </c>
      <c r="D45">
        <f>'[1]Sk16 Rerun Cycle 3_5.xlsx'!D42</f>
        <v>3.017136162914459E-3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3_5.xlsx'!A46</f>
        <v>D8</v>
      </c>
      <c r="B46">
        <f>'[1]Sk16 Rerun Cycle 3_5.xlsx'!B40</f>
        <v>103.210671503222</v>
      </c>
      <c r="C46">
        <f>'[1]Sk16 Rerun Cycle 3_5.xlsx'!C40</f>
        <v>3.46010439914872E-4</v>
      </c>
      <c r="D46">
        <f>'[1]Sk16 Rerun Cycle 3_5.xlsx'!D40</f>
        <v>2.8868641126919481E-3</v>
      </c>
      <c r="E46">
        <v>45</v>
      </c>
      <c r="F46" s="7">
        <f t="shared" si="0"/>
        <v>95.744680851063833</v>
      </c>
    </row>
    <row r="47" spans="1:6" x14ac:dyDescent="0.25">
      <c r="A47" t="str">
        <f>'[1]Sk16 Rerun Cycle 3_5.xlsx'!A47</f>
        <v>C8</v>
      </c>
      <c r="B47">
        <f>'[1]Sk16 Rerun Cycle 3_5.xlsx'!B47</f>
        <v>145.38730418286099</v>
      </c>
      <c r="C47">
        <f>'[1]Sk16 Rerun Cycle 3_5.xlsx'!C47</f>
        <v>4.8334854139510928E-4</v>
      </c>
      <c r="D47">
        <f>'[1]Sk16 Rerun Cycle 3_5.xlsx'!D47</f>
        <v>2.559372750116611E-3</v>
      </c>
      <c r="E47">
        <v>46</v>
      </c>
      <c r="F47" s="7">
        <f t="shared" si="0"/>
        <v>97.872340425531917</v>
      </c>
    </row>
    <row r="48" spans="1:6" x14ac:dyDescent="0.25">
      <c r="A48" t="str">
        <f>'[1]Sk16 Rerun Cycle 3_5.xlsx'!A48</f>
        <v>B8</v>
      </c>
      <c r="B48" t="str">
        <f>'[1]Sk16 Rerun Cycle 3_5.xlsx'!B17</f>
        <v>N/A</v>
      </c>
      <c r="C48" t="str">
        <f>'[1]Sk16 Rerun Cycle 3_5.xlsx'!C17</f>
        <v>N/A</v>
      </c>
      <c r="D48">
        <f>'[1]Sk16 Rerun Cycle 3_5.xlsx'!D17</f>
        <v>2.9410404131941948E-3</v>
      </c>
    </row>
    <row r="49" spans="1:4" x14ac:dyDescent="0.25">
      <c r="A49" t="str">
        <f>'[1]Sk16 Rerun Cycle 3_5.xlsx'!A49</f>
        <v>A8</v>
      </c>
      <c r="B49" t="str">
        <f>'[1]Sk16 Rerun Cycle 3_5.xlsx'!B44</f>
        <v>N/A</v>
      </c>
      <c r="C49" t="str">
        <f>'[1]Sk16 Rerun Cycle 3_5.xlsx'!C44</f>
        <v>N/A</v>
      </c>
      <c r="D49">
        <f>'[1]Sk16 Rerun Cycle 3_5.xlsx'!D44</f>
        <v>4.4666526938971351E-4</v>
      </c>
    </row>
  </sheetData>
  <autoFilter ref="B1:D49" xr:uid="{9C83B2CE-D76B-4E4E-A74E-E834850886E5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158E-74E8-4D50-9812-9CF9F4D26431}">
  <dimension ref="A1:J49"/>
  <sheetViews>
    <sheetView workbookViewId="0">
      <selection activeCell="F47" sqref="F2:F47"/>
    </sheetView>
  </sheetViews>
  <sheetFormatPr defaultRowHeight="15" x14ac:dyDescent="0.25"/>
  <sheetData>
    <row r="1" spans="1:10" x14ac:dyDescent="0.25">
      <c r="B1" t="str">
        <f>'[1]Sk16 Rerun Cycle 3_6.xlsx'!B1</f>
        <v>Germtime</v>
      </c>
      <c r="C1" t="str">
        <f>'[1]Sk16 Rerun Cycle 3_6.xlsx'!C1</f>
        <v>Slope Coefficient</v>
      </c>
      <c r="D1" t="str">
        <f>'[1]Sk16 Rerun Cycle 3_6.xlsx'!D1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3_6.xlsx'!A2</f>
        <v>A1</v>
      </c>
      <c r="B2">
        <f>'[1]Sk16 Rerun Cycle 3_6.xlsx'!B35</f>
        <v>23.125533397166699</v>
      </c>
      <c r="C2">
        <f>'[1]Sk16 Rerun Cycle 3_6.xlsx'!C35</f>
        <v>1.615217756240978E-4</v>
      </c>
      <c r="D2">
        <f>'[1]Sk16 Rerun Cycle 3_6.xlsx'!D35</f>
        <v>3.3162920670960069E-3</v>
      </c>
      <c r="E2">
        <v>1</v>
      </c>
      <c r="F2" s="7">
        <f>E2/47*100</f>
        <v>2.1276595744680851</v>
      </c>
      <c r="G2">
        <f>AVERAGE(B2:B49)</f>
        <v>58.093987656486711</v>
      </c>
      <c r="H2">
        <f>AVERAGE(C2:C49)</f>
        <v>2.3357227535835928E-4</v>
      </c>
      <c r="I2">
        <f>AVERAGE(D2:D49)</f>
        <v>2.6465058164063548E-3</v>
      </c>
      <c r="J2">
        <v>0.25</v>
      </c>
    </row>
    <row r="3" spans="1:10" x14ac:dyDescent="0.25">
      <c r="A3" t="str">
        <f>'[1]Sk16 Rerun Cycle 3_6.xlsx'!A3</f>
        <v>B1</v>
      </c>
      <c r="B3">
        <f>'[1]Sk16 Rerun Cycle 3_6.xlsx'!B5</f>
        <v>25.133216372833299</v>
      </c>
      <c r="C3">
        <f>'[1]Sk16 Rerun Cycle 3_6.xlsx'!C5</f>
        <v>2.1211305075856949E-4</v>
      </c>
      <c r="D3">
        <f>'[1]Sk16 Rerun Cycle 3_6.xlsx'!D5</f>
        <v>3.6008306733746089E-3</v>
      </c>
      <c r="E3">
        <v>2</v>
      </c>
      <c r="F3" s="7">
        <f t="shared" ref="F3:F47" si="0">E3/47*100</f>
        <v>4.2553191489361701</v>
      </c>
      <c r="G3">
        <f>G4/SQRT(COUNT(B2:B49))</f>
        <v>2.8795034200879726</v>
      </c>
      <c r="H3">
        <f>H4/SQRT(COUNT(C2:C49))</f>
        <v>9.7692854060249201E-6</v>
      </c>
      <c r="I3">
        <f>I4/SQRT(COUNT(D2:D49))</f>
        <v>1.0794328103855113E-4</v>
      </c>
    </row>
    <row r="4" spans="1:10" x14ac:dyDescent="0.25">
      <c r="A4" t="str">
        <f>'[1]Sk16 Rerun Cycle 3_6.xlsx'!A4</f>
        <v>C1</v>
      </c>
      <c r="B4">
        <f>'[1]Sk16 Rerun Cycle 3_6.xlsx'!B22</f>
        <v>31.670799599638901</v>
      </c>
      <c r="C4">
        <f>'[1]Sk16 Rerun Cycle 3_6.xlsx'!C22</f>
        <v>1.394397775727056E-4</v>
      </c>
      <c r="D4">
        <f>'[1]Sk16 Rerun Cycle 3_6.xlsx'!D22</f>
        <v>2.896048332805704E-3</v>
      </c>
      <c r="E4">
        <v>3</v>
      </c>
      <c r="F4" s="7">
        <f t="shared" si="0"/>
        <v>6.3829787234042552</v>
      </c>
      <c r="G4">
        <f>_xlfn.STDEV.S(B2:B49)</f>
        <v>19.529742382574412</v>
      </c>
      <c r="H4">
        <f>_xlfn.STDEV.S(C2:C196)</f>
        <v>6.6258517322990924E-5</v>
      </c>
      <c r="I4">
        <f>_xlfn.STDEV.S(D2:D196)</f>
        <v>7.4785298837782709E-4</v>
      </c>
    </row>
    <row r="5" spans="1:10" x14ac:dyDescent="0.25">
      <c r="A5" t="str">
        <f>'[1]Sk16 Rerun Cycle 3_6.xlsx'!A5</f>
        <v>D1</v>
      </c>
      <c r="B5">
        <f>'[1]Sk16 Rerun Cycle 3_6.xlsx'!B21</f>
        <v>34.677485438222199</v>
      </c>
      <c r="C5">
        <f>'[1]Sk16 Rerun Cycle 3_6.xlsx'!C21</f>
        <v>2.8484726111895271E-4</v>
      </c>
      <c r="D5">
        <f>'[1]Sk16 Rerun Cycle 3_6.xlsx'!D21</f>
        <v>3.6973033688177418E-3</v>
      </c>
      <c r="E5">
        <v>4</v>
      </c>
      <c r="F5" s="7">
        <f t="shared" si="0"/>
        <v>8.5106382978723403</v>
      </c>
      <c r="G5" s="8">
        <f>G4/G2</f>
        <v>0.33617493256023273</v>
      </c>
      <c r="H5" s="8">
        <f>H4/H2</f>
        <v>0.28367458090363468</v>
      </c>
      <c r="I5" s="8">
        <f>I4/I2</f>
        <v>0.28258127518243054</v>
      </c>
    </row>
    <row r="6" spans="1:10" x14ac:dyDescent="0.25">
      <c r="A6" t="str">
        <f>'[1]Sk16 Rerun Cycle 3_6.xlsx'!A6</f>
        <v>E1</v>
      </c>
      <c r="B6">
        <f>'[1]Sk16 Rerun Cycle 3_6.xlsx'!B10</f>
        <v>36.685476482416703</v>
      </c>
      <c r="C6">
        <f>'[1]Sk16 Rerun Cycle 3_6.xlsx'!C10</f>
        <v>2.5141374885116502E-4</v>
      </c>
      <c r="D6">
        <f>'[1]Sk16 Rerun Cycle 3_6.xlsx'!D10</f>
        <v>3.7804315308481761E-3</v>
      </c>
      <c r="E6">
        <v>5</v>
      </c>
      <c r="F6" s="7">
        <f t="shared" si="0"/>
        <v>10.638297872340425</v>
      </c>
      <c r="G6">
        <f>COUNT(B2:B196)</f>
        <v>46</v>
      </c>
      <c r="H6">
        <f>COUNT(C2:C196)</f>
        <v>46</v>
      </c>
      <c r="I6">
        <f>COUNT(D2:D196)</f>
        <v>48</v>
      </c>
    </row>
    <row r="7" spans="1:10" x14ac:dyDescent="0.25">
      <c r="A7" t="str">
        <f>'[1]Sk16 Rerun Cycle 3_6.xlsx'!A7</f>
        <v>F1</v>
      </c>
      <c r="B7">
        <f>'[1]Sk16 Rerun Cycle 3_6.xlsx'!B42</f>
        <v>37.188180158750001</v>
      </c>
      <c r="C7">
        <f>'[1]Sk16 Rerun Cycle 3_6.xlsx'!C42</f>
        <v>2.9032432369462488E-4</v>
      </c>
      <c r="D7">
        <f>'[1]Sk16 Rerun Cycle 3_6.xlsx'!D42</f>
        <v>3.8517537816801801E-3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3_6.xlsx'!A8</f>
        <v>F2</v>
      </c>
      <c r="B8">
        <f>'[1]Sk16 Rerun Cycle 3_6.xlsx'!B15</f>
        <v>37.690630308777799</v>
      </c>
      <c r="C8">
        <f>'[1]Sk16 Rerun Cycle 3_6.xlsx'!C15</f>
        <v>2.6756035015895638E-4</v>
      </c>
      <c r="D8">
        <f>'[1]Sk16 Rerun Cycle 3_6.xlsx'!D15</f>
        <v>3.4207159250060739E-3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3_6.xlsx'!A9</f>
        <v>E2</v>
      </c>
      <c r="B9">
        <f>'[1]Sk16 Rerun Cycle 3_6.xlsx'!B28</f>
        <v>37.690630308777799</v>
      </c>
      <c r="C9">
        <f>'[1]Sk16 Rerun Cycle 3_6.xlsx'!C28</f>
        <v>6.8804605602942604E-5</v>
      </c>
      <c r="D9">
        <f>'[1]Sk16 Rerun Cycle 3_6.xlsx'!D28</f>
        <v>1.520346831947272E-3</v>
      </c>
      <c r="E9">
        <v>8</v>
      </c>
      <c r="F9" s="7">
        <f t="shared" si="0"/>
        <v>17.021276595744681</v>
      </c>
      <c r="G9">
        <f>MAX(B2:B49)</f>
        <v>95.683499274249996</v>
      </c>
      <c r="H9">
        <f>MAX(C2:C49)</f>
        <v>4.1614629356002177E-4</v>
      </c>
      <c r="I9">
        <f>MAX(D2:D49)</f>
        <v>4.5748141430140953E-3</v>
      </c>
    </row>
    <row r="10" spans="1:10" x14ac:dyDescent="0.25">
      <c r="A10" t="str">
        <f>'[1]Sk16 Rerun Cycle 3_6.xlsx'!A10</f>
        <v>D2</v>
      </c>
      <c r="B10">
        <f>'[1]Sk16 Rerun Cycle 3_6.xlsx'!B48</f>
        <v>39.704075511444401</v>
      </c>
      <c r="C10">
        <f>'[1]Sk16 Rerun Cycle 3_6.xlsx'!C48</f>
        <v>1.9320519281811421E-4</v>
      </c>
      <c r="D10">
        <f>'[1]Sk16 Rerun Cycle 3_6.xlsx'!D48</f>
        <v>3.1071545361747019E-3</v>
      </c>
      <c r="E10">
        <v>9</v>
      </c>
      <c r="F10" s="7">
        <f t="shared" si="0"/>
        <v>19.148936170212767</v>
      </c>
      <c r="G10">
        <f>MIN(B2:B49)</f>
        <v>23.125533397166699</v>
      </c>
      <c r="H10">
        <f>MIN(C2:C49)</f>
        <v>6.8804605602942604E-5</v>
      </c>
      <c r="I10">
        <f>MIN(D2:D49)</f>
        <v>3.4134466159671008E-4</v>
      </c>
    </row>
    <row r="11" spans="1:10" x14ac:dyDescent="0.25">
      <c r="A11" t="str">
        <f>'[1]Sk16 Rerun Cycle 3_6.xlsx'!A11</f>
        <v>C2</v>
      </c>
      <c r="B11">
        <f>'[1]Sk16 Rerun Cycle 3_6.xlsx'!B11</f>
        <v>40.204423850583296</v>
      </c>
      <c r="C11">
        <f>'[1]Sk16 Rerun Cycle 3_6.xlsx'!C11</f>
        <v>2.3832432531388631E-4</v>
      </c>
      <c r="D11">
        <f>'[1]Sk16 Rerun Cycle 3_6.xlsx'!D11</f>
        <v>3.5912713349377161E-3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3_6.xlsx'!A12</f>
        <v>B2</v>
      </c>
      <c r="B12">
        <f>'[1]Sk16 Rerun Cycle 3_6.xlsx'!B32</f>
        <v>40.704720496777803</v>
      </c>
      <c r="C12">
        <f>'[1]Sk16 Rerun Cycle 3_6.xlsx'!C32</f>
        <v>3.8336814684020388E-4</v>
      </c>
      <c r="D12">
        <f>'[1]Sk16 Rerun Cycle 3_6.xlsx'!D32</f>
        <v>4.5748141430140953E-3</v>
      </c>
      <c r="E12">
        <v>11</v>
      </c>
      <c r="F12" s="7">
        <f t="shared" si="0"/>
        <v>23.404255319148938</v>
      </c>
      <c r="G12">
        <f>(16*G5^2)</f>
        <v>1.8082173645100323</v>
      </c>
      <c r="H12">
        <f>(16*H5^2)</f>
        <v>1.2875402856136444</v>
      </c>
      <c r="I12">
        <f>(16*I5^2)</f>
        <v>1.2776348333396566</v>
      </c>
    </row>
    <row r="13" spans="1:10" x14ac:dyDescent="0.25">
      <c r="A13" t="str">
        <f>'[1]Sk16 Rerun Cycle 3_6.xlsx'!A13</f>
        <v>A2</v>
      </c>
      <c r="B13">
        <f>'[1]Sk16 Rerun Cycle 3_6.xlsx'!B43</f>
        <v>42.206828026583302</v>
      </c>
      <c r="C13">
        <f>'[1]Sk16 Rerun Cycle 3_6.xlsx'!C43</f>
        <v>1.211255734103947E-4</v>
      </c>
      <c r="D13">
        <f>'[1]Sk16 Rerun Cycle 3_6.xlsx'!D43</f>
        <v>2.1604072093301179E-3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3_6.xlsx'!A14</f>
        <v>A3</v>
      </c>
      <c r="B14">
        <f>'[1]Sk16 Rerun Cycle 3_6.xlsx'!B19</f>
        <v>44.2120339366667</v>
      </c>
      <c r="C14">
        <f>'[1]Sk16 Rerun Cycle 3_6.xlsx'!C19</f>
        <v>1.81569823410418E-4</v>
      </c>
      <c r="D14">
        <f>'[1]Sk16 Rerun Cycle 3_6.xlsx'!D19</f>
        <v>2.7928102851880682E-3</v>
      </c>
      <c r="E14">
        <v>13</v>
      </c>
      <c r="F14" s="7">
        <f t="shared" si="0"/>
        <v>27.659574468085108</v>
      </c>
      <c r="G14">
        <f>G12/G13</f>
        <v>21.84867165542655</v>
      </c>
      <c r="H14">
        <f>H12/H13</f>
        <v>15.557335913057791</v>
      </c>
      <c r="I14">
        <f>I12/I13</f>
        <v>15.437648435998581</v>
      </c>
    </row>
    <row r="15" spans="1:10" x14ac:dyDescent="0.25">
      <c r="A15" t="str">
        <f>'[1]Sk16 Rerun Cycle 3_6.xlsx'!A15</f>
        <v>B3</v>
      </c>
      <c r="B15">
        <f>'[1]Sk16 Rerun Cycle 3_6.xlsx'!B29</f>
        <v>44.713434544916701</v>
      </c>
      <c r="C15">
        <f>'[1]Sk16 Rerun Cycle 3_6.xlsx'!C29</f>
        <v>1.3474531605216171E-4</v>
      </c>
      <c r="D15">
        <f>'[1]Sk16 Rerun Cycle 3_6.xlsx'!D29</f>
        <v>2.1789323078758309E-3</v>
      </c>
      <c r="E15">
        <v>14</v>
      </c>
      <c r="F15" s="7">
        <f t="shared" si="0"/>
        <v>29.787234042553191</v>
      </c>
      <c r="G15">
        <f>ROUND(G14,0)</f>
        <v>22</v>
      </c>
      <c r="H15">
        <f>ROUND(H14,0)</f>
        <v>16</v>
      </c>
      <c r="I15">
        <f>ROUND(I14,0)</f>
        <v>15</v>
      </c>
    </row>
    <row r="16" spans="1:10" x14ac:dyDescent="0.25">
      <c r="A16" t="str">
        <f>'[1]Sk16 Rerun Cycle 3_6.xlsx'!A16</f>
        <v>C3</v>
      </c>
      <c r="B16">
        <f>'[1]Sk16 Rerun Cycle 3_6.xlsx'!B30</f>
        <v>45.716965387583301</v>
      </c>
      <c r="C16">
        <f>'[1]Sk16 Rerun Cycle 3_6.xlsx'!C30</f>
        <v>2.1709616991109421E-4</v>
      </c>
      <c r="D16">
        <f>'[1]Sk16 Rerun Cycle 3_6.xlsx'!D30</f>
        <v>2.8636825394318002E-3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3_6.xlsx'!A17</f>
        <v>D3</v>
      </c>
      <c r="B17">
        <f>'[1]Sk16 Rerun Cycle 3_6.xlsx'!B26</f>
        <v>46.720615090055603</v>
      </c>
      <c r="C17">
        <f>'[1]Sk16 Rerun Cycle 3_6.xlsx'!C26</f>
        <v>1.3192064036320701E-4</v>
      </c>
      <c r="D17">
        <f>'[1]Sk16 Rerun Cycle 3_6.xlsx'!D26</f>
        <v>2.1792133782823739E-3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3_6.xlsx'!A18</f>
        <v>E3</v>
      </c>
      <c r="B18">
        <f>'[1]Sk16 Rerun Cycle 3_6.xlsx'!B31</f>
        <v>47.72521532775</v>
      </c>
      <c r="C18">
        <f>'[1]Sk16 Rerun Cycle 3_6.xlsx'!C31</f>
        <v>2.9907819930815888E-4</v>
      </c>
      <c r="D18">
        <f>'[1]Sk16 Rerun Cycle 3_6.xlsx'!D31</f>
        <v>3.3926520276163991E-3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3_6.xlsx'!A19</f>
        <v>F3</v>
      </c>
      <c r="B19">
        <f>'[1]Sk16 Rerun Cycle 3_6.xlsx'!B41</f>
        <v>48.731235439111103</v>
      </c>
      <c r="C19">
        <f>'[1]Sk16 Rerun Cycle 3_6.xlsx'!C41</f>
        <v>1.7768649087203289E-4</v>
      </c>
      <c r="D19">
        <f>'[1]Sk16 Rerun Cycle 3_6.xlsx'!D41</f>
        <v>2.4039113305543429E-3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3_6.xlsx'!A20</f>
        <v>F4</v>
      </c>
      <c r="B20">
        <f>'[1]Sk16 Rerun Cycle 3_6.xlsx'!B18</f>
        <v>50.240892644972199</v>
      </c>
      <c r="C20">
        <f>'[1]Sk16 Rerun Cycle 3_6.xlsx'!C18</f>
        <v>2.4875667142960678E-4</v>
      </c>
      <c r="D20">
        <f>'[1]Sk16 Rerun Cycle 3_6.xlsx'!D18</f>
        <v>3.443942184427594E-3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3_6.xlsx'!A21</f>
        <v>E4</v>
      </c>
      <c r="B21">
        <f>'[1]Sk16 Rerun Cycle 3_6.xlsx'!B13</f>
        <v>50.744735017111097</v>
      </c>
      <c r="C21">
        <f>'[1]Sk16 Rerun Cycle 3_6.xlsx'!C13</f>
        <v>2.3378429151014031E-4</v>
      </c>
      <c r="D21">
        <f>'[1]Sk16 Rerun Cycle 3_6.xlsx'!D13</f>
        <v>3.3390444005848359E-3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3_6.xlsx'!A22</f>
        <v>D4</v>
      </c>
      <c r="B22">
        <f>'[1]Sk16 Rerun Cycle 3_6.xlsx'!B34</f>
        <v>50.744735017111097</v>
      </c>
      <c r="C22">
        <f>'[1]Sk16 Rerun Cycle 3_6.xlsx'!C34</f>
        <v>2.9960813271385529E-4</v>
      </c>
      <c r="D22">
        <f>'[1]Sk16 Rerun Cycle 3_6.xlsx'!D34</f>
        <v>2.9384691242197981E-3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3_6.xlsx'!A23</f>
        <v>C4</v>
      </c>
      <c r="B23">
        <f>'[1]Sk16 Rerun Cycle 3_6.xlsx'!B16</f>
        <v>54.756913168166697</v>
      </c>
      <c r="C23">
        <f>'[1]Sk16 Rerun Cycle 3_6.xlsx'!C16</f>
        <v>2.5469370367176551E-4</v>
      </c>
      <c r="D23">
        <f>'[1]Sk16 Rerun Cycle 3_6.xlsx'!D16</f>
        <v>2.8239581504857498E-3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3_6.xlsx'!A24</f>
        <v>B4</v>
      </c>
      <c r="B24">
        <f>'[1]Sk16 Rerun Cycle 3_6.xlsx'!B46</f>
        <v>56.260520020083298</v>
      </c>
      <c r="C24">
        <f>'[1]Sk16 Rerun Cycle 3_6.xlsx'!C46</f>
        <v>2.6906485431636479E-4</v>
      </c>
      <c r="D24">
        <f>'[1]Sk16 Rerun Cycle 3_6.xlsx'!D46</f>
        <v>2.9992029418453169E-3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3_6.xlsx'!A25</f>
        <v>A4</v>
      </c>
      <c r="B25">
        <f>'[1]Sk16 Rerun Cycle 3_6.xlsx'!B38</f>
        <v>57.263784318500001</v>
      </c>
      <c r="C25">
        <f>'[1]Sk16 Rerun Cycle 3_6.xlsx'!C38</f>
        <v>2.3678212348460649E-4</v>
      </c>
      <c r="D25">
        <f>'[1]Sk16 Rerun Cycle 3_6.xlsx'!D38</f>
        <v>2.2496084061682871E-3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3_6.xlsx'!A26</f>
        <v>A5</v>
      </c>
      <c r="B26">
        <f>'[1]Sk16 Rerun Cycle 3_6.xlsx'!B47</f>
        <v>58.267810358527797</v>
      </c>
      <c r="C26">
        <f>'[1]Sk16 Rerun Cycle 3_6.xlsx'!C47</f>
        <v>2.4433698495022999E-4</v>
      </c>
      <c r="D26">
        <f>'[1]Sk16 Rerun Cycle 3_6.xlsx'!D47</f>
        <v>3.075968066398563E-3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3_6.xlsx'!A27</f>
        <v>B5</v>
      </c>
      <c r="B27">
        <f>'[1]Sk16 Rerun Cycle 3_6.xlsx'!B8</f>
        <v>58.770325255361101</v>
      </c>
      <c r="C27">
        <f>'[1]Sk16 Rerun Cycle 3_6.xlsx'!C8</f>
        <v>3.1067870065623241E-4</v>
      </c>
      <c r="D27">
        <f>'[1]Sk16 Rerun Cycle 3_6.xlsx'!D8</f>
        <v>2.7980519044236468E-3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3_6.xlsx'!A28</f>
        <v>C5</v>
      </c>
      <c r="B28">
        <f>'[1]Sk16 Rerun Cycle 3_6.xlsx'!B12</f>
        <v>59.2729501001944</v>
      </c>
      <c r="C28">
        <f>'[1]Sk16 Rerun Cycle 3_6.xlsx'!C12</f>
        <v>2.1414664666144419E-4</v>
      </c>
      <c r="D28">
        <f>'[1]Sk16 Rerun Cycle 3_6.xlsx'!D12</f>
        <v>2.041277447584549E-3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3_6.xlsx'!A29</f>
        <v>D5</v>
      </c>
      <c r="B29">
        <f>'[1]Sk16 Rerun Cycle 3_6.xlsx'!B49</f>
        <v>59.2729501001944</v>
      </c>
      <c r="C29">
        <f>'[1]Sk16 Rerun Cycle 3_6.xlsx'!C49</f>
        <v>1.6997881802156039E-4</v>
      </c>
      <c r="D29">
        <f>'[1]Sk16 Rerun Cycle 3_6.xlsx'!D49</f>
        <v>1.963230331587522E-3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3_6.xlsx'!A30</f>
        <v>E5</v>
      </c>
      <c r="B30">
        <f>'[1]Sk16 Rerun Cycle 3_6.xlsx'!B45</f>
        <v>61.788832146861097</v>
      </c>
      <c r="C30">
        <f>'[1]Sk16 Rerun Cycle 3_6.xlsx'!C45</f>
        <v>1.995056277107427E-4</v>
      </c>
      <c r="D30">
        <f>'[1]Sk16 Rerun Cycle 3_6.xlsx'!D45</f>
        <v>2.0660950882153959E-3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3_6.xlsx'!A31</f>
        <v>F5</v>
      </c>
      <c r="B31">
        <f>'[1]Sk16 Rerun Cycle 3_6.xlsx'!B4</f>
        <v>62.293109669361101</v>
      </c>
      <c r="C31">
        <f>'[1]Sk16 Rerun Cycle 3_6.xlsx'!C4</f>
        <v>2.362294610527908E-4</v>
      </c>
      <c r="D31">
        <f>'[1]Sk16 Rerun Cycle 3_6.xlsx'!D4</f>
        <v>2.7681433011668469E-3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3_6.xlsx'!A32</f>
        <v>F6</v>
      </c>
      <c r="B32">
        <f>'[1]Sk16 Rerun Cycle 3_6.xlsx'!B17</f>
        <v>64.808094801333297</v>
      </c>
      <c r="C32">
        <f>'[1]Sk16 Rerun Cycle 3_6.xlsx'!C17</f>
        <v>2.9045049028975962E-4</v>
      </c>
      <c r="D32">
        <f>'[1]Sk16 Rerun Cycle 3_6.xlsx'!D17</f>
        <v>2.5132986909973789E-3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3_6.xlsx'!A33</f>
        <v>E6</v>
      </c>
      <c r="B33">
        <f>'[1]Sk16 Rerun Cycle 3_6.xlsx'!B3</f>
        <v>66.313570080138902</v>
      </c>
      <c r="C33">
        <f>'[1]Sk16 Rerun Cycle 3_6.xlsx'!C3</f>
        <v>4.1614629356002177E-4</v>
      </c>
      <c r="D33">
        <f>'[1]Sk16 Rerun Cycle 3_6.xlsx'!D3</f>
        <v>2.9041621012484971E-3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3_6.xlsx'!A34</f>
        <v>D6</v>
      </c>
      <c r="B34">
        <f>'[1]Sk16 Rerun Cycle 3_6.xlsx'!B33</f>
        <v>67.3154388208889</v>
      </c>
      <c r="C34">
        <f>'[1]Sk16 Rerun Cycle 3_6.xlsx'!C33</f>
        <v>2.8749893019091119E-4</v>
      </c>
      <c r="D34">
        <f>'[1]Sk16 Rerun Cycle 3_6.xlsx'!D33</f>
        <v>2.4621976136170931E-3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3_6.xlsx'!A35</f>
        <v>C6</v>
      </c>
      <c r="B35">
        <f>'[1]Sk16 Rerun Cycle 3_6.xlsx'!B6</f>
        <v>73.084096088916695</v>
      </c>
      <c r="C35">
        <f>'[1]Sk16 Rerun Cycle 3_6.xlsx'!C6</f>
        <v>2.7022102483826107E-4</v>
      </c>
      <c r="D35">
        <f>'[1]Sk16 Rerun Cycle 3_6.xlsx'!D6</f>
        <v>2.9604266347285678E-3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3_6.xlsx'!A36</f>
        <v>B6</v>
      </c>
      <c r="B36">
        <f>'[1]Sk16 Rerun Cycle 3_6.xlsx'!B25</f>
        <v>74.090526772777807</v>
      </c>
      <c r="C36">
        <f>'[1]Sk16 Rerun Cycle 3_6.xlsx'!C25</f>
        <v>1.7323007310250779E-4</v>
      </c>
      <c r="D36">
        <f>'[1]Sk16 Rerun Cycle 3_6.xlsx'!D25</f>
        <v>2.5834845604735409E-3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3_6.xlsx'!A37</f>
        <v>A6</v>
      </c>
      <c r="B37">
        <f>'[1]Sk16 Rerun Cycle 3_6.xlsx'!B24</f>
        <v>74.594424504194393</v>
      </c>
      <c r="C37">
        <f>'[1]Sk16 Rerun Cycle 3_6.xlsx'!C24</f>
        <v>2.0969745590544191E-4</v>
      </c>
      <c r="D37">
        <f>'[1]Sk16 Rerun Cycle 3_6.xlsx'!D24</f>
        <v>2.1703752335168981E-3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3_6.xlsx'!A38</f>
        <v>A7</v>
      </c>
      <c r="B38">
        <f>'[1]Sk16 Rerun Cycle 3_6.xlsx'!B39</f>
        <v>75.098112785888901</v>
      </c>
      <c r="C38">
        <f>'[1]Sk16 Rerun Cycle 3_6.xlsx'!C39</f>
        <v>2.8901211055756788E-4</v>
      </c>
      <c r="D38">
        <f>'[1]Sk16 Rerun Cycle 3_6.xlsx'!D39</f>
        <v>1.719007118887892E-3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3_6.xlsx'!A39</f>
        <v>B7</v>
      </c>
      <c r="B39">
        <f>'[1]Sk16 Rerun Cycle 3_6.xlsx'!B20</f>
        <v>78.105361854583293</v>
      </c>
      <c r="C39">
        <f>'[1]Sk16 Rerun Cycle 3_6.xlsx'!C20</f>
        <v>2.61505865279605E-4</v>
      </c>
      <c r="D39">
        <f>'[1]Sk16 Rerun Cycle 3_6.xlsx'!D20</f>
        <v>1.582218788985822E-3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3_6.xlsx'!A40</f>
        <v>C7</v>
      </c>
      <c r="B40">
        <f>'[1]Sk16 Rerun Cycle 3_6.xlsx'!B2</f>
        <v>81.616890435916702</v>
      </c>
      <c r="C40">
        <f>'[1]Sk16 Rerun Cycle 3_6.xlsx'!C2</f>
        <v>2.5644093153564471E-4</v>
      </c>
      <c r="D40">
        <f>'[1]Sk16 Rerun Cycle 3_6.xlsx'!D2</f>
        <v>2.5190612694533931E-3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3_6.xlsx'!A41</f>
        <v>D7</v>
      </c>
      <c r="B41">
        <f>'[1]Sk16 Rerun Cycle 3_6.xlsx'!B27</f>
        <v>83.628322295472202</v>
      </c>
      <c r="C41">
        <f>'[1]Sk16 Rerun Cycle 3_6.xlsx'!C27</f>
        <v>2.1213470153777169E-4</v>
      </c>
      <c r="D41">
        <f>'[1]Sk16 Rerun Cycle 3_6.xlsx'!D27</f>
        <v>1.9458763652577221E-3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3_6.xlsx'!A42</f>
        <v>E7</v>
      </c>
      <c r="B42">
        <f>'[1]Sk16 Rerun Cycle 3_6.xlsx'!B37</f>
        <v>89.157664369972196</v>
      </c>
      <c r="C42">
        <f>'[1]Sk16 Rerun Cycle 3_6.xlsx'!C37</f>
        <v>1.886573562542087E-4</v>
      </c>
      <c r="D42">
        <f>'[1]Sk16 Rerun Cycle 3_6.xlsx'!D37</f>
        <v>2.504953736440762E-3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3_6.xlsx'!A43</f>
        <v>F7</v>
      </c>
      <c r="B43">
        <f>'[1]Sk16 Rerun Cycle 3_6.xlsx'!B23</f>
        <v>90.660763837305595</v>
      </c>
      <c r="C43">
        <f>'[1]Sk16 Rerun Cycle 3_6.xlsx'!C23</f>
        <v>2.6471695097169751E-4</v>
      </c>
      <c r="D43">
        <f>'[1]Sk16 Rerun Cycle 3_6.xlsx'!D23</f>
        <v>1.798932051635774E-3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3_6.xlsx'!A44</f>
        <v>F8</v>
      </c>
      <c r="B44">
        <f>'[1]Sk16 Rerun Cycle 3_6.xlsx'!B7</f>
        <v>91.161945398499995</v>
      </c>
      <c r="C44">
        <f>'[1]Sk16 Rerun Cycle 3_6.xlsx'!C7</f>
        <v>1.9510474197145041E-4</v>
      </c>
      <c r="D44">
        <f>'[1]Sk16 Rerun Cycle 3_6.xlsx'!D7</f>
        <v>2.5034619889369E-3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3_6.xlsx'!A45</f>
        <v>E8</v>
      </c>
      <c r="B45">
        <f>'[1]Sk16 Rerun Cycle 3_6.xlsx'!B36</f>
        <v>91.161945398499995</v>
      </c>
      <c r="C45">
        <f>'[1]Sk16 Rerun Cycle 3_6.xlsx'!C36</f>
        <v>3.2479951177707001E-4</v>
      </c>
      <c r="D45">
        <f>'[1]Sk16 Rerun Cycle 3_6.xlsx'!D36</f>
        <v>2.454301800541632E-3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3_6.xlsx'!A46</f>
        <v>D8</v>
      </c>
      <c r="B46">
        <f>'[1]Sk16 Rerun Cycle 3_6.xlsx'!B14</f>
        <v>91.663717985250003</v>
      </c>
      <c r="C46">
        <f>'[1]Sk16 Rerun Cycle 3_6.xlsx'!C14</f>
        <v>2.0779289011869039E-4</v>
      </c>
      <c r="D46">
        <f>'[1]Sk16 Rerun Cycle 3_6.xlsx'!D14</f>
        <v>2.020778927540197E-3</v>
      </c>
      <c r="E46">
        <v>45</v>
      </c>
      <c r="F46" s="7">
        <f t="shared" si="0"/>
        <v>95.744680851063833</v>
      </c>
    </row>
    <row r="47" spans="1:6" x14ac:dyDescent="0.25">
      <c r="A47" t="str">
        <f>'[1]Sk16 Rerun Cycle 3_6.xlsx'!A47</f>
        <v>C8</v>
      </c>
      <c r="B47">
        <f>'[1]Sk16 Rerun Cycle 3_6.xlsx'!B40</f>
        <v>95.683499274249996</v>
      </c>
      <c r="C47">
        <f>'[1]Sk16 Rerun Cycle 3_6.xlsx'!C40</f>
        <v>2.2520455073289051E-4</v>
      </c>
      <c r="D47">
        <f>'[1]Sk16 Rerun Cycle 3_6.xlsx'!D40</f>
        <v>1.9730170394360799E-3</v>
      </c>
      <c r="E47">
        <v>46</v>
      </c>
      <c r="F47" s="7">
        <f t="shared" si="0"/>
        <v>97.872340425531917</v>
      </c>
    </row>
    <row r="48" spans="1:6" x14ac:dyDescent="0.25">
      <c r="A48" t="str">
        <f>'[1]Sk16 Rerun Cycle 3_6.xlsx'!A48</f>
        <v>B8</v>
      </c>
      <c r="B48" t="str">
        <f>'[1]Sk16 Rerun Cycle 3_6.xlsx'!B9</f>
        <v>N/A</v>
      </c>
      <c r="C48" t="str">
        <f>'[1]Sk16 Rerun Cycle 3_6.xlsx'!C9</f>
        <v>N/A</v>
      </c>
      <c r="D48">
        <f>'[1]Sk16 Rerun Cycle 3_6.xlsx'!D9</f>
        <v>2.2398176531208641E-3</v>
      </c>
    </row>
    <row r="49" spans="1:4" x14ac:dyDescent="0.25">
      <c r="A49" t="str">
        <f>'[1]Sk16 Rerun Cycle 3_6.xlsx'!A49</f>
        <v>A8</v>
      </c>
      <c r="B49" t="str">
        <f>'[1]Sk16 Rerun Cycle 3_6.xlsx'!B44</f>
        <v>N/A</v>
      </c>
      <c r="C49" t="str">
        <f>'[1]Sk16 Rerun Cycle 3_6.xlsx'!C44</f>
        <v>N/A</v>
      </c>
      <c r="D49">
        <f>'[1]Sk16 Rerun Cycle 3_6.xlsx'!D44</f>
        <v>3.4134466159671008E-4</v>
      </c>
    </row>
  </sheetData>
  <autoFilter ref="B1:D49" xr:uid="{7134158E-74E8-4D50-9812-9CF9F4D26431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473-B3AE-4A79-8394-BFB72C4FB159}">
  <dimension ref="A1:J49"/>
  <sheetViews>
    <sheetView workbookViewId="0">
      <selection activeCell="F47" sqref="F2:F47"/>
    </sheetView>
  </sheetViews>
  <sheetFormatPr defaultRowHeight="15" x14ac:dyDescent="0.25"/>
  <sheetData>
    <row r="1" spans="1:10" x14ac:dyDescent="0.25">
      <c r="B1" t="str">
        <f>'[1]Sk16 Rerun Cycle 3_7.xlsx'!B1</f>
        <v>Germtime</v>
      </c>
      <c r="C1" t="str">
        <f>'[1]Sk16 Rerun Cycle 3_7.xlsx'!C1</f>
        <v>Slope Coefficient</v>
      </c>
      <c r="D1" t="str">
        <f>'[1]Sk16 Rerun Cycle 3_7.xlsx'!D1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3_7.xlsx'!A2</f>
        <v>A1</v>
      </c>
      <c r="B2">
        <f>'[1]Sk16 Rerun Cycle 3_7.xlsx'!B37</f>
        <v>38.194157543638902</v>
      </c>
      <c r="C2">
        <f>'[1]Sk16 Rerun Cycle 3_7.xlsx'!C37</f>
        <v>1.15594153337211E-4</v>
      </c>
      <c r="D2">
        <f>'[1]Sk16 Rerun Cycle 3_7.xlsx'!D37</f>
        <v>2.323497466458812E-3</v>
      </c>
      <c r="E2">
        <v>1</v>
      </c>
      <c r="F2" s="7">
        <f>E2/47*100</f>
        <v>2.1276595744680851</v>
      </c>
      <c r="G2">
        <f>AVERAGE(B2:B49)</f>
        <v>92.405006418490345</v>
      </c>
      <c r="H2">
        <f>AVERAGE(C2:C49)</f>
        <v>2.798073880357572E-4</v>
      </c>
      <c r="I2">
        <f>AVERAGE(D2:D49)</f>
        <v>2.1916878319602749E-3</v>
      </c>
      <c r="J2">
        <v>0.25</v>
      </c>
    </row>
    <row r="3" spans="1:10" x14ac:dyDescent="0.25">
      <c r="A3" t="str">
        <f>'[1]Sk16 Rerun Cycle 3_7.xlsx'!A3</f>
        <v>B1</v>
      </c>
      <c r="B3">
        <f>'[1]Sk16 Rerun Cycle 3_7.xlsx'!B32</f>
        <v>45.216226322972197</v>
      </c>
      <c r="C3">
        <f>'[1]Sk16 Rerun Cycle 3_7.xlsx'!C32</f>
        <v>1.097817719431465E-4</v>
      </c>
      <c r="D3">
        <f>'[1]Sk16 Rerun Cycle 3_7.xlsx'!D32</f>
        <v>3.2916775699277879E-3</v>
      </c>
      <c r="E3">
        <v>2</v>
      </c>
      <c r="F3" s="7">
        <f t="shared" ref="F3:F47" si="0">E3/47*100</f>
        <v>4.2553191489361701</v>
      </c>
      <c r="G3">
        <f>G4/SQRT(COUNT(B2:B49))</f>
        <v>3.5796400681867233</v>
      </c>
      <c r="H3">
        <f>H4/SQRT(COUNT(C2:C49))</f>
        <v>1.0912537095091843E-5</v>
      </c>
      <c r="I3">
        <f>I4/SQRT(COUNT(D2:D49))</f>
        <v>8.2443560623158692E-5</v>
      </c>
    </row>
    <row r="4" spans="1:10" x14ac:dyDescent="0.25">
      <c r="A4" t="str">
        <f>'[1]Sk16 Rerun Cycle 3_7.xlsx'!A4</f>
        <v>C1</v>
      </c>
      <c r="B4">
        <f>'[1]Sk16 Rerun Cycle 3_7.xlsx'!B5</f>
        <v>49.7384675667778</v>
      </c>
      <c r="C4">
        <f>'[1]Sk16 Rerun Cycle 3_7.xlsx'!C5</f>
        <v>2.1369136251438549E-4</v>
      </c>
      <c r="D4">
        <f>'[1]Sk16 Rerun Cycle 3_7.xlsx'!D5</f>
        <v>2.662568489837488E-3</v>
      </c>
      <c r="E4">
        <v>3</v>
      </c>
      <c r="F4" s="7">
        <f t="shared" si="0"/>
        <v>6.3829787234042552</v>
      </c>
      <c r="G4">
        <f>_xlfn.STDEV.S(B2:B49)</f>
        <v>24.278300163259392</v>
      </c>
      <c r="H4">
        <f>_xlfn.STDEV.S(C2:C196)</f>
        <v>7.4012427532008123E-5</v>
      </c>
      <c r="I4">
        <f>_xlfn.STDEV.S(D2:D196)</f>
        <v>5.7118574302478275E-4</v>
      </c>
    </row>
    <row r="5" spans="1:10" x14ac:dyDescent="0.25">
      <c r="A5" t="str">
        <f>'[1]Sk16 Rerun Cycle 3_7.xlsx'!A5</f>
        <v>D1</v>
      </c>
      <c r="B5">
        <f>'[1]Sk16 Rerun Cycle 3_7.xlsx'!B12</f>
        <v>51.2501120425</v>
      </c>
      <c r="C5">
        <f>'[1]Sk16 Rerun Cycle 3_7.xlsx'!C12</f>
        <v>2.5278089543101111E-4</v>
      </c>
      <c r="D5">
        <f>'[1]Sk16 Rerun Cycle 3_7.xlsx'!D12</f>
        <v>3.9979561734815169E-3</v>
      </c>
      <c r="E5">
        <v>4</v>
      </c>
      <c r="F5" s="7">
        <f t="shared" si="0"/>
        <v>8.5106382978723403</v>
      </c>
      <c r="G5" s="8">
        <f>G4/G2</f>
        <v>0.26273793059767891</v>
      </c>
      <c r="H5" s="8">
        <f>H4/H2</f>
        <v>0.26451205613823864</v>
      </c>
      <c r="I5" s="8">
        <f>I4/I2</f>
        <v>0.26061455226217439</v>
      </c>
    </row>
    <row r="6" spans="1:10" x14ac:dyDescent="0.25">
      <c r="A6" t="str">
        <f>'[1]Sk16 Rerun Cycle 3_7.xlsx'!A6</f>
        <v>E1</v>
      </c>
      <c r="B6">
        <f>'[1]Sk16 Rerun Cycle 3_7.xlsx'!B33</f>
        <v>52.2546038173056</v>
      </c>
      <c r="C6">
        <f>'[1]Sk16 Rerun Cycle 3_7.xlsx'!C33</f>
        <v>2.5133979534585862E-4</v>
      </c>
      <c r="D6">
        <f>'[1]Sk16 Rerun Cycle 3_7.xlsx'!D33</f>
        <v>3.532957246164932E-3</v>
      </c>
      <c r="E6">
        <v>5</v>
      </c>
      <c r="F6" s="7">
        <f t="shared" si="0"/>
        <v>10.638297872340425</v>
      </c>
      <c r="G6">
        <f>COUNT(B2:B196)</f>
        <v>46</v>
      </c>
      <c r="H6">
        <f>COUNT(C2:C196)</f>
        <v>46</v>
      </c>
      <c r="I6">
        <f>COUNT(D2:D196)</f>
        <v>48</v>
      </c>
    </row>
    <row r="7" spans="1:10" x14ac:dyDescent="0.25">
      <c r="A7" t="str">
        <f>'[1]Sk16 Rerun Cycle 3_7.xlsx'!A7</f>
        <v>F1</v>
      </c>
      <c r="B7">
        <f>'[1]Sk16 Rerun Cycle 3_7.xlsx'!B34</f>
        <v>66.315121905972205</v>
      </c>
      <c r="C7">
        <f>'[1]Sk16 Rerun Cycle 3_7.xlsx'!C34</f>
        <v>2.4145730894709381E-4</v>
      </c>
      <c r="D7">
        <f>'[1]Sk16 Rerun Cycle 3_7.xlsx'!D34</f>
        <v>2.494995003637718E-3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3_7.xlsx'!A8</f>
        <v>F2</v>
      </c>
      <c r="B8">
        <f>'[1]Sk16 Rerun Cycle 3_7.xlsx'!B18</f>
        <v>67.316936403527805</v>
      </c>
      <c r="C8">
        <f>'[1]Sk16 Rerun Cycle 3_7.xlsx'!C18</f>
        <v>3.0540897791778648E-4</v>
      </c>
      <c r="D8">
        <f>'[1]Sk16 Rerun Cycle 3_7.xlsx'!D18</f>
        <v>2.2384539324483759E-3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3_7.xlsx'!A9</f>
        <v>E2</v>
      </c>
      <c r="B9">
        <f>'[1]Sk16 Rerun Cycle 3_7.xlsx'!B8</f>
        <v>72.078995390472201</v>
      </c>
      <c r="C9">
        <f>'[1]Sk16 Rerun Cycle 3_7.xlsx'!C8</f>
        <v>1.866476982754669E-4</v>
      </c>
      <c r="D9">
        <f>'[1]Sk16 Rerun Cycle 3_7.xlsx'!D8</f>
        <v>2.177530899473183E-3</v>
      </c>
      <c r="E9">
        <v>8</v>
      </c>
      <c r="F9" s="7">
        <f t="shared" si="0"/>
        <v>17.021276595744681</v>
      </c>
      <c r="G9">
        <f>MAX(B2:B49)</f>
        <v>162.98172706950001</v>
      </c>
      <c r="H9">
        <f>MAX(C2:C49)</f>
        <v>4.1115857240543849E-4</v>
      </c>
      <c r="I9">
        <f>MAX(D2:D49)</f>
        <v>3.9979561734815169E-3</v>
      </c>
    </row>
    <row r="10" spans="1:10" x14ac:dyDescent="0.25">
      <c r="A10" t="str">
        <f>'[1]Sk16 Rerun Cycle 3_7.xlsx'!A10</f>
        <v>D2</v>
      </c>
      <c r="B10">
        <f>'[1]Sk16 Rerun Cycle 3_7.xlsx'!B39</f>
        <v>73.085602053583301</v>
      </c>
      <c r="C10">
        <f>'[1]Sk16 Rerun Cycle 3_7.xlsx'!C39</f>
        <v>2.7678508662075488E-4</v>
      </c>
      <c r="D10">
        <f>'[1]Sk16 Rerun Cycle 3_7.xlsx'!D39</f>
        <v>3.073791135142567E-3</v>
      </c>
      <c r="E10">
        <v>9</v>
      </c>
      <c r="F10" s="7">
        <f t="shared" si="0"/>
        <v>19.148936170212767</v>
      </c>
      <c r="G10">
        <f>MIN(B2:B49)</f>
        <v>38.194157543638902</v>
      </c>
      <c r="H10">
        <f>MIN(C2:C49)</f>
        <v>1.097817719431465E-4</v>
      </c>
      <c r="I10">
        <f>MIN(D2:D49)</f>
        <v>5.0053080966339807E-4</v>
      </c>
    </row>
    <row r="11" spans="1:10" x14ac:dyDescent="0.25">
      <c r="A11" t="str">
        <f>'[1]Sk16 Rerun Cycle 3_7.xlsx'!A11</f>
        <v>C2</v>
      </c>
      <c r="B11">
        <f>'[1]Sk16 Rerun Cycle 3_7.xlsx'!B38</f>
        <v>76.605131326861098</v>
      </c>
      <c r="C11">
        <f>'[1]Sk16 Rerun Cycle 3_7.xlsx'!C38</f>
        <v>3.1354378721273158E-4</v>
      </c>
      <c r="D11">
        <f>'[1]Sk16 Rerun Cycle 3_7.xlsx'!D38</f>
        <v>2.5961078560494122E-3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3_7.xlsx'!A12</f>
        <v>B2</v>
      </c>
      <c r="B12">
        <f>'[1]Sk16 Rerun Cycle 3_7.xlsx'!B35</f>
        <v>77.606296870166702</v>
      </c>
      <c r="C12">
        <f>'[1]Sk16 Rerun Cycle 3_7.xlsx'!C35</f>
        <v>2.6491418961408419E-4</v>
      </c>
      <c r="D12">
        <f>'[1]Sk16 Rerun Cycle 3_7.xlsx'!D35</f>
        <v>2.3779389054775649E-3</v>
      </c>
      <c r="E12">
        <v>11</v>
      </c>
      <c r="F12" s="7">
        <f t="shared" si="0"/>
        <v>23.404255319148938</v>
      </c>
      <c r="G12">
        <f>(16*G5^2)</f>
        <v>1.1044995227960119</v>
      </c>
      <c r="H12">
        <f>(16*H5^2)</f>
        <v>1.1194660454796594</v>
      </c>
      <c r="I12">
        <f>(16*I5^2)</f>
        <v>1.086719117613018</v>
      </c>
    </row>
    <row r="13" spans="1:10" x14ac:dyDescent="0.25">
      <c r="A13" t="str">
        <f>'[1]Sk16 Rerun Cycle 3_7.xlsx'!A13</f>
        <v>A2</v>
      </c>
      <c r="B13">
        <f>'[1]Sk16 Rerun Cycle 3_7.xlsx'!B49</f>
        <v>80.614282742</v>
      </c>
      <c r="C13">
        <f>'[1]Sk16 Rerun Cycle 3_7.xlsx'!C49</f>
        <v>2.0906815153042631E-4</v>
      </c>
      <c r="D13">
        <f>'[1]Sk16 Rerun Cycle 3_7.xlsx'!D49</f>
        <v>1.740509150342952E-3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3_7.xlsx'!A14</f>
        <v>A3</v>
      </c>
      <c r="B14">
        <f>'[1]Sk16 Rerun Cycle 3_7.xlsx'!B6</f>
        <v>82.121294161333296</v>
      </c>
      <c r="C14">
        <f>'[1]Sk16 Rerun Cycle 3_7.xlsx'!C6</f>
        <v>1.5591120986586089E-4</v>
      </c>
      <c r="D14">
        <f>'[1]Sk16 Rerun Cycle 3_7.xlsx'!D6</f>
        <v>1.847348997660452E-3</v>
      </c>
      <c r="E14">
        <v>13</v>
      </c>
      <c r="F14" s="7">
        <f t="shared" si="0"/>
        <v>27.659574468085108</v>
      </c>
      <c r="G14">
        <f>G12/G13</f>
        <v>13.345656274949176</v>
      </c>
      <c r="H14">
        <f>H12/H13</f>
        <v>13.526496613260557</v>
      </c>
      <c r="I14">
        <f>I12/I13</f>
        <v>13.130815823591746</v>
      </c>
    </row>
    <row r="15" spans="1:10" x14ac:dyDescent="0.25">
      <c r="A15" t="str">
        <f>'[1]Sk16 Rerun Cycle 3_7.xlsx'!A15</f>
        <v>B3</v>
      </c>
      <c r="B15">
        <f>'[1]Sk16 Rerun Cycle 3_7.xlsx'!B30</f>
        <v>82.6241276660556</v>
      </c>
      <c r="C15">
        <f>'[1]Sk16 Rerun Cycle 3_7.xlsx'!C30</f>
        <v>2.4658565671626829E-4</v>
      </c>
      <c r="D15">
        <f>'[1]Sk16 Rerun Cycle 3_7.xlsx'!D30</f>
        <v>1.950679151893919E-3</v>
      </c>
      <c r="E15">
        <v>14</v>
      </c>
      <c r="F15" s="7">
        <f t="shared" si="0"/>
        <v>29.787234042553191</v>
      </c>
      <c r="G15">
        <f>ROUND(G14,0)</f>
        <v>13</v>
      </c>
      <c r="H15">
        <f>ROUND(H14,0)</f>
        <v>14</v>
      </c>
      <c r="I15">
        <f>ROUND(I14,0)</f>
        <v>13</v>
      </c>
    </row>
    <row r="16" spans="1:10" x14ac:dyDescent="0.25">
      <c r="A16" t="str">
        <f>'[1]Sk16 Rerun Cycle 3_7.xlsx'!A16</f>
        <v>C3</v>
      </c>
      <c r="B16">
        <f>'[1]Sk16 Rerun Cycle 3_7.xlsx'!B42</f>
        <v>84.635430070055506</v>
      </c>
      <c r="C16">
        <f>'[1]Sk16 Rerun Cycle 3_7.xlsx'!C42</f>
        <v>1.6870067138410579E-4</v>
      </c>
      <c r="D16">
        <f>'[1]Sk16 Rerun Cycle 3_7.xlsx'!D42</f>
        <v>2.2858780541033089E-3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3_7.xlsx'!A17</f>
        <v>D3</v>
      </c>
      <c r="B17">
        <f>'[1]Sk16 Rerun Cycle 3_7.xlsx'!B45</f>
        <v>85.138732164666706</v>
      </c>
      <c r="C17">
        <f>'[1]Sk16 Rerun Cycle 3_7.xlsx'!C45</f>
        <v>3.3624845444782132E-4</v>
      </c>
      <c r="D17">
        <f>'[1]Sk16 Rerun Cycle 3_7.xlsx'!D45</f>
        <v>2.1168184061744989E-3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3_7.xlsx'!A18</f>
        <v>E3</v>
      </c>
      <c r="B18">
        <f>'[1]Sk16 Rerun Cycle 3_7.xlsx'!B29</f>
        <v>85.642276763916698</v>
      </c>
      <c r="C18">
        <f>'[1]Sk16 Rerun Cycle 3_7.xlsx'!C29</f>
        <v>2.5068690486006819E-4</v>
      </c>
      <c r="D18">
        <f>'[1]Sk16 Rerun Cycle 3_7.xlsx'!D29</f>
        <v>1.907979211297945E-3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3_7.xlsx'!A19</f>
        <v>F3</v>
      </c>
      <c r="B19">
        <f>'[1]Sk16 Rerun Cycle 3_7.xlsx'!B24</f>
        <v>88.1580916902778</v>
      </c>
      <c r="C19">
        <f>'[1]Sk16 Rerun Cycle 3_7.xlsx'!C24</f>
        <v>2.777812761888976E-4</v>
      </c>
      <c r="D19">
        <f>'[1]Sk16 Rerun Cycle 3_7.xlsx'!D24</f>
        <v>2.185896836564837E-3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3_7.xlsx'!A20</f>
        <v>F4</v>
      </c>
      <c r="B20">
        <f>'[1]Sk16 Rerun Cycle 3_7.xlsx'!B31</f>
        <v>88.1580916902778</v>
      </c>
      <c r="C20">
        <f>'[1]Sk16 Rerun Cycle 3_7.xlsx'!C31</f>
        <v>2.2307612001296981E-4</v>
      </c>
      <c r="D20">
        <f>'[1]Sk16 Rerun Cycle 3_7.xlsx'!D31</f>
        <v>2.1766340263950578E-3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3_7.xlsx'!A21</f>
        <v>E4</v>
      </c>
      <c r="B21">
        <f>'[1]Sk16 Rerun Cycle 3_7.xlsx'!B36</f>
        <v>89.661062913777798</v>
      </c>
      <c r="C21">
        <f>'[1]Sk16 Rerun Cycle 3_7.xlsx'!C36</f>
        <v>2.7238221227020808E-4</v>
      </c>
      <c r="D21">
        <f>'[1]Sk16 Rerun Cycle 3_7.xlsx'!D36</f>
        <v>1.563274985985227E-3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3_7.xlsx'!A22</f>
        <v>D4</v>
      </c>
      <c r="B22">
        <f>'[1]Sk16 Rerun Cycle 3_7.xlsx'!B48</f>
        <v>91.164213154250007</v>
      </c>
      <c r="C22">
        <f>'[1]Sk16 Rerun Cycle 3_7.xlsx'!C48</f>
        <v>2.525377148014916E-4</v>
      </c>
      <c r="D22">
        <f>'[1]Sk16 Rerun Cycle 3_7.xlsx'!D48</f>
        <v>2.076301789645863E-3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3_7.xlsx'!A23</f>
        <v>C4</v>
      </c>
      <c r="B23">
        <f>'[1]Sk16 Rerun Cycle 3_7.xlsx'!B4</f>
        <v>93.673861679416703</v>
      </c>
      <c r="C23">
        <f>'[1]Sk16 Rerun Cycle 3_7.xlsx'!C4</f>
        <v>3.1517119811401938E-4</v>
      </c>
      <c r="D23">
        <f>'[1]Sk16 Rerun Cycle 3_7.xlsx'!D4</f>
        <v>1.990879539340653E-3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3_7.xlsx'!A24</f>
        <v>B4</v>
      </c>
      <c r="B24">
        <f>'[1]Sk16 Rerun Cycle 3_7.xlsx'!B10</f>
        <v>94.176662013611093</v>
      </c>
      <c r="C24">
        <f>'[1]Sk16 Rerun Cycle 3_7.xlsx'!C10</f>
        <v>2.1552394156923159E-4</v>
      </c>
      <c r="D24">
        <f>'[1]Sk16 Rerun Cycle 3_7.xlsx'!D10</f>
        <v>1.80834506816644E-3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3_7.xlsx'!A25</f>
        <v>A4</v>
      </c>
      <c r="B25">
        <f>'[1]Sk16 Rerun Cycle 3_7.xlsx'!B41</f>
        <v>95.685628956527793</v>
      </c>
      <c r="C25">
        <f>'[1]Sk16 Rerun Cycle 3_7.xlsx'!C41</f>
        <v>2.5699298998272779E-4</v>
      </c>
      <c r="D25">
        <f>'[1]Sk16 Rerun Cycle 3_7.xlsx'!D41</f>
        <v>2.788763154277377E-3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3_7.xlsx'!A26</f>
        <v>A5</v>
      </c>
      <c r="B26">
        <f>'[1]Sk16 Rerun Cycle 3_7.xlsx'!B9</f>
        <v>96.188960720472195</v>
      </c>
      <c r="C26">
        <f>'[1]Sk16 Rerun Cycle 3_7.xlsx'!C9</f>
        <v>2.9801854196311939E-4</v>
      </c>
      <c r="D26">
        <f>'[1]Sk16 Rerun Cycle 3_7.xlsx'!D9</f>
        <v>2.475612592695488E-3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3_7.xlsx'!A27</f>
        <v>B5</v>
      </c>
      <c r="B27">
        <f>'[1]Sk16 Rerun Cycle 3_7.xlsx'!B7</f>
        <v>96.692258902222207</v>
      </c>
      <c r="C27">
        <f>'[1]Sk16 Rerun Cycle 3_7.xlsx'!C7</f>
        <v>2.3138750229433809E-4</v>
      </c>
      <c r="D27">
        <f>'[1]Sk16 Rerun Cycle 3_7.xlsx'!D7</f>
        <v>1.742054709128527E-3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3_7.xlsx'!A28</f>
        <v>C5</v>
      </c>
      <c r="B28">
        <f>'[1]Sk16 Rerun Cycle 3_7.xlsx'!B2</f>
        <v>97.699158574694394</v>
      </c>
      <c r="C28">
        <f>'[1]Sk16 Rerun Cycle 3_7.xlsx'!C2</f>
        <v>2.4861263783001742E-4</v>
      </c>
      <c r="D28">
        <f>'[1]Sk16 Rerun Cycle 3_7.xlsx'!D2</f>
        <v>2.0389649680323352E-3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3_7.xlsx'!A29</f>
        <v>D5</v>
      </c>
      <c r="B29">
        <f>'[1]Sk16 Rerun Cycle 3_7.xlsx'!B28</f>
        <v>97.699158574694394</v>
      </c>
      <c r="C29">
        <f>'[1]Sk16 Rerun Cycle 3_7.xlsx'!C28</f>
        <v>3.1837518516069892E-4</v>
      </c>
      <c r="D29">
        <f>'[1]Sk16 Rerun Cycle 3_7.xlsx'!D28</f>
        <v>2.2690191669447351E-3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3_7.xlsx'!A30</f>
        <v>E5</v>
      </c>
      <c r="B30">
        <f>'[1]Sk16 Rerun Cycle 3_7.xlsx'!B19</f>
        <v>98.199167847861105</v>
      </c>
      <c r="C30">
        <f>'[1]Sk16 Rerun Cycle 3_7.xlsx'!C19</f>
        <v>2.3670953377618071E-4</v>
      </c>
      <c r="D30">
        <f>'[1]Sk16 Rerun Cycle 3_7.xlsx'!D19</f>
        <v>1.3757626907618581E-3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3_7.xlsx'!A31</f>
        <v>F5</v>
      </c>
      <c r="B31">
        <f>'[1]Sk16 Rerun Cycle 3_7.xlsx'!B23</f>
        <v>99.206844047666706</v>
      </c>
      <c r="C31">
        <f>'[1]Sk16 Rerun Cycle 3_7.xlsx'!C23</f>
        <v>3.5382891177664891E-4</v>
      </c>
      <c r="D31">
        <f>'[1]Sk16 Rerun Cycle 3_7.xlsx'!D23</f>
        <v>2.211154716363491E-3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3_7.xlsx'!A32</f>
        <v>F6</v>
      </c>
      <c r="B32">
        <f>'[1]Sk16 Rerun Cycle 3_7.xlsx'!B11</f>
        <v>101.71065118269399</v>
      </c>
      <c r="C32">
        <f>'[1]Sk16 Rerun Cycle 3_7.xlsx'!C11</f>
        <v>4.0329955118458048E-4</v>
      </c>
      <c r="D32">
        <f>'[1]Sk16 Rerun Cycle 3_7.xlsx'!D11</f>
        <v>2.7022463960685961E-3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3_7.xlsx'!A33</f>
        <v>E6</v>
      </c>
      <c r="B33">
        <f>'[1]Sk16 Rerun Cycle 3_7.xlsx'!B20</f>
        <v>102.21251234613899</v>
      </c>
      <c r="C33">
        <f>'[1]Sk16 Rerun Cycle 3_7.xlsx'!C20</f>
        <v>2.1626690874607799E-4</v>
      </c>
      <c r="D33">
        <f>'[1]Sk16 Rerun Cycle 3_7.xlsx'!D20</f>
        <v>1.571564017804415E-3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3_7.xlsx'!A34</f>
        <v>D6</v>
      </c>
      <c r="B34">
        <f>'[1]Sk16 Rerun Cycle 3_7.xlsx'!B25</f>
        <v>102.714166164083</v>
      </c>
      <c r="C34">
        <f>'[1]Sk16 Rerun Cycle 3_7.xlsx'!C25</f>
        <v>3.4093451967085299E-4</v>
      </c>
      <c r="D34">
        <f>'[1]Sk16 Rerun Cycle 3_7.xlsx'!D25</f>
        <v>2.2328646822763931E-3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3_7.xlsx'!A35</f>
        <v>C6</v>
      </c>
      <c r="B35">
        <f>'[1]Sk16 Rerun Cycle 3_7.xlsx'!B16</f>
        <v>103.214865734139</v>
      </c>
      <c r="C35">
        <f>'[1]Sk16 Rerun Cycle 3_7.xlsx'!C16</f>
        <v>3.5848960826500892E-4</v>
      </c>
      <c r="D35">
        <f>'[1]Sk16 Rerun Cycle 3_7.xlsx'!D16</f>
        <v>2.580580728412107E-3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3_7.xlsx'!A36</f>
        <v>B6</v>
      </c>
      <c r="B36">
        <f>'[1]Sk16 Rerun Cycle 3_7.xlsx'!B3</f>
        <v>105.22276275988899</v>
      </c>
      <c r="C36">
        <f>'[1]Sk16 Rerun Cycle 3_7.xlsx'!C3</f>
        <v>3.5981102270734249E-4</v>
      </c>
      <c r="D36">
        <f>'[1]Sk16 Rerun Cycle 3_7.xlsx'!D3</f>
        <v>1.907006469965623E-3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3_7.xlsx'!A37</f>
        <v>A6</v>
      </c>
      <c r="B37">
        <f>'[1]Sk16 Rerun Cycle 3_7.xlsx'!B14</f>
        <v>105.22276275988899</v>
      </c>
      <c r="C37">
        <f>'[1]Sk16 Rerun Cycle 3_7.xlsx'!C14</f>
        <v>3.2199610363809741E-4</v>
      </c>
      <c r="D37">
        <f>'[1]Sk16 Rerun Cycle 3_7.xlsx'!D14</f>
        <v>2.799043413472228E-3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3_7.xlsx'!A38</f>
        <v>A7</v>
      </c>
      <c r="B38">
        <f>'[1]Sk16 Rerun Cycle 3_7.xlsx'!B17</f>
        <v>105.22276275988899</v>
      </c>
      <c r="C38">
        <f>'[1]Sk16 Rerun Cycle 3_7.xlsx'!C17</f>
        <v>3.8452945107601008E-4</v>
      </c>
      <c r="D38">
        <f>'[1]Sk16 Rerun Cycle 3_7.xlsx'!D17</f>
        <v>2.315030812406573E-3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3_7.xlsx'!A39</f>
        <v>B7</v>
      </c>
      <c r="B39">
        <f>'[1]Sk16 Rerun Cycle 3_7.xlsx'!B13</f>
        <v>111.25227131358299</v>
      </c>
      <c r="C39">
        <f>'[1]Sk16 Rerun Cycle 3_7.xlsx'!C13</f>
        <v>3.2812632172491801E-4</v>
      </c>
      <c r="D39">
        <f>'[1]Sk16 Rerun Cycle 3_7.xlsx'!D13</f>
        <v>2.2841116648643482E-3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3_7.xlsx'!A40</f>
        <v>C7</v>
      </c>
      <c r="B40">
        <f>'[1]Sk16 Rerun Cycle 3_7.xlsx'!B43</f>
        <v>112.25401822075</v>
      </c>
      <c r="C40">
        <f>'[1]Sk16 Rerun Cycle 3_7.xlsx'!C43</f>
        <v>2.1154415326128339E-4</v>
      </c>
      <c r="D40">
        <f>'[1]Sk16 Rerun Cycle 3_7.xlsx'!D43</f>
        <v>1.627827246387128E-3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3_7.xlsx'!A41</f>
        <v>D7</v>
      </c>
      <c r="B41">
        <f>'[1]Sk16 Rerun Cycle 3_7.xlsx'!B40</f>
        <v>114.25863432497199</v>
      </c>
      <c r="C41">
        <f>'[1]Sk16 Rerun Cycle 3_7.xlsx'!C40</f>
        <v>3.0287159710267023E-4</v>
      </c>
      <c r="D41">
        <f>'[1]Sk16 Rerun Cycle 3_7.xlsx'!D40</f>
        <v>1.729384153396063E-3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3_7.xlsx'!A42</f>
        <v>E7</v>
      </c>
      <c r="B42">
        <f>'[1]Sk16 Rerun Cycle 3_7.xlsx'!B15</f>
        <v>115.76653080141701</v>
      </c>
      <c r="C42">
        <f>'[1]Sk16 Rerun Cycle 3_7.xlsx'!C15</f>
        <v>3.573826587657955E-4</v>
      </c>
      <c r="D42">
        <f>'[1]Sk16 Rerun Cycle 3_7.xlsx'!D15</f>
        <v>1.886641583492793E-3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3_7.xlsx'!A43</f>
        <v>F7</v>
      </c>
      <c r="B43">
        <f>'[1]Sk16 Rerun Cycle 3_7.xlsx'!B22</f>
        <v>119.791327165583</v>
      </c>
      <c r="C43">
        <f>'[1]Sk16 Rerun Cycle 3_7.xlsx'!C22</f>
        <v>3.4611982270755121E-4</v>
      </c>
      <c r="D43">
        <f>'[1]Sk16 Rerun Cycle 3_7.xlsx'!D22</f>
        <v>1.905220750806452E-3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3_7.xlsx'!A44</f>
        <v>F8</v>
      </c>
      <c r="B44">
        <f>'[1]Sk16 Rerun Cycle 3_7.xlsx'!B27</f>
        <v>121.293137422361</v>
      </c>
      <c r="C44">
        <f>'[1]Sk16 Rerun Cycle 3_7.xlsx'!C27</f>
        <v>3.8668893656000912E-4</v>
      </c>
      <c r="D44">
        <f>'[1]Sk16 Rerun Cycle 3_7.xlsx'!D27</f>
        <v>2.0111539592976382E-3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3_7.xlsx'!A45</f>
        <v>E8</v>
      </c>
      <c r="B45">
        <f>'[1]Sk16 Rerun Cycle 3_7.xlsx'!B26</f>
        <v>132.841598097222</v>
      </c>
      <c r="C45">
        <f>'[1]Sk16 Rerun Cycle 3_7.xlsx'!C26</f>
        <v>3.5350138052357038E-4</v>
      </c>
      <c r="D45">
        <f>'[1]Sk16 Rerun Cycle 3_7.xlsx'!D26</f>
        <v>1.813287154954001E-3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3_7.xlsx'!A46</f>
        <v>D8</v>
      </c>
      <c r="B46">
        <f>'[1]Sk16 Rerun Cycle 3_7.xlsx'!B47</f>
        <v>137.869611550889</v>
      </c>
      <c r="C46">
        <f>'[1]Sk16 Rerun Cycle 3_7.xlsx'!C47</f>
        <v>4.1115857240543849E-4</v>
      </c>
      <c r="D46">
        <f>'[1]Sk16 Rerun Cycle 3_7.xlsx'!D47</f>
        <v>1.902396475473797E-3</v>
      </c>
      <c r="E46">
        <v>45</v>
      </c>
      <c r="F46" s="7">
        <f t="shared" si="0"/>
        <v>95.744680851063833</v>
      </c>
    </row>
    <row r="47" spans="1:6" x14ac:dyDescent="0.25">
      <c r="A47" t="str">
        <f>'[1]Sk16 Rerun Cycle 3_7.xlsx'!A47</f>
        <v>C8</v>
      </c>
      <c r="B47">
        <f>'[1]Sk16 Rerun Cycle 3_7.xlsx'!B21</f>
        <v>162.98172706950001</v>
      </c>
      <c r="C47">
        <f>'[1]Sk16 Rerun Cycle 3_7.xlsx'!C21</f>
        <v>3.8887539960098978E-4</v>
      </c>
      <c r="D47">
        <f>'[1]Sk16 Rerun Cycle 3_7.xlsx'!D21</f>
        <v>1.730711716835299E-3</v>
      </c>
      <c r="E47">
        <v>46</v>
      </c>
      <c r="F47" s="7">
        <f t="shared" si="0"/>
        <v>97.872340425531917</v>
      </c>
    </row>
    <row r="48" spans="1:6" x14ac:dyDescent="0.25">
      <c r="A48" t="str">
        <f>'[1]Sk16 Rerun Cycle 3_7.xlsx'!A48</f>
        <v>B8</v>
      </c>
      <c r="B48" t="str">
        <f>'[1]Sk16 Rerun Cycle 3_7.xlsx'!B44</f>
        <v>N/A</v>
      </c>
      <c r="C48" t="str">
        <f>'[1]Sk16 Rerun Cycle 3_7.xlsx'!C44</f>
        <v>N/A</v>
      </c>
      <c r="D48">
        <f>'[1]Sk16 Rerun Cycle 3_7.xlsx'!D44</f>
        <v>5.0053080966339807E-4</v>
      </c>
    </row>
    <row r="49" spans="1:4" x14ac:dyDescent="0.25">
      <c r="A49" t="str">
        <f>'[1]Sk16 Rerun Cycle 3_7.xlsx'!A49</f>
        <v>A8</v>
      </c>
      <c r="B49" t="str">
        <f>'[1]Sk16 Rerun Cycle 3_7.xlsx'!B46</f>
        <v>N/A</v>
      </c>
      <c r="C49" t="str">
        <f>'[1]Sk16 Rerun Cycle 3_7.xlsx'!C46</f>
        <v>N/A</v>
      </c>
      <c r="D49">
        <f>'[1]Sk16 Rerun Cycle 3_7.xlsx'!D46</f>
        <v>2.3820620046420249E-3</v>
      </c>
    </row>
  </sheetData>
  <autoFilter ref="B1:D49" xr:uid="{61820473-B3AE-4A79-8394-BFB72C4FB159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9A5F-0518-4203-9599-ECFB1A689C21}">
  <dimension ref="A1:J49"/>
  <sheetViews>
    <sheetView workbookViewId="0">
      <selection activeCell="F22" sqref="F2:F22"/>
    </sheetView>
  </sheetViews>
  <sheetFormatPr defaultRowHeight="15" x14ac:dyDescent="0.25"/>
  <sheetData>
    <row r="1" spans="1:10" x14ac:dyDescent="0.25">
      <c r="B1" t="str">
        <f>'[1]Sk16 Rerun Cycle 3_8.xlsx'!B1</f>
        <v>Germtime</v>
      </c>
      <c r="C1" t="str">
        <f>'[1]Sk16 Rerun Cycle 3_8.xlsx'!C1</f>
        <v>Slope Coefficient</v>
      </c>
      <c r="D1" t="str">
        <f>'[1]Sk16 Rerun Cycle 3_8.xlsx'!D1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3_8.xlsx'!A2</f>
        <v>A1</v>
      </c>
      <c r="B2">
        <f>'[1]Sk16 Rerun Cycle 3_8.xlsx'!B21</f>
        <v>46.722574003111099</v>
      </c>
      <c r="C2">
        <f>'[1]Sk16 Rerun Cycle 3_8.xlsx'!C21</f>
        <v>2.7403538457656542E-4</v>
      </c>
      <c r="D2">
        <f>'[1]Sk16 Rerun Cycle 3_8.xlsx'!D21</f>
        <v>3.9701121916529674E-3</v>
      </c>
      <c r="E2">
        <v>1</v>
      </c>
      <c r="F2" s="7">
        <f>E2/47*100</f>
        <v>2.1276595744680851</v>
      </c>
      <c r="G2">
        <f>AVERAGE(B2:B49)</f>
        <v>80.848025815284387</v>
      </c>
      <c r="H2">
        <f>AVERAGE(C2:C49)</f>
        <v>2.7138547782713552E-4</v>
      </c>
      <c r="I2">
        <f>AVERAGE(D2:D49)</f>
        <v>4.002108440257863E-3</v>
      </c>
      <c r="J2">
        <v>0.25</v>
      </c>
    </row>
    <row r="3" spans="1:10" x14ac:dyDescent="0.25">
      <c r="A3" t="str">
        <f>'[1]Sk16 Rerun Cycle 3_8.xlsx'!A3</f>
        <v>B1</v>
      </c>
      <c r="B3">
        <f>'[1]Sk16 Rerun Cycle 3_8.xlsx'!B49</f>
        <v>47.727384010777797</v>
      </c>
      <c r="C3">
        <f>'[1]Sk16 Rerun Cycle 3_8.xlsx'!C49</f>
        <v>2.3504239485269961E-4</v>
      </c>
      <c r="D3">
        <f>'[1]Sk16 Rerun Cycle 3_8.xlsx'!D49</f>
        <v>3.0796642664837909E-3</v>
      </c>
      <c r="E3">
        <v>2</v>
      </c>
      <c r="F3" s="7">
        <f t="shared" ref="F3:F45" si="0">E3/47*100</f>
        <v>4.2553191489361701</v>
      </c>
      <c r="G3">
        <f>G4/SQRT(COUNT(B2:B49))</f>
        <v>7.9204845378341373</v>
      </c>
      <c r="H3">
        <f>H4/SQRT(COUNT(C2:C49))</f>
        <v>6.006169118947899E-5</v>
      </c>
      <c r="I3">
        <f>I4/SQRT(COUNT(D2:D49))</f>
        <v>2.6143588231266224E-4</v>
      </c>
    </row>
    <row r="4" spans="1:10" x14ac:dyDescent="0.25">
      <c r="A4" t="str">
        <f>'[1]Sk16 Rerun Cycle 3_8.xlsx'!A4</f>
        <v>C1</v>
      </c>
      <c r="B4">
        <f>'[1]Sk16 Rerun Cycle 3_8.xlsx'!B17</f>
        <v>48.7334348456667</v>
      </c>
      <c r="C4">
        <f>'[1]Sk16 Rerun Cycle 3_8.xlsx'!C17</f>
        <v>2.9351706136040219E-4</v>
      </c>
      <c r="D4">
        <f>'[1]Sk16 Rerun Cycle 3_8.xlsx'!D17</f>
        <v>4.3218377660837184E-3</v>
      </c>
      <c r="E4">
        <v>3</v>
      </c>
      <c r="F4" s="7">
        <f t="shared" si="0"/>
        <v>6.3829787234042552</v>
      </c>
      <c r="G4">
        <f>_xlfn.STDEV.S(B2:B49)</f>
        <v>36.296219935352255</v>
      </c>
      <c r="H4">
        <f>_xlfn.STDEV.S(C2:C196)</f>
        <v>2.7523724624284974E-4</v>
      </c>
      <c r="I4">
        <f>_xlfn.STDEV.S(D2:D196)</f>
        <v>1.8112809243485144E-3</v>
      </c>
    </row>
    <row r="5" spans="1:10" x14ac:dyDescent="0.25">
      <c r="A5" t="str">
        <f>'[1]Sk16 Rerun Cycle 3_8.xlsx'!A5</f>
        <v>D1</v>
      </c>
      <c r="B5">
        <f>'[1]Sk16 Rerun Cycle 3_8.xlsx'!B33</f>
        <v>48.7334348456667</v>
      </c>
      <c r="C5">
        <f>'[1]Sk16 Rerun Cycle 3_8.xlsx'!C33</f>
        <v>1.8266335437953289E-4</v>
      </c>
      <c r="D5">
        <f>'[1]Sk16 Rerun Cycle 3_8.xlsx'!D33</f>
        <v>3.8547524955325489E-3</v>
      </c>
      <c r="E5">
        <v>4</v>
      </c>
      <c r="F5" s="7">
        <f t="shared" si="0"/>
        <v>8.5106382978723403</v>
      </c>
      <c r="G5" s="8">
        <f>G4/G2</f>
        <v>0.44894380004131684</v>
      </c>
      <c r="H5" s="8">
        <f>H4/H2</f>
        <v>1.0141929791032065</v>
      </c>
      <c r="I5" s="8">
        <f>I4/I2</f>
        <v>0.45258167073349226</v>
      </c>
    </row>
    <row r="6" spans="1:10" x14ac:dyDescent="0.25">
      <c r="A6" t="str">
        <f>'[1]Sk16 Rerun Cycle 3_8.xlsx'!A6</f>
        <v>E1</v>
      </c>
      <c r="B6">
        <f>'[1]Sk16 Rerun Cycle 3_8.xlsx'!B20</f>
        <v>53.7577610454167</v>
      </c>
      <c r="C6">
        <f>'[1]Sk16 Rerun Cycle 3_8.xlsx'!C20</f>
        <v>1.8509585592080239E-4</v>
      </c>
      <c r="D6">
        <f>'[1]Sk16 Rerun Cycle 3_8.xlsx'!D20</f>
        <v>2.9936112296367538E-3</v>
      </c>
      <c r="E6">
        <v>5</v>
      </c>
      <c r="F6" s="7">
        <f t="shared" si="0"/>
        <v>10.638297872340425</v>
      </c>
      <c r="G6">
        <f>COUNT(B2:B196)</f>
        <v>21</v>
      </c>
      <c r="H6">
        <f>COUNT(C2:C196)</f>
        <v>21</v>
      </c>
      <c r="I6">
        <f>COUNT(D2:D196)</f>
        <v>48</v>
      </c>
    </row>
    <row r="7" spans="1:10" x14ac:dyDescent="0.25">
      <c r="A7" t="str">
        <f>'[1]Sk16 Rerun Cycle 3_8.xlsx'!A7</f>
        <v>F1</v>
      </c>
      <c r="B7">
        <f>'[1]Sk16 Rerun Cycle 3_8.xlsx'!B12</f>
        <v>58.772870133250002</v>
      </c>
      <c r="C7">
        <f>'[1]Sk16 Rerun Cycle 3_8.xlsx'!C12</f>
        <v>3.6564557556195671E-4</v>
      </c>
      <c r="D7">
        <f>'[1]Sk16 Rerun Cycle 3_8.xlsx'!D12</f>
        <v>3.3252893480232451E-3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3_8.xlsx'!A8</f>
        <v>F2</v>
      </c>
      <c r="B8">
        <f>'[1]Sk16 Rerun Cycle 3_8.xlsx'!B31</f>
        <v>58.772870133250002</v>
      </c>
      <c r="C8">
        <f>'[1]Sk16 Rerun Cycle 3_8.xlsx'!C31</f>
        <v>2.1082004020983751E-4</v>
      </c>
      <c r="D8">
        <f>'[1]Sk16 Rerun Cycle 3_8.xlsx'!D31</f>
        <v>2.6590949291087369E-3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3_8.xlsx'!A9</f>
        <v>E2</v>
      </c>
      <c r="B9">
        <f>'[1]Sk16 Rerun Cycle 3_8.xlsx'!B45</f>
        <v>58.772870133250002</v>
      </c>
      <c r="C9">
        <f>'[1]Sk16 Rerun Cycle 3_8.xlsx'!C45</f>
        <v>6.0951614229992219E-5</v>
      </c>
      <c r="D9">
        <f>'[1]Sk16 Rerun Cycle 3_8.xlsx'!D45</f>
        <v>4.4157482755723901E-3</v>
      </c>
      <c r="E9">
        <v>8</v>
      </c>
      <c r="F9" s="7">
        <f t="shared" si="0"/>
        <v>17.021276595744681</v>
      </c>
      <c r="G9">
        <f>MAX(B2:B49)</f>
        <v>157.95727090416699</v>
      </c>
      <c r="H9">
        <f>MAX(C2:C49)</f>
        <v>1.246013000276588E-3</v>
      </c>
      <c r="I9">
        <f>MAX(D2:D49)</f>
        <v>1.126011240380223E-2</v>
      </c>
    </row>
    <row r="10" spans="1:10" x14ac:dyDescent="0.25">
      <c r="A10" t="str">
        <f>'[1]Sk16 Rerun Cycle 3_8.xlsx'!A10</f>
        <v>D2</v>
      </c>
      <c r="B10">
        <f>'[1]Sk16 Rerun Cycle 3_8.xlsx'!B29</f>
        <v>60.281635752638898</v>
      </c>
      <c r="C10">
        <f>'[1]Sk16 Rerun Cycle 3_8.xlsx'!C29</f>
        <v>1.977307942482583E-4</v>
      </c>
      <c r="D10">
        <f>'[1]Sk16 Rerun Cycle 3_8.xlsx'!D29</f>
        <v>4.2136879362774894E-3</v>
      </c>
      <c r="E10">
        <v>9</v>
      </c>
      <c r="F10" s="7">
        <f t="shared" si="0"/>
        <v>19.148936170212767</v>
      </c>
      <c r="G10">
        <f>MIN(B2:B49)</f>
        <v>46.722574003111099</v>
      </c>
      <c r="H10">
        <f>MIN(C2:C49)</f>
        <v>-8.042755564225483E-5</v>
      </c>
      <c r="I10">
        <f>MIN(D2:D49)</f>
        <v>-1.8206618143705631E-4</v>
      </c>
    </row>
    <row r="11" spans="1:10" x14ac:dyDescent="0.25">
      <c r="A11" t="str">
        <f>'[1]Sk16 Rerun Cycle 3_8.xlsx'!A11</f>
        <v>C2</v>
      </c>
      <c r="B11">
        <f>'[1]Sk16 Rerun Cycle 3_8.xlsx'!B9</f>
        <v>61.287834606472202</v>
      </c>
      <c r="C11">
        <f>'[1]Sk16 Rerun Cycle 3_8.xlsx'!C9</f>
        <v>-8.042755564225483E-5</v>
      </c>
      <c r="D11">
        <f>'[1]Sk16 Rerun Cycle 3_8.xlsx'!D9</f>
        <v>4.1595729594842996E-3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3_8.xlsx'!A12</f>
        <v>B2</v>
      </c>
      <c r="B12">
        <f>'[1]Sk16 Rerun Cycle 3_8.xlsx'!B23</f>
        <v>64.311057939611104</v>
      </c>
      <c r="C12">
        <f>'[1]Sk16 Rerun Cycle 3_8.xlsx'!C23</f>
        <v>2.6427860220158992E-4</v>
      </c>
      <c r="D12">
        <f>'[1]Sk16 Rerun Cycle 3_8.xlsx'!D23</f>
        <v>2.618952464953605E-3</v>
      </c>
      <c r="E12">
        <v>11</v>
      </c>
      <c r="F12" s="7">
        <f t="shared" si="0"/>
        <v>23.404255319148938</v>
      </c>
      <c r="G12">
        <f>(16*G5^2)</f>
        <v>3.224808569528606</v>
      </c>
      <c r="H12">
        <f>(16*H5^2)</f>
        <v>16.457398381795791</v>
      </c>
      <c r="I12">
        <f>(16*I5^2)</f>
        <v>3.2772826989427073</v>
      </c>
    </row>
    <row r="13" spans="1:10" x14ac:dyDescent="0.25">
      <c r="A13" t="str">
        <f>'[1]Sk16 Rerun Cycle 3_8.xlsx'!A13</f>
        <v>A2</v>
      </c>
      <c r="B13">
        <f>'[1]Sk16 Rerun Cycle 3_8.xlsx'!B38</f>
        <v>70.070339654111095</v>
      </c>
      <c r="C13">
        <f>'[1]Sk16 Rerun Cycle 3_8.xlsx'!C38</f>
        <v>2.9172259619359488E-4</v>
      </c>
      <c r="D13">
        <f>'[1]Sk16 Rerun Cycle 3_8.xlsx'!D38</f>
        <v>2.7443010992131722E-3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3_8.xlsx'!A14</f>
        <v>A3</v>
      </c>
      <c r="B14">
        <f>'[1]Sk16 Rerun Cycle 3_8.xlsx'!B19</f>
        <v>75.605396656722206</v>
      </c>
      <c r="C14">
        <f>'[1]Sk16 Rerun Cycle 3_8.xlsx'!C19</f>
        <v>3.7418495141773388E-4</v>
      </c>
      <c r="D14">
        <f>'[1]Sk16 Rerun Cycle 3_8.xlsx'!D19</f>
        <v>4.7099793442339213E-3</v>
      </c>
      <c r="E14">
        <v>13</v>
      </c>
      <c r="F14" s="7">
        <f t="shared" si="0"/>
        <v>27.659574468085108</v>
      </c>
      <c r="G14">
        <f>G12/G13</f>
        <v>38.96532848877272</v>
      </c>
      <c r="H14">
        <f>H12/H13</f>
        <v>198.85457390452436</v>
      </c>
      <c r="I14">
        <f>I12/I13</f>
        <v>39.599372850073124</v>
      </c>
    </row>
    <row r="15" spans="1:10" x14ac:dyDescent="0.25">
      <c r="A15" t="str">
        <f>'[1]Sk16 Rerun Cycle 3_8.xlsx'!A15</f>
        <v>B3</v>
      </c>
      <c r="B15">
        <f>'[1]Sk16 Rerun Cycle 3_8.xlsx'!B3</f>
        <v>77.607911307750001</v>
      </c>
      <c r="C15">
        <f>'[1]Sk16 Rerun Cycle 3_8.xlsx'!C3</f>
        <v>1.388907089424904E-4</v>
      </c>
      <c r="D15">
        <f>'[1]Sk16 Rerun Cycle 3_8.xlsx'!D3</f>
        <v>3.2333110006502442E-3</v>
      </c>
      <c r="E15">
        <v>14</v>
      </c>
      <c r="F15" s="7">
        <f t="shared" si="0"/>
        <v>29.787234042553191</v>
      </c>
      <c r="G15">
        <f>ROUND(G14,0)</f>
        <v>39</v>
      </c>
      <c r="H15">
        <f>ROUND(H14,0)</f>
        <v>199</v>
      </c>
      <c r="I15">
        <f>ROUND(I14,0)</f>
        <v>40</v>
      </c>
    </row>
    <row r="16" spans="1:10" x14ac:dyDescent="0.25">
      <c r="A16" t="str">
        <f>'[1]Sk16 Rerun Cycle 3_8.xlsx'!A16</f>
        <v>C3</v>
      </c>
      <c r="B16">
        <f>'[1]Sk16 Rerun Cycle 3_8.xlsx'!B48</f>
        <v>79.110613045083298</v>
      </c>
      <c r="C16">
        <f>'[1]Sk16 Rerun Cycle 3_8.xlsx'!C48</f>
        <v>-3.8783050886057057E-5</v>
      </c>
      <c r="D16">
        <f>'[1]Sk16 Rerun Cycle 3_8.xlsx'!D48</f>
        <v>3.7769875420343578E-3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3_8.xlsx'!A17</f>
        <v>D3</v>
      </c>
      <c r="B17">
        <f>'[1]Sk16 Rerun Cycle 3_8.xlsx'!B25</f>
        <v>91.667728686749996</v>
      </c>
      <c r="C17">
        <f>'[1]Sk16 Rerun Cycle 3_8.xlsx'!C25</f>
        <v>2.8695524147012128E-4</v>
      </c>
      <c r="D17">
        <f>'[1]Sk16 Rerun Cycle 3_8.xlsx'!D25</f>
        <v>3.5099638708893151E-3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3_8.xlsx'!A18</f>
        <v>E3</v>
      </c>
      <c r="B18">
        <f>'[1]Sk16 Rerun Cycle 3_8.xlsx'!B5</f>
        <v>108.240656936611</v>
      </c>
      <c r="C18">
        <f>'[1]Sk16 Rerun Cycle 3_8.xlsx'!C5</f>
        <v>3.5985636644845039E-4</v>
      </c>
      <c r="D18">
        <f>'[1]Sk16 Rerun Cycle 3_8.xlsx'!D5</f>
        <v>3.4058513194405002E-3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3_8.xlsx'!A19</f>
        <v>F3</v>
      </c>
      <c r="B19">
        <f>'[1]Sk16 Rerun Cycle 3_8.xlsx'!B6</f>
        <v>135.858944058139</v>
      </c>
      <c r="C19">
        <f>'[1]Sk16 Rerun Cycle 3_8.xlsx'!C6</f>
        <v>6.5035725412539418E-4</v>
      </c>
      <c r="D19">
        <f>'[1]Sk16 Rerun Cycle 3_8.xlsx'!D6</f>
        <v>3.931045444395171E-3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3_8.xlsx'!A20</f>
        <v>F4</v>
      </c>
      <c r="B20">
        <f>'[1]Sk16 Rerun Cycle 3_8.xlsx'!B34</f>
        <v>143.38861882219399</v>
      </c>
      <c r="C20">
        <f>'[1]Sk16 Rerun Cycle 3_8.xlsx'!C34</f>
        <v>1.246013000276588E-3</v>
      </c>
      <c r="D20">
        <f>'[1]Sk16 Rerun Cycle 3_8.xlsx'!D34</f>
        <v>-1.8206618143705631E-4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3_8.xlsx'!A21</f>
        <v>E4</v>
      </c>
      <c r="B21">
        <f>'[1]Sk16 Rerun Cycle 3_8.xlsx'!B11</f>
        <v>150.42733460033301</v>
      </c>
      <c r="C21">
        <f>'[1]Sk16 Rerun Cycle 3_8.xlsx'!C11</f>
        <v>-1.5926105523720539E-5</v>
      </c>
      <c r="D21">
        <f>'[1]Sk16 Rerun Cycle 3_8.xlsx'!D11</f>
        <v>5.1908562462846791E-3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3_8.xlsx'!A22</f>
        <v>D4</v>
      </c>
      <c r="B22">
        <f>'[1]Sk16 Rerun Cycle 3_8.xlsx'!B42</f>
        <v>157.95727090416699</v>
      </c>
      <c r="C22">
        <f>'[1]Sk16 Rerun Cycle 3_8.xlsx'!C42</f>
        <v>2.1647095000586721E-4</v>
      </c>
      <c r="D22">
        <f>'[1]Sk16 Rerun Cycle 3_8.xlsx'!D42</f>
        <v>3.34875512277463E-3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3_8.xlsx'!A23</f>
        <v>C4</v>
      </c>
      <c r="B23" t="str">
        <f>'[1]Sk16 Rerun Cycle 3_8.xlsx'!B2</f>
        <v>N/A</v>
      </c>
      <c r="C23" t="str">
        <f>'[1]Sk16 Rerun Cycle 3_8.xlsx'!C2</f>
        <v>N/A</v>
      </c>
      <c r="D23">
        <f>'[1]Sk16 Rerun Cycle 3_8.xlsx'!D2</f>
        <v>2.7208073163700981E-3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3_8.xlsx'!A24</f>
        <v>B4</v>
      </c>
      <c r="B24" t="str">
        <f>'[1]Sk16 Rerun Cycle 3_8.xlsx'!B4</f>
        <v>N/A</v>
      </c>
      <c r="C24" t="str">
        <f>'[1]Sk16 Rerun Cycle 3_8.xlsx'!C4</f>
        <v>N/A</v>
      </c>
      <c r="D24">
        <f>'[1]Sk16 Rerun Cycle 3_8.xlsx'!D4</f>
        <v>4.7575820872428516E-3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3_8.xlsx'!A25</f>
        <v>A4</v>
      </c>
      <c r="B25" t="str">
        <f>'[1]Sk16 Rerun Cycle 3_8.xlsx'!B7</f>
        <v>N/A</v>
      </c>
      <c r="C25" t="str">
        <f>'[1]Sk16 Rerun Cycle 3_8.xlsx'!C7</f>
        <v>N/A</v>
      </c>
      <c r="D25">
        <f>'[1]Sk16 Rerun Cycle 3_8.xlsx'!D7</f>
        <v>3.3050287258696029E-3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3_8.xlsx'!A26</f>
        <v>A5</v>
      </c>
      <c r="B26" t="str">
        <f>'[1]Sk16 Rerun Cycle 3_8.xlsx'!B8</f>
        <v>N/A</v>
      </c>
      <c r="C26" t="str">
        <f>'[1]Sk16 Rerun Cycle 3_8.xlsx'!C8</f>
        <v>N/A</v>
      </c>
      <c r="D26">
        <f>'[1]Sk16 Rerun Cycle 3_8.xlsx'!D8</f>
        <v>4.1644773100667793E-3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3_8.xlsx'!A27</f>
        <v>B5</v>
      </c>
      <c r="B27" t="str">
        <f>'[1]Sk16 Rerun Cycle 3_8.xlsx'!B10</f>
        <v>N/A</v>
      </c>
      <c r="C27" t="str">
        <f>'[1]Sk16 Rerun Cycle 3_8.xlsx'!C10</f>
        <v>N/A</v>
      </c>
      <c r="D27">
        <f>'[1]Sk16 Rerun Cycle 3_8.xlsx'!D10</f>
        <v>7.4848265371363536E-3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3_8.xlsx'!A28</f>
        <v>C5</v>
      </c>
      <c r="B28" t="str">
        <f>'[1]Sk16 Rerun Cycle 3_8.xlsx'!B13</f>
        <v>N/A</v>
      </c>
      <c r="C28" t="str">
        <f>'[1]Sk16 Rerun Cycle 3_8.xlsx'!C13</f>
        <v>N/A</v>
      </c>
      <c r="D28">
        <f>'[1]Sk16 Rerun Cycle 3_8.xlsx'!D13</f>
        <v>6.4446193590188272E-3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3_8.xlsx'!A29</f>
        <v>D5</v>
      </c>
      <c r="B29" t="str">
        <f>'[1]Sk16 Rerun Cycle 3_8.xlsx'!B14</f>
        <v>N/A</v>
      </c>
      <c r="C29" t="str">
        <f>'[1]Sk16 Rerun Cycle 3_8.xlsx'!C14</f>
        <v>N/A</v>
      </c>
      <c r="D29">
        <f>'[1]Sk16 Rerun Cycle 3_8.xlsx'!D14</f>
        <v>2.7220255538490811E-3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3_8.xlsx'!A30</f>
        <v>E5</v>
      </c>
      <c r="B30" t="str">
        <f>'[1]Sk16 Rerun Cycle 3_8.xlsx'!B15</f>
        <v>N/A</v>
      </c>
      <c r="C30" t="str">
        <f>'[1]Sk16 Rerun Cycle 3_8.xlsx'!C15</f>
        <v>N/A</v>
      </c>
      <c r="D30">
        <f>'[1]Sk16 Rerun Cycle 3_8.xlsx'!D15</f>
        <v>1.126011240380223E-2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3_8.xlsx'!A31</f>
        <v>F5</v>
      </c>
      <c r="B31" t="str">
        <f>'[1]Sk16 Rerun Cycle 3_8.xlsx'!B16</f>
        <v>N/A</v>
      </c>
      <c r="C31" t="str">
        <f>'[1]Sk16 Rerun Cycle 3_8.xlsx'!C16</f>
        <v>N/A</v>
      </c>
      <c r="D31">
        <f>'[1]Sk16 Rerun Cycle 3_8.xlsx'!D16</f>
        <v>2.5824232111382969E-3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3_8.xlsx'!A32</f>
        <v>F6</v>
      </c>
      <c r="B32" t="str">
        <f>'[1]Sk16 Rerun Cycle 3_8.xlsx'!B18</f>
        <v>N/A</v>
      </c>
      <c r="C32" t="str">
        <f>'[1]Sk16 Rerun Cycle 3_8.xlsx'!C18</f>
        <v>N/A</v>
      </c>
      <c r="D32">
        <f>'[1]Sk16 Rerun Cycle 3_8.xlsx'!D18</f>
        <v>2.9471089894640471E-3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3_8.xlsx'!A33</f>
        <v>E6</v>
      </c>
      <c r="B33" t="str">
        <f>'[1]Sk16 Rerun Cycle 3_8.xlsx'!B22</f>
        <v>N/A</v>
      </c>
      <c r="C33" t="str">
        <f>'[1]Sk16 Rerun Cycle 3_8.xlsx'!C22</f>
        <v>N/A</v>
      </c>
      <c r="D33">
        <f>'[1]Sk16 Rerun Cycle 3_8.xlsx'!D22</f>
        <v>6.3332919586714387E-3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3_8.xlsx'!A34</f>
        <v>D6</v>
      </c>
      <c r="B34" t="str">
        <f>'[1]Sk16 Rerun Cycle 3_8.xlsx'!B24</f>
        <v>N/A</v>
      </c>
      <c r="C34" t="str">
        <f>'[1]Sk16 Rerun Cycle 3_8.xlsx'!C24</f>
        <v>N/A</v>
      </c>
      <c r="D34">
        <f>'[1]Sk16 Rerun Cycle 3_8.xlsx'!D24</f>
        <v>3.4684060596572048E-3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3_8.xlsx'!A35</f>
        <v>C6</v>
      </c>
      <c r="B35" t="str">
        <f>'[1]Sk16 Rerun Cycle 3_8.xlsx'!B26</f>
        <v>N/A</v>
      </c>
      <c r="C35" t="str">
        <f>'[1]Sk16 Rerun Cycle 3_8.xlsx'!C26</f>
        <v>N/A</v>
      </c>
      <c r="D35">
        <f>'[1]Sk16 Rerun Cycle 3_8.xlsx'!D26</f>
        <v>3.0050741624021451E-3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3_8.xlsx'!A36</f>
        <v>B6</v>
      </c>
      <c r="B36" t="str">
        <f>'[1]Sk16 Rerun Cycle 3_8.xlsx'!B27</f>
        <v>N/A</v>
      </c>
      <c r="C36" t="str">
        <f>'[1]Sk16 Rerun Cycle 3_8.xlsx'!C27</f>
        <v>N/A</v>
      </c>
      <c r="D36">
        <f>'[1]Sk16 Rerun Cycle 3_8.xlsx'!D27</f>
        <v>5.4929314448255388E-3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3_8.xlsx'!A37</f>
        <v>A6</v>
      </c>
      <c r="B37" t="str">
        <f>'[1]Sk16 Rerun Cycle 3_8.xlsx'!B28</f>
        <v>N/A</v>
      </c>
      <c r="C37" t="str">
        <f>'[1]Sk16 Rerun Cycle 3_8.xlsx'!C28</f>
        <v>N/A</v>
      </c>
      <c r="D37">
        <f>'[1]Sk16 Rerun Cycle 3_8.xlsx'!D28</f>
        <v>6.5523975728916791E-3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3_8.xlsx'!A38</f>
        <v>A7</v>
      </c>
      <c r="B38" t="str">
        <f>'[1]Sk16 Rerun Cycle 3_8.xlsx'!B30</f>
        <v>N/A</v>
      </c>
      <c r="C38" t="str">
        <f>'[1]Sk16 Rerun Cycle 3_8.xlsx'!C30</f>
        <v>N/A</v>
      </c>
      <c r="D38">
        <f>'[1]Sk16 Rerun Cycle 3_8.xlsx'!D30</f>
        <v>4.4478802293621434E-3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3_8.xlsx'!A39</f>
        <v>B7</v>
      </c>
      <c r="B39" t="str">
        <f>'[1]Sk16 Rerun Cycle 3_8.xlsx'!B32</f>
        <v>N/A</v>
      </c>
      <c r="C39" t="str">
        <f>'[1]Sk16 Rerun Cycle 3_8.xlsx'!C32</f>
        <v>N/A</v>
      </c>
      <c r="D39">
        <f>'[1]Sk16 Rerun Cycle 3_8.xlsx'!D32</f>
        <v>3.5170211074137471E-3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3_8.xlsx'!A40</f>
        <v>C7</v>
      </c>
      <c r="B40" t="str">
        <f>'[1]Sk16 Rerun Cycle 3_8.xlsx'!B35</f>
        <v>N/A</v>
      </c>
      <c r="C40" t="str">
        <f>'[1]Sk16 Rerun Cycle 3_8.xlsx'!C35</f>
        <v>N/A</v>
      </c>
      <c r="D40">
        <f>'[1]Sk16 Rerun Cycle 3_8.xlsx'!D35</f>
        <v>6.2891603873327286E-3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3_8.xlsx'!A41</f>
        <v>D7</v>
      </c>
      <c r="B41" t="str">
        <f>'[1]Sk16 Rerun Cycle 3_8.xlsx'!B36</f>
        <v>N/A</v>
      </c>
      <c r="C41" t="str">
        <f>'[1]Sk16 Rerun Cycle 3_8.xlsx'!C36</f>
        <v>N/A</v>
      </c>
      <c r="D41">
        <f>'[1]Sk16 Rerun Cycle 3_8.xlsx'!D36</f>
        <v>2.4193884928203442E-3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3_8.xlsx'!A42</f>
        <v>E7</v>
      </c>
      <c r="B42" t="str">
        <f>'[1]Sk16 Rerun Cycle 3_8.xlsx'!B37</f>
        <v>N/A</v>
      </c>
      <c r="C42" t="str">
        <f>'[1]Sk16 Rerun Cycle 3_8.xlsx'!C37</f>
        <v>N/A</v>
      </c>
      <c r="D42">
        <f>'[1]Sk16 Rerun Cycle 3_8.xlsx'!D37</f>
        <v>4.1072103613321899E-3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3_8.xlsx'!A43</f>
        <v>F7</v>
      </c>
      <c r="B43" t="str">
        <f>'[1]Sk16 Rerun Cycle 3_8.xlsx'!B39</f>
        <v>N/A</v>
      </c>
      <c r="C43" t="str">
        <f>'[1]Sk16 Rerun Cycle 3_8.xlsx'!C39</f>
        <v>N/A</v>
      </c>
      <c r="D43">
        <f>'[1]Sk16 Rerun Cycle 3_8.xlsx'!D39</f>
        <v>4.3499535355729663E-3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3_8.xlsx'!A44</f>
        <v>F8</v>
      </c>
      <c r="B44" t="str">
        <f>'[1]Sk16 Rerun Cycle 3_8.xlsx'!B40</f>
        <v>N/A</v>
      </c>
      <c r="C44" t="str">
        <f>'[1]Sk16 Rerun Cycle 3_8.xlsx'!C40</f>
        <v>N/A</v>
      </c>
      <c r="D44">
        <f>'[1]Sk16 Rerun Cycle 3_8.xlsx'!D40</f>
        <v>6.2323569757138549E-3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3_8.xlsx'!A45</f>
        <v>E8</v>
      </c>
      <c r="B45" t="str">
        <f>'[1]Sk16 Rerun Cycle 3_8.xlsx'!B41</f>
        <v>N/A</v>
      </c>
      <c r="C45" t="str">
        <f>'[1]Sk16 Rerun Cycle 3_8.xlsx'!C41</f>
        <v>N/A</v>
      </c>
      <c r="D45">
        <f>'[1]Sk16 Rerun Cycle 3_8.xlsx'!D41</f>
        <v>2.778703769698168E-3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3_8.xlsx'!A46</f>
        <v>D8</v>
      </c>
      <c r="B46" t="str">
        <f>'[1]Sk16 Rerun Cycle 3_8.xlsx'!B43</f>
        <v>N/A</v>
      </c>
      <c r="C46" t="str">
        <f>'[1]Sk16 Rerun Cycle 3_8.xlsx'!C43</f>
        <v>N/A</v>
      </c>
      <c r="D46">
        <f>'[1]Sk16 Rerun Cycle 3_8.xlsx'!D43</f>
        <v>2.3965166143985529E-3</v>
      </c>
    </row>
    <row r="47" spans="1:6" x14ac:dyDescent="0.25">
      <c r="A47" t="str">
        <f>'[1]Sk16 Rerun Cycle 3_8.xlsx'!A47</f>
        <v>C8</v>
      </c>
      <c r="B47" t="str">
        <f>'[1]Sk16 Rerun Cycle 3_8.xlsx'!B44</f>
        <v>N/A</v>
      </c>
      <c r="C47" t="str">
        <f>'[1]Sk16 Rerun Cycle 3_8.xlsx'!C44</f>
        <v>N/A</v>
      </c>
      <c r="D47">
        <f>'[1]Sk16 Rerun Cycle 3_8.xlsx'!D44</f>
        <v>3.559128003709086E-4</v>
      </c>
    </row>
    <row r="48" spans="1:6" x14ac:dyDescent="0.25">
      <c r="A48" t="str">
        <f>'[1]Sk16 Rerun Cycle 3_8.xlsx'!A48</f>
        <v>B8</v>
      </c>
      <c r="B48" t="str">
        <f>'[1]Sk16 Rerun Cycle 3_8.xlsx'!B46</f>
        <v>N/A</v>
      </c>
      <c r="C48" t="str">
        <f>'[1]Sk16 Rerun Cycle 3_8.xlsx'!C46</f>
        <v>N/A</v>
      </c>
      <c r="D48">
        <f>'[1]Sk16 Rerun Cycle 3_8.xlsx'!D46</f>
        <v>4.8566858879697129E-3</v>
      </c>
    </row>
    <row r="49" spans="1:4" x14ac:dyDescent="0.25">
      <c r="A49" t="str">
        <f>'[1]Sk16 Rerun Cycle 3_8.xlsx'!A49</f>
        <v>A8</v>
      </c>
      <c r="B49" t="str">
        <f>'[1]Sk16 Rerun Cycle 3_8.xlsx'!B47</f>
        <v>N/A</v>
      </c>
      <c r="C49" t="str">
        <f>'[1]Sk16 Rerun Cycle 3_8.xlsx'!C47</f>
        <v>N/A</v>
      </c>
      <c r="D49">
        <f>'[1]Sk16 Rerun Cycle 3_8.xlsx'!D47</f>
        <v>3.8279936066974571E-3</v>
      </c>
    </row>
  </sheetData>
  <autoFilter ref="B1:D49" xr:uid="{0D6D9A5F-0518-4203-9599-ECFB1A689C2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1F0D-E648-4ADC-8D6B-0B454EA6CDA8}">
  <dimension ref="A1:J49"/>
  <sheetViews>
    <sheetView workbookViewId="0">
      <selection activeCell="F35" sqref="F2:F35"/>
    </sheetView>
  </sheetViews>
  <sheetFormatPr defaultRowHeight="15" x14ac:dyDescent="0.25"/>
  <cols>
    <col min="2" max="2" width="11.85546875" bestFit="1" customWidth="1"/>
    <col min="3" max="3" width="14.85546875" bestFit="1" customWidth="1"/>
    <col min="4" max="4" width="11.85546875" bestFit="1" customWidth="1"/>
  </cols>
  <sheetData>
    <row r="1" spans="1:10" x14ac:dyDescent="0.25">
      <c r="A1" s="1"/>
      <c r="B1" s="1" t="str">
        <f>'[1]Sk16 Rerun Cycle 3_9.xlsx'!B1</f>
        <v>Germtime</v>
      </c>
      <c r="C1" s="1" t="str">
        <f>'[1]Sk16 Rerun Cycle 3_9.xlsx'!C1</f>
        <v>Slope Coefficient</v>
      </c>
      <c r="D1" s="22" t="str">
        <f>'[1]Sk16 Rerun Cycle 3_9.xlsx'!D1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21" t="str">
        <f>'[1]Sk16 Rerun Cycle 3_9.xlsx'!A2</f>
        <v>A1</v>
      </c>
      <c r="B2">
        <f>'[1]Sk16 Rerun Cycle 3_9.xlsx'!B35</f>
        <v>42.2097545413056</v>
      </c>
      <c r="C2">
        <f>'[1]Sk16 Rerun Cycle 3_9.xlsx'!C35</f>
        <v>2.3814868918880459E-4</v>
      </c>
      <c r="D2">
        <f>'[1]Sk16 Rerun Cycle 3_9.xlsx'!D35</f>
        <v>2.39328445524124E-3</v>
      </c>
      <c r="E2">
        <v>1</v>
      </c>
      <c r="F2" s="7">
        <f>E2/47*100</f>
        <v>2.1276595744680851</v>
      </c>
      <c r="G2">
        <f>AVERAGE(B2:B49)</f>
        <v>112.77867058071568</v>
      </c>
      <c r="H2">
        <f>AVERAGE(C2:C49)</f>
        <v>3.4033875939534926E-4</v>
      </c>
      <c r="I2">
        <f>AVERAGE(D2:D49)</f>
        <v>2.7012186739458111E-3</v>
      </c>
      <c r="J2">
        <v>0.25</v>
      </c>
    </row>
    <row r="3" spans="1:10" x14ac:dyDescent="0.25">
      <c r="A3" s="1" t="str">
        <f>'[1]Sk16 Rerun Cycle 3_9.xlsx'!A3</f>
        <v>B1</v>
      </c>
      <c r="B3">
        <f>'[1]Sk16 Rerun Cycle 3_9.xlsx'!B49</f>
        <v>58.774273642583303</v>
      </c>
      <c r="C3">
        <f>'[1]Sk16 Rerun Cycle 3_9.xlsx'!C49</f>
        <v>2.170147889335263E-4</v>
      </c>
      <c r="D3">
        <f>'[1]Sk16 Rerun Cycle 3_9.xlsx'!D49</f>
        <v>2.5139402351434721E-3</v>
      </c>
      <c r="E3">
        <v>2</v>
      </c>
      <c r="F3" s="7">
        <f t="shared" ref="F3:F45" si="0">E3/47*100</f>
        <v>4.2553191489361701</v>
      </c>
      <c r="G3">
        <f>G4/SQRT(COUNT(B2:B49))</f>
        <v>7.4567130290440202</v>
      </c>
      <c r="H3">
        <f>H4/SQRT(COUNT(C2:C49))</f>
        <v>1.6746800681902241E-5</v>
      </c>
      <c r="I3">
        <f>I4/SQRT(COUNT(D2:D49))</f>
        <v>1.1647483770528381E-4</v>
      </c>
    </row>
    <row r="4" spans="1:10" x14ac:dyDescent="0.25">
      <c r="A4" s="1" t="str">
        <f>'[1]Sk16 Rerun Cycle 3_9.xlsx'!A4</f>
        <v>C1</v>
      </c>
      <c r="B4">
        <f>'[1]Sk16 Rerun Cycle 3_9.xlsx'!B20</f>
        <v>64.312590028777805</v>
      </c>
      <c r="C4">
        <f>'[1]Sk16 Rerun Cycle 3_9.xlsx'!C20</f>
        <v>2.3325254271184601E-4</v>
      </c>
      <c r="D4">
        <f>'[1]Sk16 Rerun Cycle 3_9.xlsx'!D20</f>
        <v>2.1719776676706912E-3</v>
      </c>
      <c r="E4">
        <v>3</v>
      </c>
      <c r="F4" s="7">
        <f t="shared" si="0"/>
        <v>6.3829787234042552</v>
      </c>
      <c r="G4">
        <f>_xlfn.STDEV.S(B2:B49)</f>
        <v>43.479734966021873</v>
      </c>
      <c r="H4">
        <f>_xlfn.STDEV.S(C2:C196)</f>
        <v>9.7649789168734457E-5</v>
      </c>
      <c r="I4">
        <f>_xlfn.STDEV.S(D2:D196)</f>
        <v>8.069613468355629E-4</v>
      </c>
    </row>
    <row r="5" spans="1:10" x14ac:dyDescent="0.25">
      <c r="A5" s="1" t="str">
        <f>'[1]Sk16 Rerun Cycle 3_9.xlsx'!A5</f>
        <v>D1</v>
      </c>
      <c r="B5">
        <f>'[1]Sk16 Rerun Cycle 3_9.xlsx'!B5</f>
        <v>67.821713618416695</v>
      </c>
      <c r="C5">
        <f>'[1]Sk16 Rerun Cycle 3_9.xlsx'!C5</f>
        <v>3.3328807655682739E-4</v>
      </c>
      <c r="D5">
        <f>'[1]Sk16 Rerun Cycle 3_9.xlsx'!D5</f>
        <v>2.5870912040421462E-3</v>
      </c>
      <c r="E5">
        <v>4</v>
      </c>
      <c r="F5" s="7">
        <f t="shared" si="0"/>
        <v>8.5106382978723403</v>
      </c>
      <c r="G5" s="8">
        <f>G4/G2</f>
        <v>0.38553154370536252</v>
      </c>
      <c r="H5" s="8">
        <f>H4/H2</f>
        <v>0.28691938979333553</v>
      </c>
      <c r="I5" s="8">
        <f>I4/I2</f>
        <v>0.29873973352064548</v>
      </c>
    </row>
    <row r="6" spans="1:10" x14ac:dyDescent="0.25">
      <c r="A6" s="1" t="str">
        <f>'[1]Sk16 Rerun Cycle 3_9.xlsx'!A6</f>
        <v>E1</v>
      </c>
      <c r="B6">
        <f>'[1]Sk16 Rerun Cycle 3_9.xlsx'!B42</f>
        <v>74.095502251888902</v>
      </c>
      <c r="C6">
        <f>'[1]Sk16 Rerun Cycle 3_9.xlsx'!C42</f>
        <v>3.4414944806938962E-4</v>
      </c>
      <c r="D6">
        <f>'[1]Sk16 Rerun Cycle 3_9.xlsx'!D42</f>
        <v>3.2528918543863641E-3</v>
      </c>
      <c r="E6">
        <v>5</v>
      </c>
      <c r="F6" s="7">
        <f t="shared" si="0"/>
        <v>10.638297872340425</v>
      </c>
      <c r="G6">
        <f>COUNT(B2:B196)</f>
        <v>34</v>
      </c>
      <c r="H6">
        <f>COUNT(C2:C196)</f>
        <v>34</v>
      </c>
      <c r="I6">
        <f>COUNT(D2:D196)</f>
        <v>48</v>
      </c>
    </row>
    <row r="7" spans="1:10" x14ac:dyDescent="0.25">
      <c r="A7" s="1" t="str">
        <f>'[1]Sk16 Rerun Cycle 3_9.xlsx'!A7</f>
        <v>F1</v>
      </c>
      <c r="B7">
        <f>'[1]Sk16 Rerun Cycle 3_9.xlsx'!B2</f>
        <v>75.103107937999994</v>
      </c>
      <c r="C7">
        <f>'[1]Sk16 Rerun Cycle 3_9.xlsx'!C2</f>
        <v>2.4736823083887398E-4</v>
      </c>
      <c r="D7">
        <f>'[1]Sk16 Rerun Cycle 3_9.xlsx'!D2</f>
        <v>2.548677711253534E-3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Rerun Cycle 3_9.xlsx'!A8</f>
        <v>F2</v>
      </c>
      <c r="B8">
        <f>'[1]Sk16 Rerun Cycle 3_9.xlsx'!B8</f>
        <v>75.103107937999994</v>
      </c>
      <c r="C8">
        <f>'[1]Sk16 Rerun Cycle 3_9.xlsx'!C8</f>
        <v>3.3149965572805998E-4</v>
      </c>
      <c r="D8">
        <f>'[1]Sk16 Rerun Cycle 3_9.xlsx'!D8</f>
        <v>2.2023908338654071E-3</v>
      </c>
      <c r="E8">
        <v>7</v>
      </c>
      <c r="F8" s="7">
        <f t="shared" si="0"/>
        <v>14.893617021276595</v>
      </c>
    </row>
    <row r="9" spans="1:10" x14ac:dyDescent="0.25">
      <c r="A9" s="1" t="str">
        <f>'[1]Sk16 Rerun Cycle 3_9.xlsx'!A9</f>
        <v>E2</v>
      </c>
      <c r="B9">
        <f>'[1]Sk16 Rerun Cycle 3_9.xlsx'!B22</f>
        <v>78.110538706305505</v>
      </c>
      <c r="C9">
        <f>'[1]Sk16 Rerun Cycle 3_9.xlsx'!C22</f>
        <v>3.6663102270632079E-4</v>
      </c>
      <c r="D9">
        <f>'[1]Sk16 Rerun Cycle 3_9.xlsx'!D22</f>
        <v>3.053288960625023E-3</v>
      </c>
      <c r="E9">
        <v>8</v>
      </c>
      <c r="F9" s="7">
        <f t="shared" si="0"/>
        <v>17.021276595744681</v>
      </c>
      <c r="G9">
        <f>MAX(B2:B49)</f>
        <v>213.196172915028</v>
      </c>
      <c r="H9">
        <f>MAX(C2:C49)</f>
        <v>5.3368944741052958E-4</v>
      </c>
      <c r="I9">
        <f>MAX(D2:D49)</f>
        <v>5.9571713255945607E-3</v>
      </c>
    </row>
    <row r="10" spans="1:10" x14ac:dyDescent="0.25">
      <c r="A10" s="1" t="str">
        <f>'[1]Sk16 Rerun Cycle 3_9.xlsx'!A10</f>
        <v>D2</v>
      </c>
      <c r="B10">
        <f>'[1]Sk16 Rerun Cycle 3_9.xlsx'!B11</f>
        <v>78.611341202250003</v>
      </c>
      <c r="C10">
        <f>'[1]Sk16 Rerun Cycle 3_9.xlsx'!C11</f>
        <v>3.9154594763583832E-4</v>
      </c>
      <c r="D10">
        <f>'[1]Sk16 Rerun Cycle 3_9.xlsx'!D11</f>
        <v>2.5202759819415322E-3</v>
      </c>
      <c r="E10">
        <v>9</v>
      </c>
      <c r="F10" s="7">
        <f t="shared" si="0"/>
        <v>19.148936170212767</v>
      </c>
      <c r="G10">
        <f>MIN(B2:B49)</f>
        <v>42.2097545413056</v>
      </c>
      <c r="H10">
        <f>MIN(C2:C49)</f>
        <v>9.2483061209240451E-5</v>
      </c>
      <c r="I10">
        <f>MIN(D2:D49)</f>
        <v>3.4502161787938382E-4</v>
      </c>
    </row>
    <row r="11" spans="1:10" x14ac:dyDescent="0.25">
      <c r="A11" s="1" t="str">
        <f>'[1]Sk16 Rerun Cycle 3_9.xlsx'!A11</f>
        <v>C2</v>
      </c>
      <c r="B11">
        <f>'[1]Sk16 Rerun Cycle 3_9.xlsx'!B40</f>
        <v>81.120296465611105</v>
      </c>
      <c r="C11">
        <f>'[1]Sk16 Rerun Cycle 3_9.xlsx'!C40</f>
        <v>2.6271100098975109E-4</v>
      </c>
      <c r="D11">
        <f>'[1]Sk16 Rerun Cycle 3_9.xlsx'!D40</f>
        <v>2.1438571475611988E-3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Rerun Cycle 3_9.xlsx'!A12</f>
        <v>B2</v>
      </c>
      <c r="B12">
        <f>'[1]Sk16 Rerun Cycle 3_9.xlsx'!B46</f>
        <v>82.125118834083295</v>
      </c>
      <c r="C12">
        <f>'[1]Sk16 Rerun Cycle 3_9.xlsx'!C46</f>
        <v>2.241869039550835E-4</v>
      </c>
      <c r="D12">
        <f>'[1]Sk16 Rerun Cycle 3_9.xlsx'!D46</f>
        <v>3.4261260283301302E-3</v>
      </c>
      <c r="E12">
        <v>11</v>
      </c>
      <c r="F12" s="7">
        <f t="shared" si="0"/>
        <v>23.404255319148938</v>
      </c>
      <c r="G12">
        <f>(16*G5^2)</f>
        <v>2.3781531390694375</v>
      </c>
      <c r="H12">
        <f>(16*H5^2)</f>
        <v>1.3171637798300802</v>
      </c>
      <c r="I12">
        <f>(16*I5^2)</f>
        <v>1.4279268541437804</v>
      </c>
    </row>
    <row r="13" spans="1:10" x14ac:dyDescent="0.25">
      <c r="A13" s="1" t="str">
        <f>'[1]Sk16 Rerun Cycle 3_9.xlsx'!A13</f>
        <v>A2</v>
      </c>
      <c r="B13">
        <f>'[1]Sk16 Rerun Cycle 3_9.xlsx'!B24</f>
        <v>83.633923861361097</v>
      </c>
      <c r="C13">
        <f>'[1]Sk16 Rerun Cycle 3_9.xlsx'!C24</f>
        <v>2.8488237622440691E-4</v>
      </c>
      <c r="D13">
        <f>'[1]Sk16 Rerun Cycle 3_9.xlsx'!D24</f>
        <v>2.996690413561892E-3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Rerun Cycle 3_9.xlsx'!A14</f>
        <v>A3</v>
      </c>
      <c r="B14">
        <f>'[1]Sk16 Rerun Cycle 3_9.xlsx'!B18</f>
        <v>87.157754474833297</v>
      </c>
      <c r="C14">
        <f>'[1]Sk16 Rerun Cycle 3_9.xlsx'!C18</f>
        <v>2.9079547678390288E-4</v>
      </c>
      <c r="D14">
        <f>'[1]Sk16 Rerun Cycle 3_9.xlsx'!D18</f>
        <v>4.4077829348603461E-3</v>
      </c>
      <c r="E14">
        <v>13</v>
      </c>
      <c r="F14" s="7">
        <f t="shared" si="0"/>
        <v>27.659574468085108</v>
      </c>
      <c r="G14">
        <f>G12/G13</f>
        <v>28.735199706440941</v>
      </c>
      <c r="H14">
        <f>H12/H13</f>
        <v>15.91527628633626</v>
      </c>
      <c r="I14">
        <f>I12/I13</f>
        <v>17.253625364120609</v>
      </c>
    </row>
    <row r="15" spans="1:10" x14ac:dyDescent="0.25">
      <c r="A15" s="1" t="str">
        <f>'[1]Sk16 Rerun Cycle 3_9.xlsx'!A15</f>
        <v>B3</v>
      </c>
      <c r="B15">
        <f>'[1]Sk16 Rerun Cycle 3_9.xlsx'!B10</f>
        <v>88.662935653055598</v>
      </c>
      <c r="C15">
        <f>'[1]Sk16 Rerun Cycle 3_9.xlsx'!C10</f>
        <v>3.3627933733928128E-4</v>
      </c>
      <c r="D15">
        <f>'[1]Sk16 Rerun Cycle 3_9.xlsx'!D10</f>
        <v>3.6636564889788049E-3</v>
      </c>
      <c r="E15">
        <v>14</v>
      </c>
      <c r="F15" s="7">
        <f t="shared" si="0"/>
        <v>29.787234042553191</v>
      </c>
      <c r="G15">
        <f>ROUND(G14,0)</f>
        <v>29</v>
      </c>
      <c r="H15">
        <f>ROUND(H14,0)</f>
        <v>16</v>
      </c>
      <c r="I15">
        <f>ROUND(I14,0)</f>
        <v>17</v>
      </c>
    </row>
    <row r="16" spans="1:10" x14ac:dyDescent="0.25">
      <c r="A16" s="1" t="str">
        <f>'[1]Sk16 Rerun Cycle 3_9.xlsx'!A16</f>
        <v>C3</v>
      </c>
      <c r="B16">
        <f>'[1]Sk16 Rerun Cycle 3_9.xlsx'!B34</f>
        <v>90.166072891444401</v>
      </c>
      <c r="C16">
        <f>'[1]Sk16 Rerun Cycle 3_9.xlsx'!C34</f>
        <v>2.8829499281655702E-4</v>
      </c>
      <c r="D16">
        <f>'[1]Sk16 Rerun Cycle 3_9.xlsx'!D34</f>
        <v>2.062011934004545E-3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Rerun Cycle 3_9.xlsx'!A17</f>
        <v>D3</v>
      </c>
      <c r="B17">
        <f>'[1]Sk16 Rerun Cycle 3_9.xlsx'!B38</f>
        <v>91.670014920333301</v>
      </c>
      <c r="C17">
        <f>'[1]Sk16 Rerun Cycle 3_9.xlsx'!C38</f>
        <v>3.1347995535209412E-4</v>
      </c>
      <c r="D17">
        <f>'[1]Sk16 Rerun Cycle 3_9.xlsx'!D38</f>
        <v>2.241720320446726E-3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Rerun Cycle 3_9.xlsx'!A18</f>
        <v>E3</v>
      </c>
      <c r="B18">
        <f>'[1]Sk16 Rerun Cycle 3_9.xlsx'!B47</f>
        <v>94.683655645861094</v>
      </c>
      <c r="C18">
        <f>'[1]Sk16 Rerun Cycle 3_9.xlsx'!C47</f>
        <v>3.139249346039269E-4</v>
      </c>
      <c r="D18">
        <f>'[1]Sk16 Rerun Cycle 3_9.xlsx'!D47</f>
        <v>1.894800524607973E-3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Rerun Cycle 3_9.xlsx'!A19</f>
        <v>F3</v>
      </c>
      <c r="B19">
        <f>'[1]Sk16 Rerun Cycle 3_9.xlsx'!B4</f>
        <v>96.193464516583305</v>
      </c>
      <c r="C19">
        <f>'[1]Sk16 Rerun Cycle 3_9.xlsx'!C4</f>
        <v>4.4828594554798538E-4</v>
      </c>
      <c r="D19">
        <f>'[1]Sk16 Rerun Cycle 3_9.xlsx'!D4</f>
        <v>2.2815176767301492E-3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Rerun Cycle 3_9.xlsx'!A20</f>
        <v>F4</v>
      </c>
      <c r="B20">
        <f>'[1]Sk16 Rerun Cycle 3_9.xlsx'!B21</f>
        <v>103.721873500417</v>
      </c>
      <c r="C20">
        <f>'[1]Sk16 Rerun Cycle 3_9.xlsx'!C21</f>
        <v>4.5701048542528112E-4</v>
      </c>
      <c r="D20">
        <f>'[1]Sk16 Rerun Cycle 3_9.xlsx'!D21</f>
        <v>2.2803964761173032E-3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Rerun Cycle 3_9.xlsx'!A21</f>
        <v>E4</v>
      </c>
      <c r="B21">
        <f>'[1]Sk16 Rerun Cycle 3_9.xlsx'!B9</f>
        <v>117.785881224889</v>
      </c>
      <c r="C21">
        <f>'[1]Sk16 Rerun Cycle 3_9.xlsx'!C9</f>
        <v>3.3368636704423981E-4</v>
      </c>
      <c r="D21">
        <f>'[1]Sk16 Rerun Cycle 3_9.xlsx'!D9</f>
        <v>2.99496012039194E-3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Rerun Cycle 3_9.xlsx'!A22</f>
        <v>D4</v>
      </c>
      <c r="B22">
        <f>'[1]Sk16 Rerun Cycle 3_9.xlsx'!B26</f>
        <v>122.301510750639</v>
      </c>
      <c r="C22">
        <f>'[1]Sk16 Rerun Cycle 3_9.xlsx'!C26</f>
        <v>3.861656136641193E-4</v>
      </c>
      <c r="D22">
        <f>'[1]Sk16 Rerun Cycle 3_9.xlsx'!D26</f>
        <v>3.0256455751067079E-3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Rerun Cycle 3_9.xlsx'!A23</f>
        <v>C4</v>
      </c>
      <c r="B23">
        <f>'[1]Sk16 Rerun Cycle 3_9.xlsx'!B48</f>
        <v>132.848079994833</v>
      </c>
      <c r="C23">
        <f>'[1]Sk16 Rerun Cycle 3_9.xlsx'!C48</f>
        <v>9.2483061209240451E-5</v>
      </c>
      <c r="D23">
        <f>'[1]Sk16 Rerun Cycle 3_9.xlsx'!D48</f>
        <v>4.0302798755264572E-3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Rerun Cycle 3_9.xlsx'!A24</f>
        <v>B4</v>
      </c>
      <c r="B24">
        <f>'[1]Sk16 Rerun Cycle 3_9.xlsx'!B31</f>
        <v>134.85621736786101</v>
      </c>
      <c r="C24">
        <f>'[1]Sk16 Rerun Cycle 3_9.xlsx'!C31</f>
        <v>3.2828338547493118E-4</v>
      </c>
      <c r="D24">
        <f>'[1]Sk16 Rerun Cycle 3_9.xlsx'!D31</f>
        <v>2.7981172279028859E-3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Rerun Cycle 3_9.xlsx'!A25</f>
        <v>A4</v>
      </c>
      <c r="B25">
        <f>'[1]Sk16 Rerun Cycle 3_9.xlsx'!B6</f>
        <v>137.37231239422201</v>
      </c>
      <c r="C25">
        <f>'[1]Sk16 Rerun Cycle 3_9.xlsx'!C6</f>
        <v>4.8304678767122761E-4</v>
      </c>
      <c r="D25">
        <f>'[1]Sk16 Rerun Cycle 3_9.xlsx'!D6</f>
        <v>2.6888879761425822E-3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Rerun Cycle 3_9.xlsx'!A26</f>
        <v>A5</v>
      </c>
      <c r="B26">
        <f>'[1]Sk16 Rerun Cycle 3_9.xlsx'!B29</f>
        <v>137.87621426136101</v>
      </c>
      <c r="C26">
        <f>'[1]Sk16 Rerun Cycle 3_9.xlsx'!C29</f>
        <v>4.5407077639364999E-4</v>
      </c>
      <c r="D26">
        <f>'[1]Sk16 Rerun Cycle 3_9.xlsx'!D29</f>
        <v>2.8033744274380888E-3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Rerun Cycle 3_9.xlsx'!A27</f>
        <v>B5</v>
      </c>
      <c r="B27">
        <f>'[1]Sk16 Rerun Cycle 3_9.xlsx'!B23</f>
        <v>141.888167696083</v>
      </c>
      <c r="C27">
        <f>'[1]Sk16 Rerun Cycle 3_9.xlsx'!C23</f>
        <v>4.9189033896714128E-4</v>
      </c>
      <c r="D27">
        <f>'[1]Sk16 Rerun Cycle 3_9.xlsx'!D23</f>
        <v>2.6054706077723319E-3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Rerun Cycle 3_9.xlsx'!A28</f>
        <v>C5</v>
      </c>
      <c r="B28">
        <f>'[1]Sk16 Rerun Cycle 3_9.xlsx'!B33</f>
        <v>142.389000912694</v>
      </c>
      <c r="C28">
        <f>'[1]Sk16 Rerun Cycle 3_9.xlsx'!C33</f>
        <v>4.3207616058665908E-4</v>
      </c>
      <c r="D28">
        <f>'[1]Sk16 Rerun Cycle 3_9.xlsx'!D33</f>
        <v>2.300340041079599E-3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Rerun Cycle 3_9.xlsx'!A29</f>
        <v>D5</v>
      </c>
      <c r="B29">
        <f>'[1]Sk16 Rerun Cycle 3_9.xlsx'!B30</f>
        <v>152.4361968355</v>
      </c>
      <c r="C29">
        <f>'[1]Sk16 Rerun Cycle 3_9.xlsx'!C30</f>
        <v>3.2462683896165802E-4</v>
      </c>
      <c r="D29">
        <f>'[1]Sk16 Rerun Cycle 3_9.xlsx'!D30</f>
        <v>3.0376832612824872E-3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Rerun Cycle 3_9.xlsx'!A30</f>
        <v>E5</v>
      </c>
      <c r="B30">
        <f>'[1]Sk16 Rerun Cycle 3_9.xlsx'!B7</f>
        <v>161.48524502325</v>
      </c>
      <c r="C30">
        <f>'[1]Sk16 Rerun Cycle 3_9.xlsx'!C7</f>
        <v>5.3025099472011684E-4</v>
      </c>
      <c r="D30">
        <f>'[1]Sk16 Rerun Cycle 3_9.xlsx'!D7</f>
        <v>3.8834550715514718E-3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Rerun Cycle 3_9.xlsx'!A31</f>
        <v>F5</v>
      </c>
      <c r="B31">
        <f>'[1]Sk16 Rerun Cycle 3_9.xlsx'!B25</f>
        <v>165.997107611167</v>
      </c>
      <c r="C31">
        <f>'[1]Sk16 Rerun Cycle 3_9.xlsx'!C25</f>
        <v>3.619421209672832E-4</v>
      </c>
      <c r="D31">
        <f>'[1]Sk16 Rerun Cycle 3_9.xlsx'!D25</f>
        <v>2.0440468818560351E-3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Rerun Cycle 3_9.xlsx'!A32</f>
        <v>F6</v>
      </c>
      <c r="B32">
        <f>'[1]Sk16 Rerun Cycle 3_9.xlsx'!B45</f>
        <v>173.02900850038901</v>
      </c>
      <c r="C32">
        <f>'[1]Sk16 Rerun Cycle 3_9.xlsx'!C45</f>
        <v>2.6169878769895108E-4</v>
      </c>
      <c r="D32">
        <f>'[1]Sk16 Rerun Cycle 3_9.xlsx'!D45</f>
        <v>3.3303345117750459E-3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Rerun Cycle 3_9.xlsx'!A33</f>
        <v>E6</v>
      </c>
      <c r="B33">
        <f>'[1]Sk16 Rerun Cycle 3_9.xlsx'!B32</f>
        <v>185.582125471306</v>
      </c>
      <c r="C33">
        <f>'[1]Sk16 Rerun Cycle 3_9.xlsx'!C32</f>
        <v>3.4183330593498372E-4</v>
      </c>
      <c r="D33">
        <f>'[1]Sk16 Rerun Cycle 3_9.xlsx'!D32</f>
        <v>2.263204575241368E-3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Rerun Cycle 3_9.xlsx'!A34</f>
        <v>D6</v>
      </c>
      <c r="B34">
        <f>'[1]Sk16 Rerun Cycle 3_9.xlsx'!B12</f>
        <v>202.15451815399999</v>
      </c>
      <c r="C34">
        <f>'[1]Sk16 Rerun Cycle 3_9.xlsx'!C12</f>
        <v>2.9302402132938701E-4</v>
      </c>
      <c r="D34">
        <f>'[1]Sk16 Rerun Cycle 3_9.xlsx'!D12</f>
        <v>2.4933695007586659E-3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Rerun Cycle 3_9.xlsx'!A35</f>
        <v>C6</v>
      </c>
      <c r="B35">
        <f>'[1]Sk16 Rerun Cycle 3_9.xlsx'!B19</f>
        <v>213.196172915028</v>
      </c>
      <c r="C35">
        <f>'[1]Sk16 Rerun Cycle 3_9.xlsx'!C19</f>
        <v>5.3368944741052958E-4</v>
      </c>
      <c r="D35">
        <f>'[1]Sk16 Rerun Cycle 3_9.xlsx'!D19</f>
        <v>2.723025808965697E-3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Rerun Cycle 3_9.xlsx'!A36</f>
        <v>B6</v>
      </c>
      <c r="B36" t="str">
        <f>'[1]Sk16 Rerun Cycle 3_9.xlsx'!B3</f>
        <v>N/A</v>
      </c>
      <c r="C36" t="str">
        <f>'[1]Sk16 Rerun Cycle 3_9.xlsx'!C3</f>
        <v>N/A</v>
      </c>
      <c r="D36">
        <f>'[1]Sk16 Rerun Cycle 3_9.xlsx'!D3</f>
        <v>2.2826798597298812E-3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Rerun Cycle 3_9.xlsx'!A37</f>
        <v>A6</v>
      </c>
      <c r="B37" t="str">
        <f>'[1]Sk16 Rerun Cycle 3_9.xlsx'!B13</f>
        <v>N/A</v>
      </c>
      <c r="C37" t="str">
        <f>'[1]Sk16 Rerun Cycle 3_9.xlsx'!C13</f>
        <v>N/A</v>
      </c>
      <c r="D37">
        <f>'[1]Sk16 Rerun Cycle 3_9.xlsx'!D13</f>
        <v>2.4561722920127299E-3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Rerun Cycle 3_9.xlsx'!A38</f>
        <v>A7</v>
      </c>
      <c r="B38" t="str">
        <f>'[1]Sk16 Rerun Cycle 3_9.xlsx'!B14</f>
        <v>N/A</v>
      </c>
      <c r="C38" t="str">
        <f>'[1]Sk16 Rerun Cycle 3_9.xlsx'!C14</f>
        <v>N/A</v>
      </c>
      <c r="D38">
        <f>'[1]Sk16 Rerun Cycle 3_9.xlsx'!D14</f>
        <v>2.1566433851533061E-3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Rerun Cycle 3_9.xlsx'!A39</f>
        <v>B7</v>
      </c>
      <c r="B39" t="str">
        <f>'[1]Sk16 Rerun Cycle 3_9.xlsx'!B15</f>
        <v>N/A</v>
      </c>
      <c r="C39" t="str">
        <f>'[1]Sk16 Rerun Cycle 3_9.xlsx'!C15</f>
        <v>N/A</v>
      </c>
      <c r="D39">
        <f>'[1]Sk16 Rerun Cycle 3_9.xlsx'!D15</f>
        <v>1.8816388417924449E-3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Rerun Cycle 3_9.xlsx'!A40</f>
        <v>C7</v>
      </c>
      <c r="B40" t="str">
        <f>'[1]Sk16 Rerun Cycle 3_9.xlsx'!B16</f>
        <v>N/A</v>
      </c>
      <c r="C40" t="str">
        <f>'[1]Sk16 Rerun Cycle 3_9.xlsx'!C16</f>
        <v>N/A</v>
      </c>
      <c r="D40">
        <f>'[1]Sk16 Rerun Cycle 3_9.xlsx'!D16</f>
        <v>2.6924127386665389E-3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Rerun Cycle 3_9.xlsx'!A41</f>
        <v>D7</v>
      </c>
      <c r="B41" t="str">
        <f>'[1]Sk16 Rerun Cycle 3_9.xlsx'!B17</f>
        <v>N/A</v>
      </c>
      <c r="C41" t="str">
        <f>'[1]Sk16 Rerun Cycle 3_9.xlsx'!C17</f>
        <v>N/A</v>
      </c>
      <c r="D41">
        <f>'[1]Sk16 Rerun Cycle 3_9.xlsx'!D17</f>
        <v>3.274713315428837E-3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Rerun Cycle 3_9.xlsx'!A42</f>
        <v>E7</v>
      </c>
      <c r="B42" t="str">
        <f>'[1]Sk16 Rerun Cycle 3_9.xlsx'!B27</f>
        <v>N/A</v>
      </c>
      <c r="C42" t="str">
        <f>'[1]Sk16 Rerun Cycle 3_9.xlsx'!C27</f>
        <v>N/A</v>
      </c>
      <c r="D42">
        <f>'[1]Sk16 Rerun Cycle 3_9.xlsx'!D27</f>
        <v>2.4011244680056721E-3</v>
      </c>
      <c r="E42">
        <v>41</v>
      </c>
      <c r="F42" s="7">
        <f t="shared" si="0"/>
        <v>87.2340425531915</v>
      </c>
    </row>
    <row r="43" spans="1:6" x14ac:dyDescent="0.25">
      <c r="A43" s="1" t="str">
        <f>'[1]Sk16 Rerun Cycle 3_9.xlsx'!A43</f>
        <v>F7</v>
      </c>
      <c r="B43" t="str">
        <f>'[1]Sk16 Rerun Cycle 3_9.xlsx'!B28</f>
        <v>N/A</v>
      </c>
      <c r="C43" t="str">
        <f>'[1]Sk16 Rerun Cycle 3_9.xlsx'!C28</f>
        <v>N/A</v>
      </c>
      <c r="D43">
        <f>'[1]Sk16 Rerun Cycle 3_9.xlsx'!D28</f>
        <v>5.9571713255945607E-3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Rerun Cycle 3_9.xlsx'!A44</f>
        <v>F8</v>
      </c>
      <c r="B44" t="str">
        <f>'[1]Sk16 Rerun Cycle 3_9.xlsx'!B36</f>
        <v>N/A</v>
      </c>
      <c r="C44" t="str">
        <f>'[1]Sk16 Rerun Cycle 3_9.xlsx'!C36</f>
        <v>N/A</v>
      </c>
      <c r="D44">
        <f>'[1]Sk16 Rerun Cycle 3_9.xlsx'!D36</f>
        <v>2.468248759900672E-3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Rerun Cycle 3_9.xlsx'!A45</f>
        <v>E8</v>
      </c>
      <c r="B45" t="str">
        <f>'[1]Sk16 Rerun Cycle 3_9.xlsx'!B37</f>
        <v>N/A</v>
      </c>
      <c r="C45" t="str">
        <f>'[1]Sk16 Rerun Cycle 3_9.xlsx'!C37</f>
        <v>N/A</v>
      </c>
      <c r="D45">
        <f>'[1]Sk16 Rerun Cycle 3_9.xlsx'!D37</f>
        <v>2.3708428229680281E-3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Rerun Cycle 3_9.xlsx'!A46</f>
        <v>D8</v>
      </c>
      <c r="B46" t="str">
        <f>'[1]Sk16 Rerun Cycle 3_9.xlsx'!B39</f>
        <v>N/A</v>
      </c>
      <c r="C46" t="str">
        <f>'[1]Sk16 Rerun Cycle 3_9.xlsx'!C39</f>
        <v>N/A</v>
      </c>
      <c r="D46">
        <f>'[1]Sk16 Rerun Cycle 3_9.xlsx'!D39</f>
        <v>2.845962142968071E-3</v>
      </c>
    </row>
    <row r="47" spans="1:6" x14ac:dyDescent="0.25">
      <c r="A47" s="1" t="str">
        <f>'[1]Sk16 Rerun Cycle 3_9.xlsx'!A47</f>
        <v>C8</v>
      </c>
      <c r="B47" t="str">
        <f>'[1]Sk16 Rerun Cycle 3_9.xlsx'!B41</f>
        <v>N/A</v>
      </c>
      <c r="C47" t="str">
        <f>'[1]Sk16 Rerun Cycle 3_9.xlsx'!C41</f>
        <v>N/A</v>
      </c>
      <c r="D47">
        <f>'[1]Sk16 Rerun Cycle 3_9.xlsx'!D41</f>
        <v>2.774274591727576E-3</v>
      </c>
    </row>
    <row r="48" spans="1:6" x14ac:dyDescent="0.25">
      <c r="A48" s="1" t="str">
        <f>'[1]Sk16 Rerun Cycle 3_9.xlsx'!A48</f>
        <v>B8</v>
      </c>
      <c r="B48" t="str">
        <f>'[1]Sk16 Rerun Cycle 3_9.xlsx'!B43</f>
        <v>N/A</v>
      </c>
      <c r="C48" t="str">
        <f>'[1]Sk16 Rerun Cycle 3_9.xlsx'!C43</f>
        <v>N/A</v>
      </c>
      <c r="D48">
        <f>'[1]Sk16 Rerun Cycle 3_9.xlsx'!D43</f>
        <v>2.0870158754114328E-3</v>
      </c>
    </row>
    <row r="49" spans="1:4" x14ac:dyDescent="0.25">
      <c r="A49" s="1" t="str">
        <f>'[1]Sk16 Rerun Cycle 3_9.xlsx'!A49</f>
        <v>A8</v>
      </c>
      <c r="B49" t="str">
        <f>'[1]Sk16 Rerun Cycle 3_9.xlsx'!B44</f>
        <v>N/A</v>
      </c>
      <c r="C49" t="str">
        <f>'[1]Sk16 Rerun Cycle 3_9.xlsx'!C44</f>
        <v>N/A</v>
      </c>
      <c r="D49">
        <f>'[1]Sk16 Rerun Cycle 3_9.xlsx'!D44</f>
        <v>3.4502161787938382E-4</v>
      </c>
    </row>
  </sheetData>
  <autoFilter ref="B1:D49" xr:uid="{E3FE1F0D-E648-4ADC-8D6B-0B454EA6CD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491E-DDCD-46DF-B5E2-EDEBEFAD6E0C}">
  <dimension ref="A1:C16"/>
  <sheetViews>
    <sheetView workbookViewId="0">
      <selection activeCell="G34" sqref="G34"/>
    </sheetView>
  </sheetViews>
  <sheetFormatPr defaultRowHeight="15" x14ac:dyDescent="0.25"/>
  <sheetData>
    <row r="1" spans="1:3" x14ac:dyDescent="0.25">
      <c r="A1" t="s">
        <v>3</v>
      </c>
      <c r="B1">
        <f>'SK16 9 Deg Cycle 2_1.xlsx'!$G$2</f>
        <v>86.285317700353446</v>
      </c>
      <c r="C1">
        <f>'SK16 9 Deg Cycle 2_1.xlsx'!$I$2</f>
        <v>2.361713233205939E-3</v>
      </c>
    </row>
    <row r="2" spans="1:3" x14ac:dyDescent="0.25">
      <c r="A2" t="s">
        <v>6</v>
      </c>
      <c r="B2">
        <f>'SK16 9 Deg Cycle 2_2.xlsx'!$G$2</f>
        <v>65.125149178794445</v>
      </c>
      <c r="C2">
        <f>'SK16 9 Deg Cycle 2_2.xlsx'!$I$2</f>
        <v>3.0001753142142773E-3</v>
      </c>
    </row>
    <row r="3" spans="1:3" x14ac:dyDescent="0.25">
      <c r="A3" t="s">
        <v>7</v>
      </c>
      <c r="B3">
        <f>'SK16 9 Deg Cycle 2_3.xlsx'!$G$2</f>
        <v>79.395296497344461</v>
      </c>
      <c r="C3">
        <f>'SK16 9 Deg Cycle 2_3.xlsx'!$I$2</f>
        <v>2.0054600009301593E-3</v>
      </c>
    </row>
    <row r="4" spans="1:3" x14ac:dyDescent="0.25">
      <c r="A4" t="s">
        <v>8</v>
      </c>
      <c r="B4">
        <f>'SK16 9 Deg Cycle 2_4.xlsx'!$G$2</f>
        <v>78.732904588533231</v>
      </c>
      <c r="C4">
        <f>'SK16 9 Deg Cycle 2_4.xlsx'!$I$2</f>
        <v>2.2355723626245948E-3</v>
      </c>
    </row>
    <row r="5" spans="1:3" x14ac:dyDescent="0.25">
      <c r="A5" t="s">
        <v>9</v>
      </c>
      <c r="B5">
        <f>'SK16 9 Deg Cycle 2_5.xlsx'!$G$2</f>
        <v>60.7056285207427</v>
      </c>
      <c r="C5">
        <f>'SK16 9 Deg Cycle 2_5.xlsx'!$I$2</f>
        <v>3.0627632789989568E-3</v>
      </c>
    </row>
    <row r="6" spans="1:3" x14ac:dyDescent="0.25">
      <c r="A6" t="s">
        <v>12</v>
      </c>
      <c r="B6">
        <f>'SK16 9 Deg Cycle 2_6.xlsx'!$G$2</f>
        <v>73.934767148633966</v>
      </c>
      <c r="C6">
        <f>'SK16 9 Deg Cycle 2_6.xlsx'!$I$2</f>
        <v>3.8983075140132362E-3</v>
      </c>
    </row>
    <row r="7" spans="1:3" x14ac:dyDescent="0.25">
      <c r="A7" t="s">
        <v>14</v>
      </c>
    </row>
    <row r="8" spans="1:3" x14ac:dyDescent="0.25">
      <c r="A8" t="s">
        <v>15</v>
      </c>
      <c r="B8">
        <f>'SK16 9 Deg Cycle 2_8.xlsx'!$G$2</f>
        <v>76.742601771011465</v>
      </c>
      <c r="C8">
        <f>'SK16 9 Deg Cycle 2_8.xlsx'!$I$2</f>
        <v>2.6465577218152156E-3</v>
      </c>
    </row>
    <row r="9" spans="1:3" x14ac:dyDescent="0.25">
      <c r="A9" t="s">
        <v>19</v>
      </c>
      <c r="B9">
        <f>'SK16 9 Deg Cycle 2_9.xlsx'!$G$2</f>
        <v>69.228362793708769</v>
      </c>
      <c r="C9">
        <f>'SK16 9 Deg Cycle 2_9.xlsx'!$I$2</f>
        <v>3.5558343079545984E-3</v>
      </c>
    </row>
    <row r="10" spans="1:3" x14ac:dyDescent="0.25">
      <c r="A10" t="s">
        <v>20</v>
      </c>
      <c r="B10">
        <f>'SK16 9 Deg Cycle 2_10.xlsx'!$G$2</f>
        <v>66.14154195745833</v>
      </c>
      <c r="C10">
        <f>'SK16 9 Deg Cycle 2_10.xlsx'!$I$2</f>
        <v>2.4389235109016946E-3</v>
      </c>
    </row>
    <row r="11" spans="1:3" x14ac:dyDescent="0.25">
      <c r="A11" t="s">
        <v>21</v>
      </c>
      <c r="B11">
        <f>'SK16 9 Deg Cycle 2_11.xlsx'!$G$2</f>
        <v>51.208231763657189</v>
      </c>
      <c r="C11">
        <f>'SK16 9 Deg Cycle 2_11.xlsx'!$I$2</f>
        <v>3.8742333427334024E-3</v>
      </c>
    </row>
    <row r="12" spans="1:3" x14ac:dyDescent="0.25">
      <c r="A12" t="s">
        <v>22</v>
      </c>
      <c r="B12">
        <f>'SK16 9 Deg Cycle 2_12.xlsx'!$G$2</f>
        <v>66.633476893795674</v>
      </c>
      <c r="C12">
        <f>'SK16 9 Deg Cycle 2_12.xlsx'!$I$2</f>
        <v>3.5484296346720043E-3</v>
      </c>
    </row>
    <row r="13" spans="1:3" x14ac:dyDescent="0.25">
      <c r="A13" t="s">
        <v>26</v>
      </c>
      <c r="B13">
        <f>'SK16 9 Deg Cycle 2_13.xlsx'!$G$2</f>
        <v>87.795943118142063</v>
      </c>
      <c r="C13">
        <f>'SK16 9 Deg Cycle 2_13.xlsx'!$I$2</f>
        <v>2.5561179439846852E-3</v>
      </c>
    </row>
    <row r="14" spans="1:3" x14ac:dyDescent="0.25">
      <c r="A14" t="s">
        <v>27</v>
      </c>
      <c r="B14">
        <f>'SK16 9 Deg Cycle 2_14.xlsx'!$G$2</f>
        <v>79.399739845640397</v>
      </c>
      <c r="C14">
        <f>'SK16 9 Deg Cycle 2_14.xlsx'!$I$2</f>
        <v>2.3019257963136606E-3</v>
      </c>
    </row>
    <row r="15" spans="1:3" x14ac:dyDescent="0.25">
      <c r="A15" s="18" t="s">
        <v>28</v>
      </c>
      <c r="B15" s="18"/>
      <c r="C15">
        <f>'SK16 9 Deg Cycle 2_15.xlsx'!$I$2</f>
        <v>3.8515753347060783E-3</v>
      </c>
    </row>
    <row r="16" spans="1:3" x14ac:dyDescent="0.25">
      <c r="A16" t="s">
        <v>29</v>
      </c>
      <c r="B16">
        <f>'SK16 9 Deg Cycle 2_16.xlsx'!$G$2</f>
        <v>65.311396048924152</v>
      </c>
      <c r="C16">
        <f>'SK16 9 Deg Cycle 2_16.xlsx'!$I$2</f>
        <v>4.0962726039833908E-3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CB7F-29F5-4AB6-A814-33948E0A861C}">
  <dimension ref="A1:J49"/>
  <sheetViews>
    <sheetView workbookViewId="0">
      <selection activeCell="F2" sqref="F2:F23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(redo)_1.xls'!B1</f>
        <v>Germtime</v>
      </c>
      <c r="C1" s="1" t="str">
        <f>'[1]Sk16 9 Deg Cycle 1 (redo)_1.xls'!C1</f>
        <v>Slope Coefficient</v>
      </c>
      <c r="D1" s="22" t="str">
        <f>'[1]Sk16 9 Deg Cycle 1 (redo)_1.xls'!D1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(redo)_1.xls'!A2</f>
        <v>A1</v>
      </c>
      <c r="B2">
        <f>'[1]Sk16 9 Deg Cycle 1 (redo)_1.xls'!B8</f>
        <v>11.079222846</v>
      </c>
      <c r="C2">
        <f>'[1]Sk16 9 Deg Cycle 1 (redo)_1.xls'!C8</f>
        <v>2.297672328380143E-4</v>
      </c>
      <c r="D2">
        <f>'[1]Sk16 9 Deg Cycle 1 (redo)_1.xls'!D8</f>
        <v>5.0554917257904734E-3</v>
      </c>
      <c r="E2">
        <v>1</v>
      </c>
      <c r="F2" s="7">
        <f>E2/47*100</f>
        <v>2.1276595744680851</v>
      </c>
      <c r="G2">
        <f>AVERAGE(B2:B49)</f>
        <v>102.13011156115108</v>
      </c>
      <c r="H2">
        <f>AVERAGE(C2:C49)</f>
        <v>2.7806498516069094E-4</v>
      </c>
      <c r="I2">
        <f>AVERAGE(D2:D49)</f>
        <v>2.8521891019462468E-3</v>
      </c>
      <c r="J2">
        <v>0.25</v>
      </c>
    </row>
    <row r="3" spans="1:10" x14ac:dyDescent="0.25">
      <c r="A3" s="1" t="str">
        <f>'[1]Sk16 9 Deg Cycle 1 (redo)_1.xls'!A3</f>
        <v>B1</v>
      </c>
      <c r="B3">
        <f>'[1]Sk16 9 Deg Cycle 1 (redo)_1.xls'!B15</f>
        <v>30.6644141756389</v>
      </c>
      <c r="C3">
        <f>'[1]Sk16 9 Deg Cycle 1 (redo)_1.xls'!C15</f>
        <v>2.0343366564001469E-4</v>
      </c>
      <c r="D3">
        <f>'[1]Sk16 9 Deg Cycle 1 (redo)_1.xls'!D15</f>
        <v>2.769617017488072E-3</v>
      </c>
      <c r="E3">
        <v>2</v>
      </c>
      <c r="F3" s="7">
        <f t="shared" ref="F3:F45" si="0">E3/47*100</f>
        <v>4.2553191489361701</v>
      </c>
      <c r="G3">
        <f>G4/SQRT(COUNT(B2:B49))</f>
        <v>11.91297586456351</v>
      </c>
      <c r="H3">
        <f>H4/SQRT(COUNT(C2:C49))</f>
        <v>1.5441644516190452E-5</v>
      </c>
      <c r="I3">
        <f>I4/SQRT(COUNT(D2:D49))</f>
        <v>1.0212666059119775E-4</v>
      </c>
    </row>
    <row r="4" spans="1:10" x14ac:dyDescent="0.25">
      <c r="A4" s="1" t="str">
        <f>'[1]Sk16 9 Deg Cycle 1 (redo)_1.xls'!A4</f>
        <v>C1</v>
      </c>
      <c r="B4">
        <f>'[1]Sk16 9 Deg Cycle 1 (redo)_1.xls'!B41</f>
        <v>33.674523731388902</v>
      </c>
      <c r="C4">
        <f>'[1]Sk16 9 Deg Cycle 1 (redo)_1.xls'!C41</f>
        <v>2.7225636298413729E-4</v>
      </c>
      <c r="D4">
        <f>'[1]Sk16 9 Deg Cycle 1 (redo)_1.xls'!D41</f>
        <v>2.7967382393524888E-3</v>
      </c>
      <c r="E4">
        <v>3</v>
      </c>
      <c r="F4" s="7">
        <f t="shared" si="0"/>
        <v>6.3829787234042552</v>
      </c>
      <c r="G4">
        <f>_xlfn.STDEV.S(B2:B49)</f>
        <v>55.876809741544839</v>
      </c>
      <c r="H4">
        <f>_xlfn.STDEV.S(C2:C196)</f>
        <v>7.242773279633074E-5</v>
      </c>
      <c r="I4">
        <f>_xlfn.STDEV.S(D2:D196)</f>
        <v>7.075542598051868E-4</v>
      </c>
    </row>
    <row r="5" spans="1:10" x14ac:dyDescent="0.25">
      <c r="A5" s="1" t="str">
        <f>'[1]Sk16 9 Deg Cycle 1 (redo)_1.xls'!A5</f>
        <v>D1</v>
      </c>
      <c r="B5">
        <f>'[1]Sk16 9 Deg Cycle 1 (redo)_1.xls'!B23</f>
        <v>34.675992422500002</v>
      </c>
      <c r="C5">
        <f>'[1]Sk16 9 Deg Cycle 1 (redo)_1.xls'!C23</f>
        <v>3.1722672420306518E-4</v>
      </c>
      <c r="D5">
        <f>'[1]Sk16 9 Deg Cycle 1 (redo)_1.xls'!D23</f>
        <v>3.3024211009796581E-3</v>
      </c>
      <c r="E5">
        <v>4</v>
      </c>
      <c r="F5" s="7">
        <f t="shared" si="0"/>
        <v>8.5106382978723403</v>
      </c>
      <c r="G5" s="8">
        <f>G4/G2</f>
        <v>0.5471139597070569</v>
      </c>
      <c r="H5" s="8">
        <f>H4/H2</f>
        <v>0.26047052545819632</v>
      </c>
      <c r="I5" s="8">
        <f>I4/I2</f>
        <v>0.24807410536782901</v>
      </c>
    </row>
    <row r="6" spans="1:10" x14ac:dyDescent="0.25">
      <c r="A6" s="1" t="str">
        <f>'[1]Sk16 9 Deg Cycle 1 (redo)_1.xls'!A6</f>
        <v>E1</v>
      </c>
      <c r="B6">
        <f>'[1]Sk16 9 Deg Cycle 1 (redo)_1.xls'!B40</f>
        <v>78.070578540555232</v>
      </c>
      <c r="C6">
        <f>'[1]Sk16 9 Deg Cycle 1 (redo)_1.xls'!C40</f>
        <v>4.0011984113596881E-4</v>
      </c>
      <c r="D6">
        <f>'[1]Sk16 9 Deg Cycle 1 (redo)_1.xls'!D40</f>
        <v>3.1339969421751231E-3</v>
      </c>
      <c r="E6">
        <v>5</v>
      </c>
      <c r="F6" s="7">
        <f t="shared" si="0"/>
        <v>10.638297872340425</v>
      </c>
      <c r="G6">
        <f>COUNT(B2:B196)</f>
        <v>22</v>
      </c>
      <c r="H6">
        <f>COUNT(C2:C196)</f>
        <v>22</v>
      </c>
      <c r="I6">
        <f>COUNT(D2:D196)</f>
        <v>48</v>
      </c>
    </row>
    <row r="7" spans="1:10" x14ac:dyDescent="0.25">
      <c r="A7" s="1" t="str">
        <f>'[1]Sk16 9 Deg Cycle 1 (redo)_1.xls'!A7</f>
        <v>F1</v>
      </c>
      <c r="B7">
        <f>'[1]Sk16 9 Deg Cycle 1 (redo)_1.xls'!B45</f>
        <v>79.562444484854652</v>
      </c>
      <c r="C7">
        <f>'[1]Sk16 9 Deg Cycle 1 (redo)_1.xls'!C45</f>
        <v>3.7134050664086241E-4</v>
      </c>
      <c r="D7">
        <f>'[1]Sk16 9 Deg Cycle 1 (redo)_1.xls'!D45</f>
        <v>2.7343969250846231E-3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(redo)_1.xls'!A8</f>
        <v>F2</v>
      </c>
      <c r="B8">
        <f>'[1]Sk16 9 Deg Cycle 1 (redo)_1.xls'!B32</f>
        <v>80.059733132954463</v>
      </c>
      <c r="C8">
        <f>'[1]Sk16 9 Deg Cycle 1 (redo)_1.xls'!C32</f>
        <v>2.9274331954647547E-4</v>
      </c>
      <c r="D8">
        <f>'[1]Sk16 9 Deg Cycle 1 (redo)_1.xls'!D32</f>
        <v>2.4526953274553271E-3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(redo)_1.xls'!A9</f>
        <v>E2</v>
      </c>
      <c r="B9">
        <f>'[1]Sk16 9 Deg Cycle 1 (redo)_1.xls'!B33</f>
        <v>80.55702178105426</v>
      </c>
      <c r="C9">
        <f>'[1]Sk16 9 Deg Cycle 1 (redo)_1.xls'!C33</f>
        <v>2.2412715692562331E-4</v>
      </c>
      <c r="D9">
        <f>'[1]Sk16 9 Deg Cycle 1 (redo)_1.xls'!D33</f>
        <v>2.6397293684730849E-3</v>
      </c>
      <c r="E9">
        <v>8</v>
      </c>
      <c r="F9" s="7">
        <f t="shared" si="0"/>
        <v>17.021276595744681</v>
      </c>
      <c r="G9">
        <f>MAX(B2:B49)</f>
        <v>230.58609825877801</v>
      </c>
      <c r="H9">
        <f>MAX(C2:C49)</f>
        <v>4.124609373958328E-4</v>
      </c>
      <c r="I9">
        <f>MAX(D2:D49)</f>
        <v>5.0554917257904734E-3</v>
      </c>
    </row>
    <row r="10" spans="1:10" x14ac:dyDescent="0.25">
      <c r="A10" s="1" t="str">
        <f>'[1]Sk16 9 Deg Cycle 1 (redo)_1.xls'!A10</f>
        <v>D2</v>
      </c>
      <c r="B10">
        <f>'[1]Sk16 9 Deg Cycle 1 (redo)_1.xls'!B14</f>
        <v>81.551599077253883</v>
      </c>
      <c r="C10">
        <f>'[1]Sk16 9 Deg Cycle 1 (redo)_1.xls'!C14</f>
        <v>1.5095564646643581E-4</v>
      </c>
      <c r="D10">
        <f>'[1]Sk16 9 Deg Cycle 1 (redo)_1.xls'!D14</f>
        <v>3.9202003692091524E-3</v>
      </c>
      <c r="E10">
        <v>9</v>
      </c>
      <c r="F10" s="7">
        <f t="shared" si="0"/>
        <v>19.148936170212767</v>
      </c>
      <c r="G10">
        <f>MIN(B2:B49)</f>
        <v>11.079222846</v>
      </c>
      <c r="H10">
        <f>MIN(C2:C49)</f>
        <v>1.5095564646643581E-4</v>
      </c>
      <c r="I10">
        <f>MIN(D2:D49)</f>
        <v>9.7807446636190417E-4</v>
      </c>
    </row>
    <row r="11" spans="1:10" x14ac:dyDescent="0.25">
      <c r="A11" s="1" t="str">
        <f>'[1]Sk16 9 Deg Cycle 1 (redo)_1.xls'!A11</f>
        <v>C2</v>
      </c>
      <c r="B11">
        <f>'[1]Sk16 9 Deg Cycle 1 (redo)_1.xls'!B36</f>
        <v>83.043465021553288</v>
      </c>
      <c r="C11">
        <f>'[1]Sk16 9 Deg Cycle 1 (redo)_1.xls'!C36</f>
        <v>2.6425050663371312E-4</v>
      </c>
      <c r="D11">
        <f>'[1]Sk16 9 Deg Cycle 1 (redo)_1.xls'!D36</f>
        <v>2.3486748382377039E-3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(redo)_1.xls'!A12</f>
        <v>B2</v>
      </c>
      <c r="B12">
        <f>'[1]Sk16 9 Deg Cycle 1 (redo)_1.xls'!B46</f>
        <v>87.021774206351751</v>
      </c>
      <c r="C12">
        <f>'[1]Sk16 9 Deg Cycle 1 (redo)_1.xls'!C46</f>
        <v>3.2351778111806687E-4</v>
      </c>
      <c r="D12">
        <f>'[1]Sk16 9 Deg Cycle 1 (redo)_1.xls'!D46</f>
        <v>3.109462293315492E-3</v>
      </c>
      <c r="E12">
        <v>11</v>
      </c>
      <c r="F12" s="7">
        <f t="shared" si="0"/>
        <v>23.404255319148938</v>
      </c>
      <c r="G12">
        <f>(16*G5^2)</f>
        <v>4.7893389585013608</v>
      </c>
      <c r="H12">
        <f>(16*H5^2)</f>
        <v>1.0855183141195024</v>
      </c>
      <c r="I12">
        <f>(16*I5^2)</f>
        <v>0.98465218806477961</v>
      </c>
    </row>
    <row r="13" spans="1:10" x14ac:dyDescent="0.25">
      <c r="A13" s="1" t="str">
        <f>'[1]Sk16 9 Deg Cycle 1 (redo)_1.xls'!A13</f>
        <v>A2</v>
      </c>
      <c r="B13">
        <f>'[1]Sk16 9 Deg Cycle 1 (redo)_1.xls'!B7</f>
        <v>90.502794743050373</v>
      </c>
      <c r="C13">
        <f>'[1]Sk16 9 Deg Cycle 1 (redo)_1.xls'!C7</f>
        <v>2.7053677034353802E-4</v>
      </c>
      <c r="D13">
        <f>'[1]Sk16 9 Deg Cycle 1 (redo)_1.xls'!D7</f>
        <v>3.1133332348926889E-3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(redo)_1.xls'!A14</f>
        <v>A3</v>
      </c>
      <c r="B14">
        <f>'[1]Sk16 9 Deg Cycle 1 (redo)_1.xls'!B27</f>
        <v>93.509809064250007</v>
      </c>
      <c r="C14">
        <f>'[1]Sk16 9 Deg Cycle 1 (redo)_1.xls'!C27</f>
        <v>2.8889867501842191E-4</v>
      </c>
      <c r="D14">
        <f>'[1]Sk16 9 Deg Cycle 1 (redo)_1.xls'!D27</f>
        <v>2.2107303663853771E-3</v>
      </c>
      <c r="E14">
        <v>13</v>
      </c>
      <c r="F14" s="7">
        <f t="shared" si="0"/>
        <v>27.659574468085108</v>
      </c>
      <c r="G14">
        <f>G12/G13</f>
        <v>57.869532946993345</v>
      </c>
      <c r="H14">
        <f>H12/H13</f>
        <v>13.116306527437729</v>
      </c>
      <c r="I14">
        <f>I12/I13</f>
        <v>11.897542172787448</v>
      </c>
    </row>
    <row r="15" spans="1:10" x14ac:dyDescent="0.25">
      <c r="A15" s="1" t="str">
        <f>'[1]Sk16 9 Deg Cycle 1 (redo)_1.xls'!A15</f>
        <v>B3</v>
      </c>
      <c r="B15">
        <f>'[1]Sk16 9 Deg Cycle 1 (redo)_1.xls'!B49</f>
        <v>98.530597191027795</v>
      </c>
      <c r="C15">
        <f>'[1]Sk16 9 Deg Cycle 1 (redo)_1.xls'!C49</f>
        <v>3.7409899159665972E-4</v>
      </c>
      <c r="D15">
        <f>'[1]Sk16 9 Deg Cycle 1 (redo)_1.xls'!D49</f>
        <v>2.438577711262194E-3</v>
      </c>
      <c r="E15">
        <v>14</v>
      </c>
      <c r="F15" s="7">
        <f t="shared" si="0"/>
        <v>29.787234042553191</v>
      </c>
      <c r="G15">
        <f>ROUND(G14,0)</f>
        <v>58</v>
      </c>
      <c r="H15">
        <f>ROUND(H14,0)</f>
        <v>13</v>
      </c>
      <c r="I15">
        <f>ROUND(I14,0)</f>
        <v>12</v>
      </c>
    </row>
    <row r="16" spans="1:10" x14ac:dyDescent="0.25">
      <c r="A16" s="1" t="str">
        <f>'[1]Sk16 9 Deg Cycle 1 (redo)_1.xls'!A16</f>
        <v>C3</v>
      </c>
      <c r="B16">
        <f>'[1]Sk16 9 Deg Cycle 1 (redo)_1.xls'!B38</f>
        <v>103.54629562641701</v>
      </c>
      <c r="C16">
        <f>'[1]Sk16 9 Deg Cycle 1 (redo)_1.xls'!C38</f>
        <v>4.124609373958328E-4</v>
      </c>
      <c r="D16">
        <f>'[1]Sk16 9 Deg Cycle 1 (redo)_1.xls'!D38</f>
        <v>2.787304775978276E-3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(redo)_1.xls'!A17</f>
        <v>D3</v>
      </c>
      <c r="B17">
        <f>'[1]Sk16 9 Deg Cycle 1 (redo)_1.xls'!B5</f>
        <v>109.076658175028</v>
      </c>
      <c r="C17">
        <f>'[1]Sk16 9 Deg Cycle 1 (redo)_1.xls'!C5</f>
        <v>3.5411746285977089E-4</v>
      </c>
      <c r="D17">
        <f>'[1]Sk16 9 Deg Cycle 1 (redo)_1.xls'!D5</f>
        <v>3.5552991448919049E-3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(redo)_1.xls'!A18</f>
        <v>E3</v>
      </c>
      <c r="B18">
        <f>'[1]Sk16 9 Deg Cycle 1 (redo)_1.xls'!B28</f>
        <v>148.24225091586101</v>
      </c>
      <c r="C18">
        <f>'[1]Sk16 9 Deg Cycle 1 (redo)_1.xls'!C28</f>
        <v>1.7964618325487259E-4</v>
      </c>
      <c r="D18">
        <f>'[1]Sk16 9 Deg Cycle 1 (redo)_1.xls'!D28</f>
        <v>3.1949888106843709E-3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(redo)_1.xls'!A19</f>
        <v>F3</v>
      </c>
      <c r="B19">
        <f>'[1]Sk16 9 Deg Cycle 1 (redo)_1.xls'!B2</f>
        <v>153.76898705986099</v>
      </c>
      <c r="C19">
        <f>'[1]Sk16 9 Deg Cycle 1 (redo)_1.xls'!C2</f>
        <v>2.089642679898536E-4</v>
      </c>
      <c r="D19">
        <f>'[1]Sk16 9 Deg Cycle 1 (redo)_1.xls'!D2</f>
        <v>2.5749329622075188E-3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(redo)_1.xls'!A20</f>
        <v>F4</v>
      </c>
      <c r="B20">
        <f>'[1]Sk16 9 Deg Cycle 1 (redo)_1.xls'!B26</f>
        <v>166.824625536139</v>
      </c>
      <c r="C20">
        <f>'[1]Sk16 9 Deg Cycle 1 (redo)_1.xls'!C26</f>
        <v>2.4994402467325941E-4</v>
      </c>
      <c r="D20">
        <f>'[1]Sk16 9 Deg Cycle 1 (redo)_1.xls'!D26</f>
        <v>4.0942539921622976E-3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(redo)_1.xls'!A21</f>
        <v>E4</v>
      </c>
      <c r="B21">
        <f>'[1]Sk16 9 Deg Cycle 1 (redo)_1.xls'!B11</f>
        <v>184.904987566778</v>
      </c>
      <c r="C21">
        <f>'[1]Sk16 9 Deg Cycle 1 (redo)_1.xls'!C11</f>
        <v>2.4695646971968979E-4</v>
      </c>
      <c r="D21">
        <f>'[1]Sk16 9 Deg Cycle 1 (redo)_1.xls'!D11</f>
        <v>3.4384683310512781E-3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(redo)_1.xls'!A22</f>
        <v>D4</v>
      </c>
      <c r="B22">
        <f>'[1]Sk16 9 Deg Cycle 1 (redo)_1.xls'!B30</f>
        <v>187.40858078802799</v>
      </c>
      <c r="C22">
        <f>'[1]Sk16 9 Deg Cycle 1 (redo)_1.xls'!C30</f>
        <v>2.8196161992403079E-4</v>
      </c>
      <c r="D22">
        <f>'[1]Sk16 9 Deg Cycle 1 (redo)_1.xls'!D30</f>
        <v>1.8519063212625161E-3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(redo)_1.xls'!A23</f>
        <v>C4</v>
      </c>
      <c r="B23">
        <f>'[1]Sk16 9 Deg Cycle 1 (redo)_1.xls'!B18</f>
        <v>230.58609825877801</v>
      </c>
      <c r="C23">
        <f>'[1]Sk16 9 Deg Cycle 1 (redo)_1.xls'!C18</f>
        <v>2.001055266268939E-4</v>
      </c>
      <c r="D23">
        <f>'[1]Sk16 9 Deg Cycle 1 (redo)_1.xls'!D18</f>
        <v>1.8209084541272399E-3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(redo)_1.xls'!A24</f>
        <v>B4</v>
      </c>
      <c r="B24" t="str">
        <f>'[1]Sk16 9 Deg Cycle 1 (redo)_1.xls'!B3</f>
        <v>N/A</v>
      </c>
      <c r="C24" t="str">
        <f>'[1]Sk16 9 Deg Cycle 1 (redo)_1.xls'!C3</f>
        <v>N/A</v>
      </c>
      <c r="D24">
        <f>'[1]Sk16 9 Deg Cycle 1 (redo)_1.xls'!D3</f>
        <v>4.202380842579621E-3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(redo)_1.xls'!A25</f>
        <v>A4</v>
      </c>
      <c r="B25" t="str">
        <f>'[1]Sk16 9 Deg Cycle 1 (redo)_1.xls'!B4</f>
        <v>N/A</v>
      </c>
      <c r="C25" t="str">
        <f>'[1]Sk16 9 Deg Cycle 1 (redo)_1.xls'!C4</f>
        <v>N/A</v>
      </c>
      <c r="D25">
        <f>'[1]Sk16 9 Deg Cycle 1 (redo)_1.xls'!D4</f>
        <v>1.829042631245255E-3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(redo)_1.xls'!A26</f>
        <v>A5</v>
      </c>
      <c r="B26" t="str">
        <f>'[1]Sk16 9 Deg Cycle 1 (redo)_1.xls'!B6</f>
        <v>N/A</v>
      </c>
      <c r="C26" t="str">
        <f>'[1]Sk16 9 Deg Cycle 1 (redo)_1.xls'!C6</f>
        <v>N/A</v>
      </c>
      <c r="D26">
        <f>'[1]Sk16 9 Deg Cycle 1 (redo)_1.xls'!D6</f>
        <v>2.9197091994662811E-3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(redo)_1.xls'!A27</f>
        <v>B5</v>
      </c>
      <c r="B27" t="str">
        <f>'[1]Sk16 9 Deg Cycle 1 (redo)_1.xls'!B9</f>
        <v>N/A</v>
      </c>
      <c r="C27" t="str">
        <f>'[1]Sk16 9 Deg Cycle 1 (redo)_1.xls'!C9</f>
        <v>N/A</v>
      </c>
      <c r="D27">
        <f>'[1]Sk16 9 Deg Cycle 1 (redo)_1.xls'!D9</f>
        <v>3.6352961828581532E-3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(redo)_1.xls'!A28</f>
        <v>C5</v>
      </c>
      <c r="B28" t="str">
        <f>'[1]Sk16 9 Deg Cycle 1 (redo)_1.xls'!B10</f>
        <v>N/A</v>
      </c>
      <c r="C28" t="str">
        <f>'[1]Sk16 9 Deg Cycle 1 (redo)_1.xls'!C10</f>
        <v>N/A</v>
      </c>
      <c r="D28">
        <f>'[1]Sk16 9 Deg Cycle 1 (redo)_1.xls'!D10</f>
        <v>2.9824128479230879E-3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(redo)_1.xls'!A29</f>
        <v>D5</v>
      </c>
      <c r="B29" t="str">
        <f>'[1]Sk16 9 Deg Cycle 1 (redo)_1.xls'!B12</f>
        <v>N/A</v>
      </c>
      <c r="C29" t="str">
        <f>'[1]Sk16 9 Deg Cycle 1 (redo)_1.xls'!C12</f>
        <v>N/A</v>
      </c>
      <c r="D29">
        <f>'[1]Sk16 9 Deg Cycle 1 (redo)_1.xls'!D12</f>
        <v>2.6995897216010472E-3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(redo)_1.xls'!A30</f>
        <v>E5</v>
      </c>
      <c r="B30" t="str">
        <f>'[1]Sk16 9 Deg Cycle 1 (redo)_1.xls'!B13</f>
        <v>N/A</v>
      </c>
      <c r="C30" t="str">
        <f>'[1]Sk16 9 Deg Cycle 1 (redo)_1.xls'!C13</f>
        <v>N/A</v>
      </c>
      <c r="D30">
        <f>'[1]Sk16 9 Deg Cycle 1 (redo)_1.xls'!D13</f>
        <v>2.557759330812176E-3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(redo)_1.xls'!A31</f>
        <v>F5</v>
      </c>
      <c r="B31" t="str">
        <f>'[1]Sk16 9 Deg Cycle 1 (redo)_1.xls'!B16</f>
        <v>N/A</v>
      </c>
      <c r="C31" t="str">
        <f>'[1]Sk16 9 Deg Cycle 1 (redo)_1.xls'!C16</f>
        <v>N/A</v>
      </c>
      <c r="D31">
        <f>'[1]Sk16 9 Deg Cycle 1 (redo)_1.xls'!D16</f>
        <v>3.0735921026690629E-3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(redo)_1.xls'!A32</f>
        <v>F6</v>
      </c>
      <c r="B32" t="str">
        <f>'[1]Sk16 9 Deg Cycle 1 (redo)_1.xls'!B17</f>
        <v>N/A</v>
      </c>
      <c r="C32" t="str">
        <f>'[1]Sk16 9 Deg Cycle 1 (redo)_1.xls'!C17</f>
        <v>N/A</v>
      </c>
      <c r="D32">
        <f>'[1]Sk16 9 Deg Cycle 1 (redo)_1.xls'!D17</f>
        <v>2.795709408481751E-3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(redo)_1.xls'!A33</f>
        <v>E6</v>
      </c>
      <c r="B33" t="str">
        <f>'[1]Sk16 9 Deg Cycle 1 (redo)_1.xls'!B19</f>
        <v>N/A</v>
      </c>
      <c r="C33" t="str">
        <f>'[1]Sk16 9 Deg Cycle 1 (redo)_1.xls'!C19</f>
        <v>N/A</v>
      </c>
      <c r="D33">
        <f>'[1]Sk16 9 Deg Cycle 1 (redo)_1.xls'!D19</f>
        <v>3.8645399054233549E-3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(redo)_1.xls'!A34</f>
        <v>D6</v>
      </c>
      <c r="B34" t="str">
        <f>'[1]Sk16 9 Deg Cycle 1 (redo)_1.xls'!B20</f>
        <v>N/A</v>
      </c>
      <c r="C34" t="str">
        <f>'[1]Sk16 9 Deg Cycle 1 (redo)_1.xls'!C20</f>
        <v>N/A</v>
      </c>
      <c r="D34">
        <f>'[1]Sk16 9 Deg Cycle 1 (redo)_1.xls'!D20</f>
        <v>2.0655151910134442E-3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(redo)_1.xls'!A35</f>
        <v>C6</v>
      </c>
      <c r="B35" t="str">
        <f>'[1]Sk16 9 Deg Cycle 1 (redo)_1.xls'!B21</f>
        <v>N/A</v>
      </c>
      <c r="C35" t="str">
        <f>'[1]Sk16 9 Deg Cycle 1 (redo)_1.xls'!C21</f>
        <v>N/A</v>
      </c>
      <c r="D35">
        <f>'[1]Sk16 9 Deg Cycle 1 (redo)_1.xls'!D21</f>
        <v>2.7656869664087901E-3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(redo)_1.xls'!A36</f>
        <v>B6</v>
      </c>
      <c r="B36" t="str">
        <f>'[1]Sk16 9 Deg Cycle 1 (redo)_1.xls'!B22</f>
        <v>N/A</v>
      </c>
      <c r="C36" t="str">
        <f>'[1]Sk16 9 Deg Cycle 1 (redo)_1.xls'!C22</f>
        <v>N/A</v>
      </c>
      <c r="D36">
        <f>'[1]Sk16 9 Deg Cycle 1 (redo)_1.xls'!D22</f>
        <v>2.0023065587523562E-3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(redo)_1.xls'!A37</f>
        <v>A6</v>
      </c>
      <c r="B37" t="str">
        <f>'[1]Sk16 9 Deg Cycle 1 (redo)_1.xls'!B24</f>
        <v>N/A</v>
      </c>
      <c r="C37" t="str">
        <f>'[1]Sk16 9 Deg Cycle 1 (redo)_1.xls'!C24</f>
        <v>N/A</v>
      </c>
      <c r="D37">
        <f>'[1]Sk16 9 Deg Cycle 1 (redo)_1.xls'!D24</f>
        <v>3.3157996652870901E-3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(redo)_1.xls'!A38</f>
        <v>A7</v>
      </c>
      <c r="B38" t="str">
        <f>'[1]Sk16 9 Deg Cycle 1 (redo)_1.xls'!B25</f>
        <v>N/A</v>
      </c>
      <c r="C38" t="str">
        <f>'[1]Sk16 9 Deg Cycle 1 (redo)_1.xls'!C25</f>
        <v>N/A</v>
      </c>
      <c r="D38">
        <f>'[1]Sk16 9 Deg Cycle 1 (redo)_1.xls'!D25</f>
        <v>2.7405989928291062E-3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(redo)_1.xls'!A39</f>
        <v>B7</v>
      </c>
      <c r="B39" t="str">
        <f>'[1]Sk16 9 Deg Cycle 1 (redo)_1.xls'!B29</f>
        <v>N/A</v>
      </c>
      <c r="C39" t="str">
        <f>'[1]Sk16 9 Deg Cycle 1 (redo)_1.xls'!C29</f>
        <v>N/A</v>
      </c>
      <c r="D39">
        <f>'[1]Sk16 9 Deg Cycle 1 (redo)_1.xls'!D29</f>
        <v>2.5486909513872179E-3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(redo)_1.xls'!A40</f>
        <v>C7</v>
      </c>
      <c r="B40" t="str">
        <f>'[1]Sk16 9 Deg Cycle 1 (redo)_1.xls'!B31</f>
        <v>N/A</v>
      </c>
      <c r="C40" t="str">
        <f>'[1]Sk16 9 Deg Cycle 1 (redo)_1.xls'!C31</f>
        <v>N/A</v>
      </c>
      <c r="D40">
        <f>'[1]Sk16 9 Deg Cycle 1 (redo)_1.xls'!D31</f>
        <v>3.5524850465873188E-3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(redo)_1.xls'!A41</f>
        <v>D7</v>
      </c>
      <c r="B41" t="str">
        <f>'[1]Sk16 9 Deg Cycle 1 (redo)_1.xls'!B34</f>
        <v>N/A</v>
      </c>
      <c r="C41" t="str">
        <f>'[1]Sk16 9 Deg Cycle 1 (redo)_1.xls'!C34</f>
        <v>N/A</v>
      </c>
      <c r="D41">
        <f>'[1]Sk16 9 Deg Cycle 1 (redo)_1.xls'!D34</f>
        <v>2.7435625746970258E-3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(redo)_1.xls'!A42</f>
        <v>E7</v>
      </c>
      <c r="B42" t="str">
        <f>'[1]Sk16 9 Deg Cycle 1 (redo)_1.xls'!B35</f>
        <v>N/A</v>
      </c>
      <c r="C42" t="str">
        <f>'[1]Sk16 9 Deg Cycle 1 (redo)_1.xls'!C35</f>
        <v>N/A</v>
      </c>
      <c r="D42">
        <f>'[1]Sk16 9 Deg Cycle 1 (redo)_1.xls'!D35</f>
        <v>2.2650930039255111E-3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(redo)_1.xls'!A43</f>
        <v>F7</v>
      </c>
      <c r="B43" t="str">
        <f>'[1]Sk16 9 Deg Cycle 1 (redo)_1.xls'!B37</f>
        <v>N/A</v>
      </c>
      <c r="C43" t="str">
        <f>'[1]Sk16 9 Deg Cycle 1 (redo)_1.xls'!C37</f>
        <v>N/A</v>
      </c>
      <c r="D43">
        <f>'[1]Sk16 9 Deg Cycle 1 (redo)_1.xls'!D37</f>
        <v>2.412649176085367E-3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(redo)_1.xls'!A44</f>
        <v>F8</v>
      </c>
      <c r="B44" t="str">
        <f>'[1]Sk16 9 Deg Cycle 1 (redo)_1.xls'!B39</f>
        <v>N/A</v>
      </c>
      <c r="C44" t="str">
        <f>'[1]Sk16 9 Deg Cycle 1 (redo)_1.xls'!C39</f>
        <v>N/A</v>
      </c>
      <c r="D44">
        <f>'[1]Sk16 9 Deg Cycle 1 (redo)_1.xls'!D39</f>
        <v>3.167961330113878E-3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(redo)_1.xls'!A45</f>
        <v>E8</v>
      </c>
      <c r="B45" t="str">
        <f>'[1]Sk16 9 Deg Cycle 1 (redo)_1.xls'!B42</f>
        <v>N/A</v>
      </c>
      <c r="C45" t="str">
        <f>'[1]Sk16 9 Deg Cycle 1 (redo)_1.xls'!C42</f>
        <v>N/A</v>
      </c>
      <c r="D45">
        <f>'[1]Sk16 9 Deg Cycle 1 (redo)_1.xls'!D42</f>
        <v>2.2882120182310269E-3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(redo)_1.xls'!A46</f>
        <v>D8</v>
      </c>
      <c r="B46" t="str">
        <f>'[1]Sk16 9 Deg Cycle 1 (redo)_1.xls'!B43</f>
        <v>N/A</v>
      </c>
      <c r="C46" t="str">
        <f>'[1]Sk16 9 Deg Cycle 1 (redo)_1.xls'!C43</f>
        <v>N/A</v>
      </c>
      <c r="D46">
        <f>'[1]Sk16 9 Deg Cycle 1 (redo)_1.xls'!D43</f>
        <v>2.6129493759332648E-3</v>
      </c>
    </row>
    <row r="47" spans="1:6" x14ac:dyDescent="0.25">
      <c r="A47" s="1" t="str">
        <f>'[1]Sk16 9 Deg Cycle 1 (redo)_1.xls'!A47</f>
        <v>C8</v>
      </c>
      <c r="B47" t="str">
        <f>'[1]Sk16 9 Deg Cycle 1 (redo)_1.xls'!B44</f>
        <v>N/A</v>
      </c>
      <c r="C47" t="str">
        <f>'[1]Sk16 9 Deg Cycle 1 (redo)_1.xls'!C44</f>
        <v>N/A</v>
      </c>
      <c r="D47">
        <f>'[1]Sk16 9 Deg Cycle 1 (redo)_1.xls'!D44</f>
        <v>9.7807446636190417E-4</v>
      </c>
    </row>
    <row r="48" spans="1:6" x14ac:dyDescent="0.25">
      <c r="A48" s="1" t="str">
        <f>'[1]Sk16 9 Deg Cycle 1 (redo)_1.xls'!A48</f>
        <v>B8</v>
      </c>
      <c r="B48" t="str">
        <f>'[1]Sk16 9 Deg Cycle 1 (redo)_1.xls'!B47</f>
        <v>N/A</v>
      </c>
      <c r="C48" t="str">
        <f>'[1]Sk16 9 Deg Cycle 1 (redo)_1.xls'!C47</f>
        <v>N/A</v>
      </c>
      <c r="D48">
        <f>'[1]Sk16 9 Deg Cycle 1 (redo)_1.xls'!D47</f>
        <v>2.7018706794220511E-3</v>
      </c>
    </row>
    <row r="49" spans="1:4" x14ac:dyDescent="0.25">
      <c r="A49" s="1" t="str">
        <f>'[1]Sk16 9 Deg Cycle 1 (redo)_1.xls'!A49</f>
        <v>A8</v>
      </c>
      <c r="B49" t="str">
        <f>'[1]Sk16 9 Deg Cycle 1 (redo)_1.xls'!B48</f>
        <v>N/A</v>
      </c>
      <c r="C49" t="str">
        <f>'[1]Sk16 9 Deg Cycle 1 (redo)_1.xls'!C48</f>
        <v>N/A</v>
      </c>
      <c r="D49">
        <f>'[1]Sk16 9 Deg Cycle 1 (redo)_1.xls'!D48</f>
        <v>2.8394604708578148E-3</v>
      </c>
    </row>
  </sheetData>
  <autoFilter ref="B1:D49" xr:uid="{DBA3CB7F-29F5-4AB6-A814-33948E0A861C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09F2-3D41-4EE7-9631-7976E259146D}">
  <dimension ref="A1:J49"/>
  <sheetViews>
    <sheetView workbookViewId="0">
      <selection activeCell="F2" sqref="F2:F7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(redo)_2.xls'!B1</f>
        <v>Germtime</v>
      </c>
      <c r="C1" s="1" t="str">
        <f>'[1]Sk16 9 Deg Cycle 1 (redo)_2.xls'!C1</f>
        <v>Slope Coefficient</v>
      </c>
      <c r="D1" s="22" t="str">
        <f>'[1]Sk16 9 Deg Cycle 1 (redo)_2.xls'!D1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(redo)_2.xls'!A2</f>
        <v>A1</v>
      </c>
      <c r="B2">
        <f>'[1]Sk16 9 Deg Cycle 1 (redo)_2.xls'!B22</f>
        <v>14.0891533531944</v>
      </c>
      <c r="C2">
        <f>'[1]Sk16 9 Deg Cycle 1 (redo)_2.xls'!C22</f>
        <v>8.0047248464174773E-5</v>
      </c>
      <c r="D2">
        <f>'[1]Sk16 9 Deg Cycle 1 (redo)_2.xls'!D22</f>
        <v>2.9426852177533019E-3</v>
      </c>
      <c r="E2">
        <v>1</v>
      </c>
      <c r="F2" s="7">
        <f>E2/47*100</f>
        <v>2.1276595744680851</v>
      </c>
      <c r="G2">
        <f>AVERAGE(B2:B49)</f>
        <v>61.992873788569739</v>
      </c>
      <c r="H2">
        <f>AVERAGE(C2:C49)</f>
        <v>2.6261757399091809E-4</v>
      </c>
      <c r="I2">
        <f>AVERAGE(D2:D49)</f>
        <v>2.1881045461132624E-3</v>
      </c>
      <c r="J2">
        <v>0.25</v>
      </c>
    </row>
    <row r="3" spans="1:10" x14ac:dyDescent="0.25">
      <c r="A3" s="1" t="str">
        <f>'[1]Sk16 9 Deg Cycle 1 (redo)_2.xls'!A3</f>
        <v>B1</v>
      </c>
      <c r="B3">
        <f>'[1]Sk16 9 Deg Cycle 1 (redo)_2.xls'!B48</f>
        <v>30.664586396555599</v>
      </c>
      <c r="C3">
        <f>'[1]Sk16 9 Deg Cycle 1 (redo)_2.xls'!C48</f>
        <v>1.9325621670706209E-4</v>
      </c>
      <c r="D3">
        <f>'[1]Sk16 9 Deg Cycle 1 (redo)_2.xls'!D48</f>
        <v>3.1671260194612171E-3</v>
      </c>
      <c r="E3">
        <v>2</v>
      </c>
      <c r="F3" s="7">
        <f t="shared" ref="F3:F45" si="0">E3/47*100</f>
        <v>4.2553191489361701</v>
      </c>
      <c r="G3">
        <f>G4/SQRT(COUNT(B2:B49))</f>
        <v>12.753477157418592</v>
      </c>
      <c r="H3">
        <f>H4/SQRT(COUNT(C2:C49))</f>
        <v>5.3838285397265867E-5</v>
      </c>
      <c r="I3">
        <f>I4/SQRT(COUNT(D2:D49))</f>
        <v>8.1031945949044292E-5</v>
      </c>
    </row>
    <row r="4" spans="1:10" x14ac:dyDescent="0.25">
      <c r="A4" s="1" t="str">
        <f>'[1]Sk16 9 Deg Cycle 1 (redo)_2.xls'!A4</f>
        <v>C1</v>
      </c>
      <c r="B4">
        <f>'[1]Sk16 9 Deg Cycle 1 (redo)_2.xls'!B21</f>
        <v>78.071208261795519</v>
      </c>
      <c r="C4">
        <f>'[1]Sk16 9 Deg Cycle 1 (redo)_2.xls'!C21</f>
        <v>2.2020239310591719E-4</v>
      </c>
      <c r="D4">
        <f>'[1]Sk16 9 Deg Cycle 1 (redo)_2.xls'!D21</f>
        <v>1.7018496652580551E-3</v>
      </c>
      <c r="E4">
        <v>3</v>
      </c>
      <c r="F4" s="7">
        <f t="shared" si="0"/>
        <v>6.3829787234042552</v>
      </c>
      <c r="G4">
        <f>_xlfn.STDEV.S(B2:B49)</f>
        <v>31.239511481916402</v>
      </c>
      <c r="H4">
        <f>_xlfn.STDEV.S(C2:C196)</f>
        <v>1.3187632784963609E-4</v>
      </c>
      <c r="I4">
        <f>_xlfn.STDEV.S(D2:D196)</f>
        <v>5.6140578967967913E-4</v>
      </c>
    </row>
    <row r="5" spans="1:10" x14ac:dyDescent="0.25">
      <c r="A5" s="1" t="str">
        <f>'[1]Sk16 9 Deg Cycle 1 (redo)_2.xls'!A5</f>
        <v>D1</v>
      </c>
      <c r="B5">
        <f>'[1]Sk16 9 Deg Cycle 1 (redo)_2.xls'!B5</f>
        <v>80.060364253060385</v>
      </c>
      <c r="C5">
        <f>'[1]Sk16 9 Deg Cycle 1 (redo)_2.xls'!C5</f>
        <v>3.835670942473684E-4</v>
      </c>
      <c r="D5">
        <f>'[1]Sk16 9 Deg Cycle 1 (redo)_2.xls'!D5</f>
        <v>2.2115953923039881E-3</v>
      </c>
      <c r="E5">
        <v>4</v>
      </c>
      <c r="F5" s="7">
        <f t="shared" si="0"/>
        <v>8.5106382978723403</v>
      </c>
      <c r="G5" s="8">
        <f>G4/G2</f>
        <v>0.50392100854140998</v>
      </c>
      <c r="H5" s="8">
        <f>H4/H2</f>
        <v>0.50216109244157692</v>
      </c>
      <c r="I5" s="8">
        <f>I4/I2</f>
        <v>0.25657173953452367</v>
      </c>
    </row>
    <row r="6" spans="1:10" x14ac:dyDescent="0.25">
      <c r="A6" s="1" t="str">
        <f>'[1]Sk16 9 Deg Cycle 1 (redo)_2.xls'!A6</f>
        <v>E1</v>
      </c>
      <c r="B6">
        <f>'[1]Sk16 9 Deg Cycle 1 (redo)_2.xls'!B3</f>
        <v>83.541387237773876</v>
      </c>
      <c r="C6">
        <f>'[1]Sk16 9 Deg Cycle 1 (redo)_2.xls'!C3</f>
        <v>4.4246331816227141E-4</v>
      </c>
      <c r="D6">
        <f>'[1]Sk16 9 Deg Cycle 1 (redo)_2.xls'!D3</f>
        <v>2.7282574449353039E-3</v>
      </c>
      <c r="E6">
        <v>5</v>
      </c>
      <c r="F6" s="7">
        <f t="shared" si="0"/>
        <v>10.638297872340425</v>
      </c>
      <c r="G6">
        <f>COUNT(B2:B196)</f>
        <v>6</v>
      </c>
      <c r="H6">
        <f>COUNT(C2:C196)</f>
        <v>6</v>
      </c>
      <c r="I6">
        <f>COUNT(D2:D196)</f>
        <v>48</v>
      </c>
    </row>
    <row r="7" spans="1:10" x14ac:dyDescent="0.25">
      <c r="A7" s="1" t="str">
        <f>'[1]Sk16 9 Deg Cycle 1 (redo)_2.xls'!A7</f>
        <v>F1</v>
      </c>
      <c r="B7">
        <f>'[1]Sk16 9 Deg Cycle 1 (redo)_2.xls'!B23</f>
        <v>85.530543229038727</v>
      </c>
      <c r="C7">
        <f>'[1]Sk16 9 Deg Cycle 1 (redo)_2.xls'!C23</f>
        <v>2.5616917325871482E-4</v>
      </c>
      <c r="D7">
        <f>'[1]Sk16 9 Deg Cycle 1 (redo)_2.xls'!D23</f>
        <v>3.0645056330174218E-3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(redo)_2.xls'!A8</f>
        <v>F2</v>
      </c>
      <c r="B8" t="str">
        <f>'[1]Sk16 9 Deg Cycle 1 (redo)_2.xls'!B2</f>
        <v>N/A</v>
      </c>
      <c r="C8" t="str">
        <f>'[1]Sk16 9 Deg Cycle 1 (redo)_2.xls'!C2</f>
        <v>N/A</v>
      </c>
      <c r="D8">
        <f>'[1]Sk16 9 Deg Cycle 1 (redo)_2.xls'!D2</f>
        <v>2.286042212010184E-3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(redo)_2.xls'!A9</f>
        <v>E2</v>
      </c>
      <c r="B9" t="str">
        <f>'[1]Sk16 9 Deg Cycle 1 (redo)_2.xls'!B4</f>
        <v>N/A</v>
      </c>
      <c r="C9" t="str">
        <f>'[1]Sk16 9 Deg Cycle 1 (redo)_2.xls'!C4</f>
        <v>N/A</v>
      </c>
      <c r="D9">
        <f>'[1]Sk16 9 Deg Cycle 1 (redo)_2.xls'!D4</f>
        <v>2.239326925309162E-3</v>
      </c>
      <c r="E9">
        <v>8</v>
      </c>
      <c r="F9" s="7">
        <f t="shared" si="0"/>
        <v>17.021276595744681</v>
      </c>
      <c r="G9">
        <f>MAX(B2:B49)</f>
        <v>85.530543229038727</v>
      </c>
      <c r="H9">
        <f>MAX(C2:C49)</f>
        <v>4.4246331816227141E-4</v>
      </c>
      <c r="I9">
        <f>MAX(D2:D49)</f>
        <v>3.370106869535934E-3</v>
      </c>
    </row>
    <row r="10" spans="1:10" x14ac:dyDescent="0.25">
      <c r="A10" s="1" t="str">
        <f>'[1]Sk16 9 Deg Cycle 1 (redo)_2.xls'!A10</f>
        <v>D2</v>
      </c>
      <c r="B10" t="str">
        <f>'[1]Sk16 9 Deg Cycle 1 (redo)_2.xls'!B6</f>
        <v>N/A</v>
      </c>
      <c r="C10" t="str">
        <f>'[1]Sk16 9 Deg Cycle 1 (redo)_2.xls'!C6</f>
        <v>N/A</v>
      </c>
      <c r="D10">
        <f>'[1]Sk16 9 Deg Cycle 1 (redo)_2.xls'!D6</f>
        <v>1.8990674286330251E-3</v>
      </c>
      <c r="E10">
        <v>9</v>
      </c>
      <c r="F10" s="7">
        <f t="shared" si="0"/>
        <v>19.148936170212767</v>
      </c>
      <c r="G10">
        <f>MIN(B2:B49)</f>
        <v>14.0891533531944</v>
      </c>
      <c r="H10">
        <f>MIN(C2:C49)</f>
        <v>8.0047248464174773E-5</v>
      </c>
      <c r="I10">
        <f>MIN(D2:D49)</f>
        <v>5.3706996718603476E-4</v>
      </c>
    </row>
    <row r="11" spans="1:10" x14ac:dyDescent="0.25">
      <c r="A11" s="1" t="str">
        <f>'[1]Sk16 9 Deg Cycle 1 (redo)_2.xls'!A11</f>
        <v>C2</v>
      </c>
      <c r="B11" t="str">
        <f>'[1]Sk16 9 Deg Cycle 1 (redo)_2.xls'!B7</f>
        <v>N/A</v>
      </c>
      <c r="C11" t="str">
        <f>'[1]Sk16 9 Deg Cycle 1 (redo)_2.xls'!C7</f>
        <v>N/A</v>
      </c>
      <c r="D11">
        <f>'[1]Sk16 9 Deg Cycle 1 (redo)_2.xls'!D7</f>
        <v>2.802367481477564E-3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(redo)_2.xls'!A12</f>
        <v>B2</v>
      </c>
      <c r="B12" t="str">
        <f>'[1]Sk16 9 Deg Cycle 1 (redo)_2.xls'!B8</f>
        <v>N/A</v>
      </c>
      <c r="C12" t="str">
        <f>'[1]Sk16 9 Deg Cycle 1 (redo)_2.xls'!C8</f>
        <v>N/A</v>
      </c>
      <c r="D12">
        <f>'[1]Sk16 9 Deg Cycle 1 (redo)_2.xls'!D8</f>
        <v>3.370106869535934E-3</v>
      </c>
      <c r="E12">
        <v>11</v>
      </c>
      <c r="F12" s="7">
        <f t="shared" si="0"/>
        <v>23.404255319148938</v>
      </c>
      <c r="G12">
        <f>(16*G5^2)</f>
        <v>4.0629821255902687</v>
      </c>
      <c r="H12">
        <f>(16*H5^2)</f>
        <v>4.034652204193887</v>
      </c>
      <c r="I12">
        <f>(16*I5^2)</f>
        <v>1.0532649204443434</v>
      </c>
    </row>
    <row r="13" spans="1:10" x14ac:dyDescent="0.25">
      <c r="A13" s="1" t="str">
        <f>'[1]Sk16 9 Deg Cycle 1 (redo)_2.xls'!A13</f>
        <v>A2</v>
      </c>
      <c r="B13" t="str">
        <f>'[1]Sk16 9 Deg Cycle 1 (redo)_2.xls'!B9</f>
        <v>N/A</v>
      </c>
      <c r="C13" t="str">
        <f>'[1]Sk16 9 Deg Cycle 1 (redo)_2.xls'!C9</f>
        <v>N/A</v>
      </c>
      <c r="D13">
        <f>'[1]Sk16 9 Deg Cycle 1 (redo)_2.xls'!D9</f>
        <v>2.027778056000443E-3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(redo)_2.xls'!A14</f>
        <v>A3</v>
      </c>
      <c r="B14" t="str">
        <f>'[1]Sk16 9 Deg Cycle 1 (redo)_2.xls'!B10</f>
        <v>N/A</v>
      </c>
      <c r="C14" t="str">
        <f>'[1]Sk16 9 Deg Cycle 1 (redo)_2.xls'!C10</f>
        <v>N/A</v>
      </c>
      <c r="D14">
        <f>'[1]Sk16 9 Deg Cycle 1 (redo)_2.xls'!D10</f>
        <v>1.979535237267785E-3</v>
      </c>
      <c r="E14">
        <v>13</v>
      </c>
      <c r="F14" s="7">
        <f t="shared" si="0"/>
        <v>27.659574468085108</v>
      </c>
      <c r="G14">
        <f>G12/G13</f>
        <v>49.092970870757448</v>
      </c>
      <c r="H14">
        <f>H12/H13</f>
        <v>48.750660724443094</v>
      </c>
      <c r="I14">
        <f>I12/I13</f>
        <v>12.726589106284267</v>
      </c>
    </row>
    <row r="15" spans="1:10" x14ac:dyDescent="0.25">
      <c r="A15" s="1" t="str">
        <f>'[1]Sk16 9 Deg Cycle 1 (redo)_2.xls'!A15</f>
        <v>B3</v>
      </c>
      <c r="B15" t="str">
        <f>'[1]Sk16 9 Deg Cycle 1 (redo)_2.xls'!B11</f>
        <v>N/A</v>
      </c>
      <c r="C15" t="str">
        <f>'[1]Sk16 9 Deg Cycle 1 (redo)_2.xls'!C11</f>
        <v>N/A</v>
      </c>
      <c r="D15">
        <f>'[1]Sk16 9 Deg Cycle 1 (redo)_2.xls'!D11</f>
        <v>1.9847473471131011E-3</v>
      </c>
      <c r="E15">
        <v>14</v>
      </c>
      <c r="F15" s="7">
        <f t="shared" si="0"/>
        <v>29.787234042553191</v>
      </c>
      <c r="G15">
        <f>ROUND(G14,0)</f>
        <v>49</v>
      </c>
      <c r="H15">
        <f>ROUND(H14,0)</f>
        <v>49</v>
      </c>
      <c r="I15">
        <f>ROUND(I14,0)</f>
        <v>13</v>
      </c>
    </row>
    <row r="16" spans="1:10" x14ac:dyDescent="0.25">
      <c r="A16" s="1" t="str">
        <f>'[1]Sk16 9 Deg Cycle 1 (redo)_2.xls'!A16</f>
        <v>C3</v>
      </c>
      <c r="B16" t="str">
        <f>'[1]Sk16 9 Deg Cycle 1 (redo)_2.xls'!B12</f>
        <v>N/A</v>
      </c>
      <c r="C16" t="str">
        <f>'[1]Sk16 9 Deg Cycle 1 (redo)_2.xls'!C12</f>
        <v>N/A</v>
      </c>
      <c r="D16">
        <f>'[1]Sk16 9 Deg Cycle 1 (redo)_2.xls'!D12</f>
        <v>1.401787685885978E-3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(redo)_2.xls'!A17</f>
        <v>D3</v>
      </c>
      <c r="B17" t="str">
        <f>'[1]Sk16 9 Deg Cycle 1 (redo)_2.xls'!B13</f>
        <v>N/A</v>
      </c>
      <c r="C17" t="str">
        <f>'[1]Sk16 9 Deg Cycle 1 (redo)_2.xls'!C13</f>
        <v>N/A</v>
      </c>
      <c r="D17">
        <f>'[1]Sk16 9 Deg Cycle 1 (redo)_2.xls'!D13</f>
        <v>2.011107384859415E-3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(redo)_2.xls'!A18</f>
        <v>E3</v>
      </c>
      <c r="B18" t="str">
        <f>'[1]Sk16 9 Deg Cycle 1 (redo)_2.xls'!B14</f>
        <v>N/A</v>
      </c>
      <c r="C18" t="str">
        <f>'[1]Sk16 9 Deg Cycle 1 (redo)_2.xls'!C14</f>
        <v>N/A</v>
      </c>
      <c r="D18">
        <f>'[1]Sk16 9 Deg Cycle 1 (redo)_2.xls'!D14</f>
        <v>2.6561195800367779E-3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(redo)_2.xls'!A19</f>
        <v>F3</v>
      </c>
      <c r="B19" t="str">
        <f>'[1]Sk16 9 Deg Cycle 1 (redo)_2.xls'!B15</f>
        <v>N/A</v>
      </c>
      <c r="C19" t="str">
        <f>'[1]Sk16 9 Deg Cycle 1 (redo)_2.xls'!C15</f>
        <v>N/A</v>
      </c>
      <c r="D19">
        <f>'[1]Sk16 9 Deg Cycle 1 (redo)_2.xls'!D15</f>
        <v>1.6749792520026111E-3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(redo)_2.xls'!A20</f>
        <v>F4</v>
      </c>
      <c r="B20" t="str">
        <f>'[1]Sk16 9 Deg Cycle 1 (redo)_2.xls'!B16</f>
        <v>N/A</v>
      </c>
      <c r="C20" t="str">
        <f>'[1]Sk16 9 Deg Cycle 1 (redo)_2.xls'!C16</f>
        <v>N/A</v>
      </c>
      <c r="D20">
        <f>'[1]Sk16 9 Deg Cycle 1 (redo)_2.xls'!D16</f>
        <v>1.6789426089211721E-3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(redo)_2.xls'!A21</f>
        <v>E4</v>
      </c>
      <c r="B21" t="str">
        <f>'[1]Sk16 9 Deg Cycle 1 (redo)_2.xls'!B17</f>
        <v>N/A</v>
      </c>
      <c r="C21" t="str">
        <f>'[1]Sk16 9 Deg Cycle 1 (redo)_2.xls'!C17</f>
        <v>N/A</v>
      </c>
      <c r="D21">
        <f>'[1]Sk16 9 Deg Cycle 1 (redo)_2.xls'!D17</f>
        <v>2.3912857959756928E-3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(redo)_2.xls'!A22</f>
        <v>D4</v>
      </c>
      <c r="B22" t="str">
        <f>'[1]Sk16 9 Deg Cycle 1 (redo)_2.xls'!B18</f>
        <v>N/A</v>
      </c>
      <c r="C22" t="str">
        <f>'[1]Sk16 9 Deg Cycle 1 (redo)_2.xls'!C18</f>
        <v>N/A</v>
      </c>
      <c r="D22">
        <f>'[1]Sk16 9 Deg Cycle 1 (redo)_2.xls'!D18</f>
        <v>2.3876716893545462E-3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(redo)_2.xls'!A23</f>
        <v>C4</v>
      </c>
      <c r="B23" t="str">
        <f>'[1]Sk16 9 Deg Cycle 1 (redo)_2.xls'!B19</f>
        <v>N/A</v>
      </c>
      <c r="C23" t="str">
        <f>'[1]Sk16 9 Deg Cycle 1 (redo)_2.xls'!C19</f>
        <v>N/A</v>
      </c>
      <c r="D23">
        <f>'[1]Sk16 9 Deg Cycle 1 (redo)_2.xls'!D19</f>
        <v>2.225588174474422E-3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(redo)_2.xls'!A24</f>
        <v>B4</v>
      </c>
      <c r="B24" t="str">
        <f>'[1]Sk16 9 Deg Cycle 1 (redo)_2.xls'!B20</f>
        <v>N/A</v>
      </c>
      <c r="C24" t="str">
        <f>'[1]Sk16 9 Deg Cycle 1 (redo)_2.xls'!C20</f>
        <v>N/A</v>
      </c>
      <c r="D24">
        <f>'[1]Sk16 9 Deg Cycle 1 (redo)_2.xls'!D20</f>
        <v>1.469688778053993E-3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(redo)_2.xls'!A25</f>
        <v>A4</v>
      </c>
      <c r="B25" t="str">
        <f>'[1]Sk16 9 Deg Cycle 1 (redo)_2.xls'!B24</f>
        <v>N/A</v>
      </c>
      <c r="C25" t="str">
        <f>'[1]Sk16 9 Deg Cycle 1 (redo)_2.xls'!C24</f>
        <v>N/A</v>
      </c>
      <c r="D25">
        <f>'[1]Sk16 9 Deg Cycle 1 (redo)_2.xls'!D24</f>
        <v>1.9506133005345839E-3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(redo)_2.xls'!A26</f>
        <v>A5</v>
      </c>
      <c r="B26" t="str">
        <f>'[1]Sk16 9 Deg Cycle 1 (redo)_2.xls'!B25</f>
        <v>N/A</v>
      </c>
      <c r="C26" t="str">
        <f>'[1]Sk16 9 Deg Cycle 1 (redo)_2.xls'!C25</f>
        <v>N/A</v>
      </c>
      <c r="D26">
        <f>'[1]Sk16 9 Deg Cycle 1 (redo)_2.xls'!D25</f>
        <v>1.66926637947208E-3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(redo)_2.xls'!A27</f>
        <v>B5</v>
      </c>
      <c r="B27" t="str">
        <f>'[1]Sk16 9 Deg Cycle 1 (redo)_2.xls'!B26</f>
        <v>N/A</v>
      </c>
      <c r="C27" t="str">
        <f>'[1]Sk16 9 Deg Cycle 1 (redo)_2.xls'!C26</f>
        <v>N/A</v>
      </c>
      <c r="D27">
        <f>'[1]Sk16 9 Deg Cycle 1 (redo)_2.xls'!D26</f>
        <v>1.803588003938212E-3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(redo)_2.xls'!A28</f>
        <v>C5</v>
      </c>
      <c r="B28" t="str">
        <f>'[1]Sk16 9 Deg Cycle 1 (redo)_2.xls'!B27</f>
        <v>N/A</v>
      </c>
      <c r="C28" t="str">
        <f>'[1]Sk16 9 Deg Cycle 1 (redo)_2.xls'!C27</f>
        <v>N/A</v>
      </c>
      <c r="D28">
        <f>'[1]Sk16 9 Deg Cycle 1 (redo)_2.xls'!D27</f>
        <v>1.7849374800458541E-3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(redo)_2.xls'!A29</f>
        <v>D5</v>
      </c>
      <c r="B29" t="str">
        <f>'[1]Sk16 9 Deg Cycle 1 (redo)_2.xls'!B28</f>
        <v>N/A</v>
      </c>
      <c r="C29" t="str">
        <f>'[1]Sk16 9 Deg Cycle 1 (redo)_2.xls'!C28</f>
        <v>N/A</v>
      </c>
      <c r="D29">
        <f>'[1]Sk16 9 Deg Cycle 1 (redo)_2.xls'!D28</f>
        <v>3.3486309392644362E-3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(redo)_2.xls'!A30</f>
        <v>E5</v>
      </c>
      <c r="B30" t="str">
        <f>'[1]Sk16 9 Deg Cycle 1 (redo)_2.xls'!B29</f>
        <v>N/A</v>
      </c>
      <c r="C30" t="str">
        <f>'[1]Sk16 9 Deg Cycle 1 (redo)_2.xls'!C29</f>
        <v>N/A</v>
      </c>
      <c r="D30">
        <f>'[1]Sk16 9 Deg Cycle 1 (redo)_2.xls'!D29</f>
        <v>1.868655307358669E-3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(redo)_2.xls'!A31</f>
        <v>F5</v>
      </c>
      <c r="B31" t="str">
        <f>'[1]Sk16 9 Deg Cycle 1 (redo)_2.xls'!B30</f>
        <v>N/A</v>
      </c>
      <c r="C31" t="str">
        <f>'[1]Sk16 9 Deg Cycle 1 (redo)_2.xls'!C30</f>
        <v>N/A</v>
      </c>
      <c r="D31">
        <f>'[1]Sk16 9 Deg Cycle 1 (redo)_2.xls'!D30</f>
        <v>2.4199601674506628E-3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(redo)_2.xls'!A32</f>
        <v>F6</v>
      </c>
      <c r="B32" t="str">
        <f>'[1]Sk16 9 Deg Cycle 1 (redo)_2.xls'!B31</f>
        <v>N/A</v>
      </c>
      <c r="C32" t="str">
        <f>'[1]Sk16 9 Deg Cycle 1 (redo)_2.xls'!C31</f>
        <v>N/A</v>
      </c>
      <c r="D32">
        <f>'[1]Sk16 9 Deg Cycle 1 (redo)_2.xls'!D31</f>
        <v>2.9403308687408381E-3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(redo)_2.xls'!A33</f>
        <v>E6</v>
      </c>
      <c r="B33" t="str">
        <f>'[1]Sk16 9 Deg Cycle 1 (redo)_2.xls'!B32</f>
        <v>N/A</v>
      </c>
      <c r="C33" t="str">
        <f>'[1]Sk16 9 Deg Cycle 1 (redo)_2.xls'!C32</f>
        <v>N/A</v>
      </c>
      <c r="D33">
        <f>'[1]Sk16 9 Deg Cycle 1 (redo)_2.xls'!D32</f>
        <v>2.5484652040016161E-3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(redo)_2.xls'!A34</f>
        <v>D6</v>
      </c>
      <c r="B34" t="str">
        <f>'[1]Sk16 9 Deg Cycle 1 (redo)_2.xls'!B33</f>
        <v>N/A</v>
      </c>
      <c r="C34" t="str">
        <f>'[1]Sk16 9 Deg Cycle 1 (redo)_2.xls'!C33</f>
        <v>N/A</v>
      </c>
      <c r="D34">
        <f>'[1]Sk16 9 Deg Cycle 1 (redo)_2.xls'!D33</f>
        <v>1.885383143893052E-3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(redo)_2.xls'!A35</f>
        <v>C6</v>
      </c>
      <c r="B35" t="str">
        <f>'[1]Sk16 9 Deg Cycle 1 (redo)_2.xls'!B34</f>
        <v>N/A</v>
      </c>
      <c r="C35" t="str">
        <f>'[1]Sk16 9 Deg Cycle 1 (redo)_2.xls'!C34</f>
        <v>N/A</v>
      </c>
      <c r="D35">
        <f>'[1]Sk16 9 Deg Cycle 1 (redo)_2.xls'!D34</f>
        <v>1.8826435091192379E-3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(redo)_2.xls'!A36</f>
        <v>B6</v>
      </c>
      <c r="B36" t="str">
        <f>'[1]Sk16 9 Deg Cycle 1 (redo)_2.xls'!B35</f>
        <v>N/A</v>
      </c>
      <c r="C36" t="str">
        <f>'[1]Sk16 9 Deg Cycle 1 (redo)_2.xls'!C35</f>
        <v>N/A</v>
      </c>
      <c r="D36">
        <f>'[1]Sk16 9 Deg Cycle 1 (redo)_2.xls'!D35</f>
        <v>2.8800099654898909E-3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(redo)_2.xls'!A37</f>
        <v>A6</v>
      </c>
      <c r="B37" t="str">
        <f>'[1]Sk16 9 Deg Cycle 1 (redo)_2.xls'!B36</f>
        <v>N/A</v>
      </c>
      <c r="C37" t="str">
        <f>'[1]Sk16 9 Deg Cycle 1 (redo)_2.xls'!C36</f>
        <v>N/A</v>
      </c>
      <c r="D37">
        <f>'[1]Sk16 9 Deg Cycle 1 (redo)_2.xls'!D36</f>
        <v>1.9243464452013139E-3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(redo)_2.xls'!A38</f>
        <v>A7</v>
      </c>
      <c r="B38" t="str">
        <f>'[1]Sk16 9 Deg Cycle 1 (redo)_2.xls'!B37</f>
        <v>N/A</v>
      </c>
      <c r="C38" t="str">
        <f>'[1]Sk16 9 Deg Cycle 1 (redo)_2.xls'!C37</f>
        <v>N/A</v>
      </c>
      <c r="D38">
        <f>'[1]Sk16 9 Deg Cycle 1 (redo)_2.xls'!D37</f>
        <v>2.3239718810724231E-3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(redo)_2.xls'!A39</f>
        <v>B7</v>
      </c>
      <c r="B39" t="str">
        <f>'[1]Sk16 9 Deg Cycle 1 (redo)_2.xls'!B38</f>
        <v>N/A</v>
      </c>
      <c r="C39" t="str">
        <f>'[1]Sk16 9 Deg Cycle 1 (redo)_2.xls'!C38</f>
        <v>N/A</v>
      </c>
      <c r="D39">
        <f>'[1]Sk16 9 Deg Cycle 1 (redo)_2.xls'!D38</f>
        <v>2.5568115471481172E-3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(redo)_2.xls'!A40</f>
        <v>C7</v>
      </c>
      <c r="B40" t="str">
        <f>'[1]Sk16 9 Deg Cycle 1 (redo)_2.xls'!B39</f>
        <v>N/A</v>
      </c>
      <c r="C40" t="str">
        <f>'[1]Sk16 9 Deg Cycle 1 (redo)_2.xls'!C39</f>
        <v>N/A</v>
      </c>
      <c r="D40">
        <f>'[1]Sk16 9 Deg Cycle 1 (redo)_2.xls'!D39</f>
        <v>1.9555553570690591E-3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(redo)_2.xls'!A41</f>
        <v>D7</v>
      </c>
      <c r="B41" t="str">
        <f>'[1]Sk16 9 Deg Cycle 1 (redo)_2.xls'!B40</f>
        <v>N/A</v>
      </c>
      <c r="C41" t="str">
        <f>'[1]Sk16 9 Deg Cycle 1 (redo)_2.xls'!C40</f>
        <v>N/A</v>
      </c>
      <c r="D41">
        <f>'[1]Sk16 9 Deg Cycle 1 (redo)_2.xls'!D40</f>
        <v>1.9941636159777169E-3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(redo)_2.xls'!A42</f>
        <v>E7</v>
      </c>
      <c r="B42" t="str">
        <f>'[1]Sk16 9 Deg Cycle 1 (redo)_2.xls'!B41</f>
        <v>N/A</v>
      </c>
      <c r="C42" t="str">
        <f>'[1]Sk16 9 Deg Cycle 1 (redo)_2.xls'!C41</f>
        <v>N/A</v>
      </c>
      <c r="D42">
        <f>'[1]Sk16 9 Deg Cycle 1 (redo)_2.xls'!D41</f>
        <v>2.6900312895680682E-3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(redo)_2.xls'!A43</f>
        <v>F7</v>
      </c>
      <c r="B43" t="str">
        <f>'[1]Sk16 9 Deg Cycle 1 (redo)_2.xls'!B42</f>
        <v>N/A</v>
      </c>
      <c r="C43" t="str">
        <f>'[1]Sk16 9 Deg Cycle 1 (redo)_2.xls'!C42</f>
        <v>N/A</v>
      </c>
      <c r="D43">
        <f>'[1]Sk16 9 Deg Cycle 1 (redo)_2.xls'!D42</f>
        <v>1.7219682207602581E-3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(redo)_2.xls'!A44</f>
        <v>F8</v>
      </c>
      <c r="B44" t="str">
        <f>'[1]Sk16 9 Deg Cycle 1 (redo)_2.xls'!B43</f>
        <v>N/A</v>
      </c>
      <c r="C44" t="str">
        <f>'[1]Sk16 9 Deg Cycle 1 (redo)_2.xls'!C43</f>
        <v>N/A</v>
      </c>
      <c r="D44">
        <f>'[1]Sk16 9 Deg Cycle 1 (redo)_2.xls'!D43</f>
        <v>1.6027218291936971E-3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(redo)_2.xls'!A45</f>
        <v>E8</v>
      </c>
      <c r="B45" t="str">
        <f>'[1]Sk16 9 Deg Cycle 1 (redo)_2.xls'!B44</f>
        <v>N/A</v>
      </c>
      <c r="C45" t="str">
        <f>'[1]Sk16 9 Deg Cycle 1 (redo)_2.xls'!C44</f>
        <v>N/A</v>
      </c>
      <c r="D45">
        <f>'[1]Sk16 9 Deg Cycle 1 (redo)_2.xls'!D44</f>
        <v>5.3706996718603476E-4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(redo)_2.xls'!A46</f>
        <v>D8</v>
      </c>
      <c r="B46" t="str">
        <f>'[1]Sk16 9 Deg Cycle 1 (redo)_2.xls'!B45</f>
        <v>N/A</v>
      </c>
      <c r="C46" t="str">
        <f>'[1]Sk16 9 Deg Cycle 1 (redo)_2.xls'!C45</f>
        <v>N/A</v>
      </c>
      <c r="D46">
        <f>'[1]Sk16 9 Deg Cycle 1 (redo)_2.xls'!D45</f>
        <v>1.88321747373379E-3</v>
      </c>
    </row>
    <row r="47" spans="1:6" x14ac:dyDescent="0.25">
      <c r="A47" s="1" t="str">
        <f>'[1]Sk16 9 Deg Cycle 1 (redo)_2.xls'!A47</f>
        <v>C8</v>
      </c>
      <c r="B47" t="str">
        <f>'[1]Sk16 9 Deg Cycle 1 (redo)_2.xls'!B46</f>
        <v>N/A</v>
      </c>
      <c r="C47" t="str">
        <f>'[1]Sk16 9 Deg Cycle 1 (redo)_2.xls'!C46</f>
        <v>N/A</v>
      </c>
      <c r="D47">
        <f>'[1]Sk16 9 Deg Cycle 1 (redo)_2.xls'!D46</f>
        <v>1.768371502209172E-3</v>
      </c>
    </row>
    <row r="48" spans="1:6" x14ac:dyDescent="0.25">
      <c r="A48" s="1" t="str">
        <f>'[1]Sk16 9 Deg Cycle 1 (redo)_2.xls'!A48</f>
        <v>B8</v>
      </c>
      <c r="B48" t="str">
        <f>'[1]Sk16 9 Deg Cycle 1 (redo)_2.xls'!B47</f>
        <v>N/A</v>
      </c>
      <c r="C48" t="str">
        <f>'[1]Sk16 9 Deg Cycle 1 (redo)_2.xls'!C47</f>
        <v>N/A</v>
      </c>
      <c r="D48">
        <f>'[1]Sk16 9 Deg Cycle 1 (redo)_2.xls'!D47</f>
        <v>2.7888927962304651E-3</v>
      </c>
    </row>
    <row r="49" spans="1:4" x14ac:dyDescent="0.25">
      <c r="A49" s="1" t="str">
        <f>'[1]Sk16 9 Deg Cycle 1 (redo)_2.xls'!A49</f>
        <v>A8</v>
      </c>
      <c r="B49" t="str">
        <f>'[1]Sk16 9 Deg Cycle 1 (redo)_2.xls'!B49</f>
        <v>N/A</v>
      </c>
      <c r="C49" t="str">
        <f>'[1]Sk16 9 Deg Cycle 1 (redo)_2.xls'!C49</f>
        <v>N/A</v>
      </c>
      <c r="D49">
        <f>'[1]Sk16 9 Deg Cycle 1 (redo)_2.xls'!D49</f>
        <v>1.9972501391362571E-3</v>
      </c>
    </row>
  </sheetData>
  <autoFilter ref="B1:D49" xr:uid="{B52F09F2-3D41-4EE7-9631-7976E259146D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D59C-4FF6-4F4F-ABB9-A4923D39B1DE}">
  <dimension ref="A1:J49"/>
  <sheetViews>
    <sheetView workbookViewId="0">
      <selection activeCell="F2" sqref="F2:F22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(redo)_3.xls'!B1</f>
        <v>Germtime</v>
      </c>
      <c r="C1" s="1" t="str">
        <f>'[1]Sk16 9 Deg Cycle 1 (redo)_3.xls'!C1</f>
        <v>Slope Coefficient</v>
      </c>
      <c r="D1" s="22" t="str">
        <f>'[1]Sk16 9 Deg Cycle 1 (redo)_3.xls'!D1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(redo)_3.xls'!A2</f>
        <v>A1</v>
      </c>
      <c r="B2">
        <f>'[1]Sk16 9 Deg Cycle 1 (redo)_3.xls'!B30</f>
        <v>9.5713837370833303</v>
      </c>
      <c r="C2">
        <f>'[1]Sk16 9 Deg Cycle 1 (redo)_3.xls'!C30</f>
        <v>8.8795724239076567E-5</v>
      </c>
      <c r="D2">
        <f>'[1]Sk16 9 Deg Cycle 1 (redo)_3.xls'!D30</f>
        <v>2.6150725416340449E-3</v>
      </c>
      <c r="E2">
        <v>1</v>
      </c>
      <c r="F2" s="7">
        <f>E2/47*100</f>
        <v>2.1276595744680851</v>
      </c>
      <c r="G2">
        <f>AVERAGE(B2:B49)</f>
        <v>58.477101309819446</v>
      </c>
      <c r="H2">
        <f>AVERAGE(C2:C49)</f>
        <v>2.5660163116124471E-4</v>
      </c>
      <c r="I2">
        <f>AVERAGE(D2:D49)</f>
        <v>3.6318713553975591E-3</v>
      </c>
      <c r="J2">
        <v>0.25</v>
      </c>
    </row>
    <row r="3" spans="1:10" x14ac:dyDescent="0.25">
      <c r="A3" s="1" t="str">
        <f>'[1]Sk16 9 Deg Cycle 1 (redo)_3.xls'!A3</f>
        <v>B1</v>
      </c>
      <c r="B3">
        <f>'[1]Sk16 9 Deg Cycle 1 (redo)_3.xls'!B6</f>
        <v>13.087526906972199</v>
      </c>
      <c r="C3">
        <f>'[1]Sk16 9 Deg Cycle 1 (redo)_3.xls'!C6</f>
        <v>4.4439048784237229E-5</v>
      </c>
      <c r="D3">
        <f>'[1]Sk16 9 Deg Cycle 1 (redo)_3.xls'!D6</f>
        <v>4.3992298859864571E-3</v>
      </c>
      <c r="E3">
        <v>2</v>
      </c>
      <c r="F3" s="7">
        <f t="shared" ref="F3:F45" si="0">E3/47*100</f>
        <v>4.2553191489361701</v>
      </c>
      <c r="G3">
        <f>G4/SQRT(COUNT(B2:B49))</f>
        <v>7.8354118138177302</v>
      </c>
      <c r="H3">
        <f>H4/SQRT(COUNT(C2:C49))</f>
        <v>4.2191311724884502E-5</v>
      </c>
      <c r="I3">
        <f>I4/SQRT(COUNT(D2:D49))</f>
        <v>1.3878500300548276E-4</v>
      </c>
    </row>
    <row r="4" spans="1:10" x14ac:dyDescent="0.25">
      <c r="A4" s="1" t="str">
        <f>'[1]Sk16 9 Deg Cycle 1 (redo)_3.xls'!A4</f>
        <v>C1</v>
      </c>
      <c r="B4">
        <f>'[1]Sk16 9 Deg Cycle 1 (redo)_3.xls'!B15</f>
        <v>15.594498621222201</v>
      </c>
      <c r="C4">
        <f>'[1]Sk16 9 Deg Cycle 1 (redo)_3.xls'!C15</f>
        <v>1.173179330911403E-4</v>
      </c>
      <c r="D4">
        <f>'[1]Sk16 9 Deg Cycle 1 (redo)_3.xls'!D15</f>
        <v>4.7521202915950956E-3</v>
      </c>
      <c r="E4">
        <v>3</v>
      </c>
      <c r="F4" s="7">
        <f t="shared" si="0"/>
        <v>6.3829787234042552</v>
      </c>
      <c r="G4">
        <f>_xlfn.STDEV.S(B2:B49)</f>
        <v>35.906367737970982</v>
      </c>
      <c r="H4">
        <f>_xlfn.STDEV.S(C2:C196)</f>
        <v>1.9334487964876106E-4</v>
      </c>
      <c r="I4">
        <f>_xlfn.STDEV.S(D2:D196)</f>
        <v>9.6153070613638194E-4</v>
      </c>
    </row>
    <row r="5" spans="1:10" x14ac:dyDescent="0.25">
      <c r="A5" s="1" t="str">
        <f>'[1]Sk16 9 Deg Cycle 1 (redo)_3.xls'!A5</f>
        <v>D1</v>
      </c>
      <c r="B5">
        <f>'[1]Sk16 9 Deg Cycle 1 (redo)_3.xls'!B13</f>
        <v>16.096366517250001</v>
      </c>
      <c r="C5">
        <f>'[1]Sk16 9 Deg Cycle 1 (redo)_3.xls'!C13</f>
        <v>8.6115067961928672E-5</v>
      </c>
      <c r="D5">
        <f>'[1]Sk16 9 Deg Cycle 1 (redo)_3.xls'!D13</f>
        <v>3.175035696818092E-3</v>
      </c>
      <c r="E5">
        <v>4</v>
      </c>
      <c r="F5" s="7">
        <f t="shared" si="0"/>
        <v>8.5106382978723403</v>
      </c>
      <c r="G5" s="8">
        <f>G4/G2</f>
        <v>0.61402441184172718</v>
      </c>
      <c r="H5" s="8">
        <f>H4/H2</f>
        <v>0.7534826601599659</v>
      </c>
      <c r="I5" s="8">
        <f>I4/I2</f>
        <v>0.26474800785754399</v>
      </c>
    </row>
    <row r="6" spans="1:10" x14ac:dyDescent="0.25">
      <c r="A6" s="1" t="str">
        <f>'[1]Sk16 9 Deg Cycle 1 (redo)_3.xls'!A6</f>
        <v>E1</v>
      </c>
      <c r="B6">
        <f>'[1]Sk16 9 Deg Cycle 1 (redo)_3.xls'!B49</f>
        <v>16.5987891270833</v>
      </c>
      <c r="C6">
        <f>'[1]Sk16 9 Deg Cycle 1 (redo)_3.xls'!C49</f>
        <v>6.840883316466218E-5</v>
      </c>
      <c r="D6">
        <f>'[1]Sk16 9 Deg Cycle 1 (redo)_3.xls'!D49</f>
        <v>3.6753089107636658E-3</v>
      </c>
      <c r="E6">
        <v>5</v>
      </c>
      <c r="F6" s="7">
        <f t="shared" si="0"/>
        <v>10.638297872340425</v>
      </c>
      <c r="G6">
        <f>COUNT(B2:B196)</f>
        <v>21</v>
      </c>
      <c r="H6">
        <f>COUNT(C2:C196)</f>
        <v>21</v>
      </c>
      <c r="I6">
        <f>COUNT(D2:D196)</f>
        <v>48</v>
      </c>
    </row>
    <row r="7" spans="1:10" x14ac:dyDescent="0.25">
      <c r="A7" s="1" t="str">
        <f>'[1]Sk16 9 Deg Cycle 1 (redo)_3.xls'!A7</f>
        <v>F1</v>
      </c>
      <c r="B7">
        <f>'[1]Sk16 9 Deg Cycle 1 (redo)_3.xls'!B25</f>
        <v>19.1135440876389</v>
      </c>
      <c r="C7">
        <f>'[1]Sk16 9 Deg Cycle 1 (redo)_3.xls'!C25</f>
        <v>9.8958318748382191E-5</v>
      </c>
      <c r="D7">
        <f>'[1]Sk16 9 Deg Cycle 1 (redo)_3.xls'!D25</f>
        <v>2.925108140954365E-3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(redo)_3.xls'!A8</f>
        <v>F2</v>
      </c>
      <c r="B8">
        <f>'[1]Sk16 9 Deg Cycle 1 (redo)_3.xls'!B40</f>
        <v>21.628159385361101</v>
      </c>
      <c r="C8">
        <f>'[1]Sk16 9 Deg Cycle 1 (redo)_3.xls'!C40</f>
        <v>1.217832470424054E-4</v>
      </c>
      <c r="D8">
        <f>'[1]Sk16 9 Deg Cycle 1 (redo)_3.xls'!D40</f>
        <v>5.4462335078367388E-3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(redo)_3.xls'!A9</f>
        <v>E2</v>
      </c>
      <c r="B9">
        <f>'[1]Sk16 9 Deg Cycle 1 (redo)_3.xls'!B37</f>
        <v>26.6410854611111</v>
      </c>
      <c r="C9">
        <f>'[1]Sk16 9 Deg Cycle 1 (redo)_3.xls'!C37</f>
        <v>1.064628642207497E-4</v>
      </c>
      <c r="D9">
        <f>'[1]Sk16 9 Deg Cycle 1 (redo)_3.xls'!D37</f>
        <v>4.826683558817161E-3</v>
      </c>
      <c r="E9">
        <v>8</v>
      </c>
      <c r="F9" s="7">
        <f t="shared" si="0"/>
        <v>17.021276595744681</v>
      </c>
      <c r="G9">
        <f>MAX(B2:B49)</f>
        <v>109.079014061028</v>
      </c>
      <c r="H9">
        <f>MAX(C2:C49)</f>
        <v>7.1307067986722599E-4</v>
      </c>
      <c r="I9">
        <f>MAX(D2:D49)</f>
        <v>5.4462335078367388E-3</v>
      </c>
    </row>
    <row r="10" spans="1:10" x14ac:dyDescent="0.25">
      <c r="A10" s="1" t="str">
        <f>'[1]Sk16 9 Deg Cycle 1 (redo)_3.xls'!A10</f>
        <v>D2</v>
      </c>
      <c r="B10">
        <f>'[1]Sk16 9 Deg Cycle 1 (redo)_3.xls'!B36</f>
        <v>33.174190350444398</v>
      </c>
      <c r="C10">
        <f>'[1]Sk16 9 Deg Cycle 1 (redo)_3.xls'!C36</f>
        <v>1.1698478244773849E-4</v>
      </c>
      <c r="D10">
        <f>'[1]Sk16 9 Deg Cycle 1 (redo)_3.xls'!D36</f>
        <v>5.1057005638512993E-3</v>
      </c>
      <c r="E10">
        <v>9</v>
      </c>
      <c r="F10" s="7">
        <f t="shared" si="0"/>
        <v>19.148936170212767</v>
      </c>
      <c r="G10">
        <f>MIN(B2:B49)</f>
        <v>9.5713837370833303</v>
      </c>
      <c r="H10">
        <f>MIN(C2:C49)</f>
        <v>4.4439048784237229E-5</v>
      </c>
      <c r="I10">
        <f>MIN(D2:D49)</f>
        <v>3.5914550226032838E-4</v>
      </c>
    </row>
    <row r="11" spans="1:10" x14ac:dyDescent="0.25">
      <c r="A11" s="1" t="str">
        <f>'[1]Sk16 9 Deg Cycle 1 (redo)_3.xls'!A11</f>
        <v>C2</v>
      </c>
      <c r="B11">
        <f>'[1]Sk16 9 Deg Cycle 1 (redo)_3.xls'!B11</f>
        <v>75.585838102583324</v>
      </c>
      <c r="C11">
        <f>'[1]Sk16 9 Deg Cycle 1 (redo)_3.xls'!C11</f>
        <v>6.9110552843374643E-5</v>
      </c>
      <c r="D11">
        <f>'[1]Sk16 9 Deg Cycle 1 (redo)_3.xls'!D11</f>
        <v>4.1590269600991891E-3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(redo)_3.xls'!A12</f>
        <v>B2</v>
      </c>
      <c r="B12">
        <f>'[1]Sk16 9 Deg Cycle 1 (redo)_3.xls'!B24</f>
        <v>81.056016964624988</v>
      </c>
      <c r="C12">
        <f>'[1]Sk16 9 Deg Cycle 1 (redo)_3.xls'!C24</f>
        <v>3.2501750602168227E-4</v>
      </c>
      <c r="D12">
        <f>'[1]Sk16 9 Deg Cycle 1 (redo)_3.xls'!D24</f>
        <v>4.7519829113650564E-3</v>
      </c>
      <c r="E12">
        <v>11</v>
      </c>
      <c r="F12" s="7">
        <f t="shared" si="0"/>
        <v>23.404255319148938</v>
      </c>
      <c r="G12">
        <f>(16*G5^2)</f>
        <v>6.0324156534012641</v>
      </c>
      <c r="H12">
        <f>(16*H5^2)</f>
        <v>9.0837779065878195</v>
      </c>
      <c r="I12">
        <f>(16*I5^2)</f>
        <v>1.1214641226326107</v>
      </c>
    </row>
    <row r="13" spans="1:10" x14ac:dyDescent="0.25">
      <c r="A13" s="1" t="str">
        <f>'[1]Sk16 9 Deg Cycle 1 (redo)_3.xls'!A13</f>
        <v>A2</v>
      </c>
      <c r="B13">
        <f>'[1]Sk16 9 Deg Cycle 1 (redo)_3.xls'!B16</f>
        <v>83.04517291445832</v>
      </c>
      <c r="C13">
        <f>'[1]Sk16 9 Deg Cycle 1 (redo)_3.xls'!C16</f>
        <v>4.1589313265731772E-4</v>
      </c>
      <c r="D13">
        <f>'[1]Sk16 9 Deg Cycle 1 (redo)_3.xls'!D16</f>
        <v>3.1779907526354729E-3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(redo)_3.xls'!A14</f>
        <v>A3</v>
      </c>
      <c r="B14">
        <f>'[1]Sk16 9 Deg Cycle 1 (redo)_3.xls'!B22</f>
        <v>83.04517291445832</v>
      </c>
      <c r="C14">
        <f>'[1]Sk16 9 Deg Cycle 1 (redo)_3.xls'!C22</f>
        <v>2.6718786618220382E-4</v>
      </c>
      <c r="D14">
        <f>'[1]Sk16 9 Deg Cycle 1 (redo)_3.xls'!D22</f>
        <v>4.2592809386539131E-3</v>
      </c>
      <c r="E14">
        <v>13</v>
      </c>
      <c r="F14" s="7">
        <f t="shared" si="0"/>
        <v>27.659574468085108</v>
      </c>
      <c r="G14">
        <f>G12/G13</f>
        <v>72.889615754759205</v>
      </c>
      <c r="H14">
        <f>H12/H13</f>
        <v>109.75919420264702</v>
      </c>
      <c r="I14">
        <f>I12/I13</f>
        <v>13.550639358769956</v>
      </c>
    </row>
    <row r="15" spans="1:10" x14ac:dyDescent="0.25">
      <c r="A15" s="1" t="str">
        <f>'[1]Sk16 9 Deg Cycle 1 (redo)_3.xls'!A15</f>
        <v>B3</v>
      </c>
      <c r="B15">
        <f>'[1]Sk16 9 Deg Cycle 1 (redo)_3.xls'!B39</f>
        <v>83.04517291445832</v>
      </c>
      <c r="C15">
        <f>'[1]Sk16 9 Deg Cycle 1 (redo)_3.xls'!C39</f>
        <v>3.8448430910258911E-4</v>
      </c>
      <c r="D15">
        <f>'[1]Sk16 9 Deg Cycle 1 (redo)_3.xls'!D39</f>
        <v>3.31596980077734E-3</v>
      </c>
      <c r="E15">
        <v>14</v>
      </c>
      <c r="F15" s="7">
        <f t="shared" si="0"/>
        <v>29.787234042553191</v>
      </c>
      <c r="G15">
        <f>ROUND(G14,0)</f>
        <v>73</v>
      </c>
      <c r="H15">
        <f>ROUND(H14,0)</f>
        <v>110</v>
      </c>
      <c r="I15">
        <f>ROUND(I14,0)</f>
        <v>14</v>
      </c>
    </row>
    <row r="16" spans="1:10" x14ac:dyDescent="0.25">
      <c r="A16" s="1" t="str">
        <f>'[1]Sk16 9 Deg Cycle 1 (redo)_3.xls'!A16</f>
        <v>C3</v>
      </c>
      <c r="B16">
        <f>'[1]Sk16 9 Deg Cycle 1 (redo)_3.xls'!B34</f>
        <v>85.034328864291666</v>
      </c>
      <c r="C16">
        <f>'[1]Sk16 9 Deg Cycle 1 (redo)_3.xls'!C34</f>
        <v>4.0453736304281088E-4</v>
      </c>
      <c r="D16">
        <f>'[1]Sk16 9 Deg Cycle 1 (redo)_3.xls'!D34</f>
        <v>3.119705938773061E-3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(redo)_3.xls'!A17</f>
        <v>D3</v>
      </c>
      <c r="B17">
        <f>'[1]Sk16 9 Deg Cycle 1 (redo)_3.xls'!B20</f>
        <v>87.023484814124998</v>
      </c>
      <c r="C17">
        <f>'[1]Sk16 9 Deg Cycle 1 (redo)_3.xls'!C20</f>
        <v>2.8665046838674329E-4</v>
      </c>
      <c r="D17">
        <f>'[1]Sk16 9 Deg Cycle 1 (redo)_3.xls'!D20</f>
        <v>4.3248871208843628E-3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(redo)_3.xls'!A18</f>
        <v>E3</v>
      </c>
      <c r="B18">
        <f>'[1]Sk16 9 Deg Cycle 1 (redo)_3.xls'!B48</f>
        <v>87.520773801583317</v>
      </c>
      <c r="C18">
        <f>'[1]Sk16 9 Deg Cycle 1 (redo)_3.xls'!C48</f>
        <v>5.6917593703861022E-4</v>
      </c>
      <c r="D18">
        <f>'[1]Sk16 9 Deg Cycle 1 (redo)_3.xls'!D48</f>
        <v>3.0165578101170121E-3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(redo)_3.xls'!A19</f>
        <v>F3</v>
      </c>
      <c r="B19">
        <f>'[1]Sk16 9 Deg Cycle 1 (redo)_3.xls'!B19</f>
        <v>88.018062789041664</v>
      </c>
      <c r="C19">
        <f>'[1]Sk16 9 Deg Cycle 1 (redo)_3.xls'!C19</f>
        <v>1.80163269338371E-4</v>
      </c>
      <c r="D19">
        <f>'[1]Sk16 9 Deg Cycle 1 (redo)_3.xls'!D19</f>
        <v>2.4445959268435979E-3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(redo)_3.xls'!A20</f>
        <v>F4</v>
      </c>
      <c r="B20">
        <f>'[1]Sk16 9 Deg Cycle 1 (redo)_3.xls'!B9</f>
        <v>96.529517086611094</v>
      </c>
      <c r="C20">
        <f>'[1]Sk16 9 Deg Cycle 1 (redo)_3.xls'!C9</f>
        <v>4.1330806197420223E-4</v>
      </c>
      <c r="D20">
        <f>'[1]Sk16 9 Deg Cycle 1 (redo)_3.xls'!D9</f>
        <v>3.8957899963392491E-3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(redo)_3.xls'!A21</f>
        <v>E4</v>
      </c>
      <c r="B21">
        <f>'[1]Sk16 9 Deg Cycle 1 (redo)_3.xls'!B35</f>
        <v>97.531028084777802</v>
      </c>
      <c r="C21">
        <f>'[1]Sk16 9 Deg Cycle 1 (redo)_3.xls'!C35</f>
        <v>7.1307067986722599E-4</v>
      </c>
      <c r="D21">
        <f>'[1]Sk16 9 Deg Cycle 1 (redo)_3.xls'!D35</f>
        <v>4.345204675098047E-3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(redo)_3.xls'!A22</f>
        <v>D4</v>
      </c>
      <c r="B22">
        <f>'[1]Sk16 9 Deg Cycle 1 (redo)_3.xls'!B42</f>
        <v>109.079014061028</v>
      </c>
      <c r="C22">
        <f>'[1]Sk16 9 Deg Cycle 1 (redo)_3.xls'!C42</f>
        <v>5.1076928823068693E-4</v>
      </c>
      <c r="D22">
        <f>'[1]Sk16 9 Deg Cycle 1 (redo)_3.xls'!D42</f>
        <v>3.2927359128505479E-3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(redo)_3.xls'!A23</f>
        <v>C4</v>
      </c>
      <c r="B23" t="str">
        <f>'[1]Sk16 9 Deg Cycle 1 (redo)_3.xls'!B2</f>
        <v>N/A</v>
      </c>
      <c r="C23" t="str">
        <f>'[1]Sk16 9 Deg Cycle 1 (redo)_3.xls'!C2</f>
        <v>N/A</v>
      </c>
      <c r="D23">
        <f>'[1]Sk16 9 Deg Cycle 1 (redo)_3.xls'!D2</f>
        <v>2.6179804107884291E-3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(redo)_3.xls'!A24</f>
        <v>B4</v>
      </c>
      <c r="B24" t="str">
        <f>'[1]Sk16 9 Deg Cycle 1 (redo)_3.xls'!B3</f>
        <v>N/A</v>
      </c>
      <c r="C24" t="str">
        <f>'[1]Sk16 9 Deg Cycle 1 (redo)_3.xls'!C3</f>
        <v>N/A</v>
      </c>
      <c r="D24">
        <f>'[1]Sk16 9 Deg Cycle 1 (redo)_3.xls'!D3</f>
        <v>4.1159377088161881E-3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(redo)_3.xls'!A25</f>
        <v>A4</v>
      </c>
      <c r="B25" t="str">
        <f>'[1]Sk16 9 Deg Cycle 1 (redo)_3.xls'!B4</f>
        <v>N/A</v>
      </c>
      <c r="C25" t="str">
        <f>'[1]Sk16 9 Deg Cycle 1 (redo)_3.xls'!C4</f>
        <v>N/A</v>
      </c>
      <c r="D25">
        <f>'[1]Sk16 9 Deg Cycle 1 (redo)_3.xls'!D4</f>
        <v>3.2469510531737971E-3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(redo)_3.xls'!A26</f>
        <v>A5</v>
      </c>
      <c r="B26" t="str">
        <f>'[1]Sk16 9 Deg Cycle 1 (redo)_3.xls'!B5</f>
        <v>N/A</v>
      </c>
      <c r="C26" t="str">
        <f>'[1]Sk16 9 Deg Cycle 1 (redo)_3.xls'!C5</f>
        <v>N/A</v>
      </c>
      <c r="D26">
        <f>'[1]Sk16 9 Deg Cycle 1 (redo)_3.xls'!D5</f>
        <v>3.035233296998837E-3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(redo)_3.xls'!A27</f>
        <v>B5</v>
      </c>
      <c r="B27" t="str">
        <f>'[1]Sk16 9 Deg Cycle 1 (redo)_3.xls'!B7</f>
        <v>N/A</v>
      </c>
      <c r="C27" t="str">
        <f>'[1]Sk16 9 Deg Cycle 1 (redo)_3.xls'!C7</f>
        <v>N/A</v>
      </c>
      <c r="D27">
        <f>'[1]Sk16 9 Deg Cycle 1 (redo)_3.xls'!D7</f>
        <v>2.479989595810981E-3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(redo)_3.xls'!A28</f>
        <v>C5</v>
      </c>
      <c r="B28" t="str">
        <f>'[1]Sk16 9 Deg Cycle 1 (redo)_3.xls'!B8</f>
        <v>N/A</v>
      </c>
      <c r="C28" t="str">
        <f>'[1]Sk16 9 Deg Cycle 1 (redo)_3.xls'!C8</f>
        <v>N/A</v>
      </c>
      <c r="D28">
        <f>'[1]Sk16 9 Deg Cycle 1 (redo)_3.xls'!D8</f>
        <v>2.8862959744940381E-3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(redo)_3.xls'!A29</f>
        <v>D5</v>
      </c>
      <c r="B29" t="str">
        <f>'[1]Sk16 9 Deg Cycle 1 (redo)_3.xls'!B10</f>
        <v>N/A</v>
      </c>
      <c r="C29" t="str">
        <f>'[1]Sk16 9 Deg Cycle 1 (redo)_3.xls'!C10</f>
        <v>N/A</v>
      </c>
      <c r="D29">
        <f>'[1]Sk16 9 Deg Cycle 1 (redo)_3.xls'!D10</f>
        <v>4.2972673616039209E-3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(redo)_3.xls'!A30</f>
        <v>E5</v>
      </c>
      <c r="B30" t="str">
        <f>'[1]Sk16 9 Deg Cycle 1 (redo)_3.xls'!B12</f>
        <v>N/A</v>
      </c>
      <c r="C30" t="str">
        <f>'[1]Sk16 9 Deg Cycle 1 (redo)_3.xls'!C12</f>
        <v>N/A</v>
      </c>
      <c r="D30">
        <f>'[1]Sk16 9 Deg Cycle 1 (redo)_3.xls'!D12</f>
        <v>3.0257928800018672E-3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(redo)_3.xls'!A31</f>
        <v>F5</v>
      </c>
      <c r="B31" t="str">
        <f>'[1]Sk16 9 Deg Cycle 1 (redo)_3.xls'!B14</f>
        <v>N/A</v>
      </c>
      <c r="C31" t="str">
        <f>'[1]Sk16 9 Deg Cycle 1 (redo)_3.xls'!C14</f>
        <v>N/A</v>
      </c>
      <c r="D31">
        <f>'[1]Sk16 9 Deg Cycle 1 (redo)_3.xls'!D14</f>
        <v>4.8551060794019222E-3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(redo)_3.xls'!A32</f>
        <v>F6</v>
      </c>
      <c r="B32" t="str">
        <f>'[1]Sk16 9 Deg Cycle 1 (redo)_3.xls'!B17</f>
        <v>N/A</v>
      </c>
      <c r="C32" t="str">
        <f>'[1]Sk16 9 Deg Cycle 1 (redo)_3.xls'!C17</f>
        <v>N/A</v>
      </c>
      <c r="D32">
        <f>'[1]Sk16 9 Deg Cycle 1 (redo)_3.xls'!D17</f>
        <v>3.4374356883014202E-3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(redo)_3.xls'!A33</f>
        <v>E6</v>
      </c>
      <c r="B33" t="str">
        <f>'[1]Sk16 9 Deg Cycle 1 (redo)_3.xls'!B18</f>
        <v>N/A</v>
      </c>
      <c r="C33" t="str">
        <f>'[1]Sk16 9 Deg Cycle 1 (redo)_3.xls'!C18</f>
        <v>N/A</v>
      </c>
      <c r="D33">
        <f>'[1]Sk16 9 Deg Cycle 1 (redo)_3.xls'!D18</f>
        <v>2.8858632135045489E-3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(redo)_3.xls'!A34</f>
        <v>D6</v>
      </c>
      <c r="B34" t="str">
        <f>'[1]Sk16 9 Deg Cycle 1 (redo)_3.xls'!B21</f>
        <v>N/A</v>
      </c>
      <c r="C34" t="str">
        <f>'[1]Sk16 9 Deg Cycle 1 (redo)_3.xls'!C21</f>
        <v>N/A</v>
      </c>
      <c r="D34">
        <f>'[1]Sk16 9 Deg Cycle 1 (redo)_3.xls'!D21</f>
        <v>2.4798281679141261E-3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(redo)_3.xls'!A35</f>
        <v>C6</v>
      </c>
      <c r="B35" t="str">
        <f>'[1]Sk16 9 Deg Cycle 1 (redo)_3.xls'!B23</f>
        <v>N/A</v>
      </c>
      <c r="C35" t="str">
        <f>'[1]Sk16 9 Deg Cycle 1 (redo)_3.xls'!C23</f>
        <v>N/A</v>
      </c>
      <c r="D35">
        <f>'[1]Sk16 9 Deg Cycle 1 (redo)_3.xls'!D23</f>
        <v>3.4546572119515829E-3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(redo)_3.xls'!A36</f>
        <v>B6</v>
      </c>
      <c r="B36" t="str">
        <f>'[1]Sk16 9 Deg Cycle 1 (redo)_3.xls'!B26</f>
        <v>N/A</v>
      </c>
      <c r="C36" t="str">
        <f>'[1]Sk16 9 Deg Cycle 1 (redo)_3.xls'!C26</f>
        <v>N/A</v>
      </c>
      <c r="D36">
        <f>'[1]Sk16 9 Deg Cycle 1 (redo)_3.xls'!D26</f>
        <v>3.5433710069564068E-3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(redo)_3.xls'!A37</f>
        <v>A6</v>
      </c>
      <c r="B37" t="str">
        <f>'[1]Sk16 9 Deg Cycle 1 (redo)_3.xls'!B27</f>
        <v>N/A</v>
      </c>
      <c r="C37" t="str">
        <f>'[1]Sk16 9 Deg Cycle 1 (redo)_3.xls'!C27</f>
        <v>N/A</v>
      </c>
      <c r="D37">
        <f>'[1]Sk16 9 Deg Cycle 1 (redo)_3.xls'!D27</f>
        <v>4.0125135058822542E-3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(redo)_3.xls'!A38</f>
        <v>A7</v>
      </c>
      <c r="B38" t="str">
        <f>'[1]Sk16 9 Deg Cycle 1 (redo)_3.xls'!B28</f>
        <v>N/A</v>
      </c>
      <c r="C38" t="str">
        <f>'[1]Sk16 9 Deg Cycle 1 (redo)_3.xls'!C28</f>
        <v>N/A</v>
      </c>
      <c r="D38">
        <f>'[1]Sk16 9 Deg Cycle 1 (redo)_3.xls'!D28</f>
        <v>4.0454827860258967E-3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(redo)_3.xls'!A39</f>
        <v>B7</v>
      </c>
      <c r="B39" t="str">
        <f>'[1]Sk16 9 Deg Cycle 1 (redo)_3.xls'!B29</f>
        <v>N/A</v>
      </c>
      <c r="C39" t="str">
        <f>'[1]Sk16 9 Deg Cycle 1 (redo)_3.xls'!C29</f>
        <v>N/A</v>
      </c>
      <c r="D39">
        <f>'[1]Sk16 9 Deg Cycle 1 (redo)_3.xls'!D29</f>
        <v>4.5378620107474309E-3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(redo)_3.xls'!A40</f>
        <v>C7</v>
      </c>
      <c r="B40" t="str">
        <f>'[1]Sk16 9 Deg Cycle 1 (redo)_3.xls'!B31</f>
        <v>N/A</v>
      </c>
      <c r="C40" t="str">
        <f>'[1]Sk16 9 Deg Cycle 1 (redo)_3.xls'!C31</f>
        <v>N/A</v>
      </c>
      <c r="D40">
        <f>'[1]Sk16 9 Deg Cycle 1 (redo)_3.xls'!D31</f>
        <v>3.220236700317897E-3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(redo)_3.xls'!A41</f>
        <v>D7</v>
      </c>
      <c r="B41" t="str">
        <f>'[1]Sk16 9 Deg Cycle 1 (redo)_3.xls'!B32</f>
        <v>N/A</v>
      </c>
      <c r="C41" t="str">
        <f>'[1]Sk16 9 Deg Cycle 1 (redo)_3.xls'!C32</f>
        <v>N/A</v>
      </c>
      <c r="D41">
        <f>'[1]Sk16 9 Deg Cycle 1 (redo)_3.xls'!D32</f>
        <v>4.063538529071562E-3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(redo)_3.xls'!A42</f>
        <v>E7</v>
      </c>
      <c r="B42" t="str">
        <f>'[1]Sk16 9 Deg Cycle 1 (redo)_3.xls'!B33</f>
        <v>N/A</v>
      </c>
      <c r="C42" t="str">
        <f>'[1]Sk16 9 Deg Cycle 1 (redo)_3.xls'!C33</f>
        <v>N/A</v>
      </c>
      <c r="D42">
        <f>'[1]Sk16 9 Deg Cycle 1 (redo)_3.xls'!D33</f>
        <v>3.397536381804706E-3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(redo)_3.xls'!A43</f>
        <v>F7</v>
      </c>
      <c r="B43" t="str">
        <f>'[1]Sk16 9 Deg Cycle 1 (redo)_3.xls'!B38</f>
        <v>N/A</v>
      </c>
      <c r="C43" t="str">
        <f>'[1]Sk16 9 Deg Cycle 1 (redo)_3.xls'!C38</f>
        <v>N/A</v>
      </c>
      <c r="D43">
        <f>'[1]Sk16 9 Deg Cycle 1 (redo)_3.xls'!D38</f>
        <v>4.2807261905405862E-3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(redo)_3.xls'!A44</f>
        <v>F8</v>
      </c>
      <c r="B44" t="str">
        <f>'[1]Sk16 9 Deg Cycle 1 (redo)_3.xls'!B41</f>
        <v>N/A</v>
      </c>
      <c r="C44" t="str">
        <f>'[1]Sk16 9 Deg Cycle 1 (redo)_3.xls'!C41</f>
        <v>N/A</v>
      </c>
      <c r="D44">
        <f>'[1]Sk16 9 Deg Cycle 1 (redo)_3.xls'!D41</f>
        <v>3.4738532264165481E-3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(redo)_3.xls'!A45</f>
        <v>E8</v>
      </c>
      <c r="B45" t="str">
        <f>'[1]Sk16 9 Deg Cycle 1 (redo)_3.xls'!B43</f>
        <v>N/A</v>
      </c>
      <c r="C45" t="str">
        <f>'[1]Sk16 9 Deg Cycle 1 (redo)_3.xls'!C43</f>
        <v>N/A</v>
      </c>
      <c r="D45">
        <f>'[1]Sk16 9 Deg Cycle 1 (redo)_3.xls'!D43</f>
        <v>5.2343408671128638E-3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(redo)_3.xls'!A46</f>
        <v>D8</v>
      </c>
      <c r="B46" t="str">
        <f>'[1]Sk16 9 Deg Cycle 1 (redo)_3.xls'!B44</f>
        <v>N/A</v>
      </c>
      <c r="C46" t="str">
        <f>'[1]Sk16 9 Deg Cycle 1 (redo)_3.xls'!C44</f>
        <v>N/A</v>
      </c>
      <c r="D46">
        <f>'[1]Sk16 9 Deg Cycle 1 (redo)_3.xls'!D44</f>
        <v>3.5914550226032838E-4</v>
      </c>
    </row>
    <row r="47" spans="1:6" x14ac:dyDescent="0.25">
      <c r="A47" s="1" t="str">
        <f>'[1]Sk16 9 Deg Cycle 1 (redo)_3.xls'!A47</f>
        <v>C8</v>
      </c>
      <c r="B47" t="str">
        <f>'[1]Sk16 9 Deg Cycle 1 (redo)_3.xls'!B45</f>
        <v>N/A</v>
      </c>
      <c r="C47" t="str">
        <f>'[1]Sk16 9 Deg Cycle 1 (redo)_3.xls'!C45</f>
        <v>N/A</v>
      </c>
      <c r="D47">
        <f>'[1]Sk16 9 Deg Cycle 1 (redo)_3.xls'!D45</f>
        <v>2.324003531253662E-3</v>
      </c>
    </row>
    <row r="48" spans="1:6" x14ac:dyDescent="0.25">
      <c r="A48" s="1" t="str">
        <f>'[1]Sk16 9 Deg Cycle 1 (redo)_3.xls'!A48</f>
        <v>B8</v>
      </c>
      <c r="B48" t="str">
        <f>'[1]Sk16 9 Deg Cycle 1 (redo)_3.xls'!B46</f>
        <v>N/A</v>
      </c>
      <c r="C48" t="str">
        <f>'[1]Sk16 9 Deg Cycle 1 (redo)_3.xls'!C46</f>
        <v>N/A</v>
      </c>
      <c r="D48">
        <f>'[1]Sk16 9 Deg Cycle 1 (redo)_3.xls'!D46</f>
        <v>5.0816809591451243E-3</v>
      </c>
    </row>
    <row r="49" spans="1:4" x14ac:dyDescent="0.25">
      <c r="A49" s="1" t="str">
        <f>'[1]Sk16 9 Deg Cycle 1 (redo)_3.xls'!A49</f>
        <v>A8</v>
      </c>
      <c r="B49" t="str">
        <f>'[1]Sk16 9 Deg Cycle 1 (redo)_3.xls'!B47</f>
        <v>N/A</v>
      </c>
      <c r="C49" t="str">
        <f>'[1]Sk16 9 Deg Cycle 1 (redo)_3.xls'!C47</f>
        <v>N/A</v>
      </c>
      <c r="D49">
        <f>'[1]Sk16 9 Deg Cycle 1 (redo)_3.xls'!D47</f>
        <v>2.9129733760921142E-3</v>
      </c>
    </row>
  </sheetData>
  <autoFilter ref="B1:D49" xr:uid="{658ED59C-4FF6-4F4F-ABB9-A4923D39B1DE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BFAD-28FB-4D40-A948-A595B3ECE4EE}">
  <dimension ref="A1:J49"/>
  <sheetViews>
    <sheetView workbookViewId="0">
      <selection activeCell="F2" sqref="F2:F20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(redo)_4.xls'!B1</f>
        <v>Germtime</v>
      </c>
      <c r="C1" s="1" t="str">
        <f>'[1]Sk16 9 Deg Cycle 1 (redo)_4.xls'!C1</f>
        <v>Slope Coefficient</v>
      </c>
      <c r="D1" s="22" t="str">
        <f>'[1]Sk16 9 Deg Cycle 1 (redo)_4.xls'!D1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21" t="str">
        <f>'[1]Sk16 9 Deg Cycle 1 (redo)_4.xls'!A2</f>
        <v>A1</v>
      </c>
      <c r="B2">
        <f>'[1]Sk16 9 Deg Cycle 1 (redo)_4.xls'!B9</f>
        <v>10.071007917527799</v>
      </c>
      <c r="C2">
        <f>'[1]Sk16 9 Deg Cycle 1 (redo)_4.xls'!C9</f>
        <v>8.6039864852597599E-5</v>
      </c>
      <c r="D2">
        <f>'[1]Sk16 9 Deg Cycle 1 (redo)_4.xls'!D9</f>
        <v>2.4926874279335258E-3</v>
      </c>
      <c r="E2">
        <v>1</v>
      </c>
      <c r="F2" s="7">
        <f>E2/47*100</f>
        <v>2.1276595744680851</v>
      </c>
      <c r="G2">
        <f>AVERAGE(B2:B49)</f>
        <v>95.569156769367709</v>
      </c>
      <c r="H2">
        <f>AVERAGE(C2:C49)</f>
        <v>3.0048936303854516E-4</v>
      </c>
      <c r="I2">
        <f>AVERAGE(D2:D49)</f>
        <v>2.2335806413060202E-3</v>
      </c>
      <c r="J2">
        <v>0.25</v>
      </c>
    </row>
    <row r="3" spans="1:10" x14ac:dyDescent="0.25">
      <c r="A3" s="1" t="str">
        <f>'[1]Sk16 9 Deg Cycle 1 (redo)_4.xls'!A3</f>
        <v>B1</v>
      </c>
      <c r="B3">
        <f>'[1]Sk16 9 Deg Cycle 1 (redo)_4.xls'!B22</f>
        <v>79.067949060761634</v>
      </c>
      <c r="C3">
        <f>'[1]Sk16 9 Deg Cycle 1 (redo)_4.xls'!C22</f>
        <v>2.6991825115116189E-4</v>
      </c>
      <c r="D3">
        <f>'[1]Sk16 9 Deg Cycle 1 (redo)_4.xls'!D22</f>
        <v>2.311517864038359E-3</v>
      </c>
      <c r="E3">
        <v>2</v>
      </c>
      <c r="F3" s="7">
        <f t="shared" ref="F3:F45" si="0">E3/47*100</f>
        <v>4.2553191489361701</v>
      </c>
      <c r="G3">
        <f>G4/SQRT(COUNT(B2:B49))</f>
        <v>6.6748431841313609</v>
      </c>
      <c r="H3">
        <f>H4/SQRT(COUNT(C2:C49))</f>
        <v>2.4320175148676474E-5</v>
      </c>
      <c r="I3">
        <f>I4/SQRT(COUNT(D2:D49))</f>
        <v>9.9374503923640664E-5</v>
      </c>
    </row>
    <row r="4" spans="1:10" x14ac:dyDescent="0.25">
      <c r="A4" s="1" t="str">
        <f>'[1]Sk16 9 Deg Cycle 1 (redo)_4.xls'!A4</f>
        <v>C1</v>
      </c>
      <c r="B4">
        <f>'[1]Sk16 9 Deg Cycle 1 (redo)_4.xls'!B25</f>
        <v>80.062525265762929</v>
      </c>
      <c r="C4">
        <f>'[1]Sk16 9 Deg Cycle 1 (redo)_4.xls'!C25</f>
        <v>3.7090427774764181E-4</v>
      </c>
      <c r="D4">
        <f>'[1]Sk16 9 Deg Cycle 1 (redo)_4.xls'!D25</f>
        <v>1.75884368674115E-3</v>
      </c>
      <c r="E4">
        <v>3</v>
      </c>
      <c r="F4" s="7">
        <f t="shared" si="0"/>
        <v>6.3829787234042552</v>
      </c>
      <c r="G4">
        <f>_xlfn.STDEV.S(B2:B49)</f>
        <v>29.094966903609858</v>
      </c>
      <c r="H4">
        <f>_xlfn.STDEV.S(C2:C196)</f>
        <v>1.0600918576229004E-4</v>
      </c>
      <c r="I4">
        <f>_xlfn.STDEV.S(D2:D196)</f>
        <v>6.8848675909079346E-4</v>
      </c>
    </row>
    <row r="5" spans="1:10" x14ac:dyDescent="0.25">
      <c r="A5" s="1" t="str">
        <f>'[1]Sk16 9 Deg Cycle 1 (redo)_4.xls'!A5</f>
        <v>D1</v>
      </c>
      <c r="B5">
        <f>'[1]Sk16 9 Deg Cycle 1 (redo)_4.xls'!B10</f>
        <v>81.554389573264871</v>
      </c>
      <c r="C5">
        <f>'[1]Sk16 9 Deg Cycle 1 (redo)_4.xls'!C10</f>
        <v>4.2303030340405548E-4</v>
      </c>
      <c r="D5">
        <f>'[1]Sk16 9 Deg Cycle 1 (redo)_4.xls'!D10</f>
        <v>2.1266764890850321E-3</v>
      </c>
      <c r="E5">
        <v>4</v>
      </c>
      <c r="F5" s="7">
        <f t="shared" si="0"/>
        <v>8.5106382978723403</v>
      </c>
      <c r="G5" s="8">
        <f>G4/G2</f>
        <v>0.30443887847439416</v>
      </c>
      <c r="H5" s="8">
        <f>H4/H2</f>
        <v>0.35278848039852828</v>
      </c>
      <c r="I5" s="8">
        <f>I4/I2</f>
        <v>0.30824352000482114</v>
      </c>
    </row>
    <row r="6" spans="1:10" x14ac:dyDescent="0.25">
      <c r="A6" s="1" t="str">
        <f>'[1]Sk16 9 Deg Cycle 1 (redo)_4.xls'!A6</f>
        <v>E1</v>
      </c>
      <c r="B6">
        <f>'[1]Sk16 9 Deg Cycle 1 (redo)_4.xls'!B46</f>
        <v>82.548965778266165</v>
      </c>
      <c r="C6">
        <f>'[1]Sk16 9 Deg Cycle 1 (redo)_4.xls'!C46</f>
        <v>5.4913455986342239E-4</v>
      </c>
      <c r="D6">
        <f>'[1]Sk16 9 Deg Cycle 1 (redo)_4.xls'!D46</f>
        <v>2.5682943952873459E-3</v>
      </c>
      <c r="E6">
        <v>5</v>
      </c>
      <c r="F6" s="7">
        <f t="shared" si="0"/>
        <v>10.638297872340425</v>
      </c>
      <c r="G6">
        <f>COUNT(B2:B196)</f>
        <v>19</v>
      </c>
      <c r="H6">
        <f>COUNT(C2:C196)</f>
        <v>19</v>
      </c>
      <c r="I6">
        <f>COUNT(D2:D196)</f>
        <v>48</v>
      </c>
    </row>
    <row r="7" spans="1:10" x14ac:dyDescent="0.25">
      <c r="A7" s="1" t="str">
        <f>'[1]Sk16 9 Deg Cycle 1 (redo)_4.xls'!A7</f>
        <v>F1</v>
      </c>
      <c r="B7">
        <f>'[1]Sk16 9 Deg Cycle 1 (redo)_4.xls'!B11</f>
        <v>83.54354198326746</v>
      </c>
      <c r="C7">
        <f>'[1]Sk16 9 Deg Cycle 1 (redo)_4.xls'!C11</f>
        <v>4.0777130657697309E-4</v>
      </c>
      <c r="D7">
        <f>'[1]Sk16 9 Deg Cycle 1 (redo)_4.xls'!D11</f>
        <v>2.3357616918112151E-3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(redo)_4.xls'!A8</f>
        <v>F2</v>
      </c>
      <c r="B8">
        <f>'[1]Sk16 9 Deg Cycle 1 (redo)_4.xls'!B28</f>
        <v>88.516423008273932</v>
      </c>
      <c r="C8">
        <f>'[1]Sk16 9 Deg Cycle 1 (redo)_4.xls'!C28</f>
        <v>3.2267990562320352E-4</v>
      </c>
      <c r="D8">
        <f>'[1]Sk16 9 Deg Cycle 1 (redo)_4.xls'!D28</f>
        <v>2.7679475646803591E-3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(redo)_4.xls'!A9</f>
        <v>E2</v>
      </c>
      <c r="B9">
        <f>'[1]Sk16 9 Deg Cycle 1 (redo)_4.xls'!B16</f>
        <v>93.009234830249994</v>
      </c>
      <c r="C9">
        <f>'[1]Sk16 9 Deg Cycle 1 (redo)_4.xls'!C16</f>
        <v>3.2855443040883731E-4</v>
      </c>
      <c r="D9">
        <f>'[1]Sk16 9 Deg Cycle 1 (redo)_4.xls'!D16</f>
        <v>4.052981403463429E-4</v>
      </c>
      <c r="E9">
        <v>8</v>
      </c>
      <c r="F9" s="7">
        <f t="shared" si="0"/>
        <v>17.021276595744681</v>
      </c>
      <c r="G9">
        <f>MAX(B2:B49)</f>
        <v>160.30552748425001</v>
      </c>
      <c r="H9">
        <f>MAX(C2:C49)</f>
        <v>5.4913455986342239E-4</v>
      </c>
      <c r="I9">
        <f>MAX(D2:D49)</f>
        <v>3.6632935398595479E-3</v>
      </c>
    </row>
    <row r="10" spans="1:10" x14ac:dyDescent="0.25">
      <c r="A10" s="1" t="str">
        <f>'[1]Sk16 9 Deg Cycle 1 (redo)_4.xls'!A10</f>
        <v>D2</v>
      </c>
      <c r="B10">
        <f>'[1]Sk16 9 Deg Cycle 1 (redo)_4.xls'!B26</f>
        <v>95.022543695055504</v>
      </c>
      <c r="C10">
        <f>'[1]Sk16 9 Deg Cycle 1 (redo)_4.xls'!C26</f>
        <v>3.1349459589934711E-4</v>
      </c>
      <c r="D10">
        <f>'[1]Sk16 9 Deg Cycle 1 (redo)_4.xls'!D26</f>
        <v>2.6899513093798372E-3</v>
      </c>
      <c r="E10">
        <v>9</v>
      </c>
      <c r="F10" s="7">
        <f t="shared" si="0"/>
        <v>19.148936170212767</v>
      </c>
      <c r="G10">
        <f>MIN(B2:B49)</f>
        <v>10.071007917527799</v>
      </c>
      <c r="H10">
        <f>MIN(C2:C49)</f>
        <v>8.6039864852597599E-5</v>
      </c>
      <c r="I10">
        <f>MIN(D2:D49)</f>
        <v>4.052981403463429E-4</v>
      </c>
    </row>
    <row r="11" spans="1:10" x14ac:dyDescent="0.25">
      <c r="A11" s="1" t="str">
        <f>'[1]Sk16 9 Deg Cycle 1 (redo)_4.xls'!A11</f>
        <v>C2</v>
      </c>
      <c r="B11">
        <f>'[1]Sk16 9 Deg Cycle 1 (redo)_4.xls'!B42</f>
        <v>95.526581858861107</v>
      </c>
      <c r="C11">
        <f>'[1]Sk16 9 Deg Cycle 1 (redo)_4.xls'!C42</f>
        <v>3.0299249067684912E-4</v>
      </c>
      <c r="D11">
        <f>'[1]Sk16 9 Deg Cycle 1 (redo)_4.xls'!D42</f>
        <v>1.7684167121320229E-3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(redo)_4.xls'!A12</f>
        <v>B2</v>
      </c>
      <c r="B12">
        <f>'[1]Sk16 9 Deg Cycle 1 (redo)_4.xls'!B27</f>
        <v>99.534885662972201</v>
      </c>
      <c r="C12">
        <f>'[1]Sk16 9 Deg Cycle 1 (redo)_4.xls'!C27</f>
        <v>1.6415700998552451E-4</v>
      </c>
      <c r="D12">
        <f>'[1]Sk16 9 Deg Cycle 1 (redo)_4.xls'!D27</f>
        <v>2.946095226631573E-3</v>
      </c>
      <c r="E12">
        <v>11</v>
      </c>
      <c r="F12" s="7">
        <f t="shared" si="0"/>
        <v>23.404255319148938</v>
      </c>
      <c r="G12">
        <f>(16*G5^2)</f>
        <v>1.482928491627951</v>
      </c>
      <c r="H12">
        <f>(16*H5^2)</f>
        <v>1.9913553904304444</v>
      </c>
      <c r="I12">
        <f>(16*I5^2)</f>
        <v>1.520225081999401</v>
      </c>
    </row>
    <row r="13" spans="1:10" x14ac:dyDescent="0.25">
      <c r="A13" s="1" t="str">
        <f>'[1]Sk16 9 Deg Cycle 1 (redo)_4.xls'!A13</f>
        <v>A2</v>
      </c>
      <c r="B13">
        <f>'[1]Sk16 9 Deg Cycle 1 (redo)_4.xls'!B6</f>
        <v>101.03949597830599</v>
      </c>
      <c r="C13">
        <f>'[1]Sk16 9 Deg Cycle 1 (redo)_4.xls'!C6</f>
        <v>3.1550395329615221E-4</v>
      </c>
      <c r="D13">
        <f>'[1]Sk16 9 Deg Cycle 1 (redo)_4.xls'!D6</f>
        <v>2.11937087247791E-3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(redo)_4.xls'!A14</f>
        <v>A3</v>
      </c>
      <c r="B14">
        <f>'[1]Sk16 9 Deg Cycle 1 (redo)_4.xls'!B35</f>
        <v>101.03949597830599</v>
      </c>
      <c r="C14">
        <f>'[1]Sk16 9 Deg Cycle 1 (redo)_4.xls'!C35</f>
        <v>3.5467604260593501E-4</v>
      </c>
      <c r="D14">
        <f>'[1]Sk16 9 Deg Cycle 1 (redo)_4.xls'!D35</f>
        <v>1.8468566589891621E-3</v>
      </c>
      <c r="E14">
        <v>13</v>
      </c>
      <c r="F14" s="7">
        <f t="shared" si="0"/>
        <v>27.659574468085108</v>
      </c>
      <c r="G14">
        <f>G12/G13</f>
        <v>17.918209579209194</v>
      </c>
      <c r="H14">
        <f>H12/H13</f>
        <v>24.06152652259696</v>
      </c>
      <c r="I14">
        <f>I12/I13</f>
        <v>18.368863893721628</v>
      </c>
    </row>
    <row r="15" spans="1:10" x14ac:dyDescent="0.25">
      <c r="A15" s="1" t="str">
        <f>'[1]Sk16 9 Deg Cycle 1 (redo)_4.xls'!A15</f>
        <v>B3</v>
      </c>
      <c r="B15">
        <f>'[1]Sk16 9 Deg Cycle 1 (redo)_4.xls'!B30</f>
        <v>101.54136289327801</v>
      </c>
      <c r="C15">
        <f>'[1]Sk16 9 Deg Cycle 1 (redo)_4.xls'!C30</f>
        <v>1.8054402055727611E-4</v>
      </c>
      <c r="D15">
        <f>'[1]Sk16 9 Deg Cycle 1 (redo)_4.xls'!D30</f>
        <v>1.9069317414123961E-3</v>
      </c>
      <c r="E15">
        <v>14</v>
      </c>
      <c r="F15" s="7">
        <f t="shared" si="0"/>
        <v>29.787234042553191</v>
      </c>
      <c r="G15">
        <f>ROUND(G14,0)</f>
        <v>18</v>
      </c>
      <c r="H15">
        <f>ROUND(H14,0)</f>
        <v>24</v>
      </c>
      <c r="I15">
        <f>ROUND(I14,0)</f>
        <v>18</v>
      </c>
    </row>
    <row r="16" spans="1:10" x14ac:dyDescent="0.25">
      <c r="A16" s="1" t="str">
        <f>'[1]Sk16 9 Deg Cycle 1 (redo)_4.xls'!A16</f>
        <v>C3</v>
      </c>
      <c r="B16">
        <f>'[1]Sk16 9 Deg Cycle 1 (redo)_4.xls'!B3</f>
        <v>103.047000230306</v>
      </c>
      <c r="C16">
        <f>'[1]Sk16 9 Deg Cycle 1 (redo)_4.xls'!C3</f>
        <v>3.0175133195450968E-4</v>
      </c>
      <c r="D16">
        <f>'[1]Sk16 9 Deg Cycle 1 (redo)_4.xls'!D3</f>
        <v>1.5875376141003829E-3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(redo)_4.xls'!A17</f>
        <v>D3</v>
      </c>
      <c r="B17">
        <f>'[1]Sk16 9 Deg Cycle 1 (redo)_4.xls'!B32</f>
        <v>107.07196977161099</v>
      </c>
      <c r="C17">
        <f>'[1]Sk16 9 Deg Cycle 1 (redo)_4.xls'!C32</f>
        <v>2.5197789417841758E-4</v>
      </c>
      <c r="D17">
        <f>'[1]Sk16 9 Deg Cycle 1 (redo)_4.xls'!D32</f>
        <v>1.8233879457367991E-3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(redo)_4.xls'!A18</f>
        <v>E3</v>
      </c>
      <c r="B18">
        <f>'[1]Sk16 9 Deg Cycle 1 (redo)_4.xls'!B20</f>
        <v>112.087093487972</v>
      </c>
      <c r="C18">
        <f>'[1]Sk16 9 Deg Cycle 1 (redo)_4.xls'!C20</f>
        <v>1.619366947457442E-4</v>
      </c>
      <c r="D18">
        <f>'[1]Sk16 9 Deg Cycle 1 (redo)_4.xls'!D20</f>
        <v>1.6622666004260009E-3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(redo)_4.xls'!A19</f>
        <v>F3</v>
      </c>
      <c r="B19">
        <f>'[1]Sk16 9 Deg Cycle 1 (redo)_4.xls'!B49</f>
        <v>141.223984159694</v>
      </c>
      <c r="C19">
        <f>'[1]Sk16 9 Deg Cycle 1 (redo)_4.xls'!C49</f>
        <v>2.6401103816621718E-4</v>
      </c>
      <c r="D19">
        <f>'[1]Sk16 9 Deg Cycle 1 (redo)_4.xls'!D49</f>
        <v>1.6342988993340809E-3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(redo)_4.xls'!A20</f>
        <v>F4</v>
      </c>
      <c r="B20">
        <f>'[1]Sk16 9 Deg Cycle 1 (redo)_4.xls'!B17</f>
        <v>160.30552748425001</v>
      </c>
      <c r="C20">
        <f>'[1]Sk16 9 Deg Cycle 1 (redo)_4.xls'!C17</f>
        <v>3.4021992603849372E-4</v>
      </c>
      <c r="D20">
        <f>'[1]Sk16 9 Deg Cycle 1 (redo)_4.xls'!D17</f>
        <v>1.626957949871816E-3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(redo)_4.xls'!A21</f>
        <v>E4</v>
      </c>
      <c r="B21" t="str">
        <f>'[1]Sk16 9 Deg Cycle 1 (redo)_4.xls'!B2</f>
        <v>N/A</v>
      </c>
      <c r="C21" t="str">
        <f>'[1]Sk16 9 Deg Cycle 1 (redo)_4.xls'!C2</f>
        <v>N/A</v>
      </c>
      <c r="D21">
        <f>'[1]Sk16 9 Deg Cycle 1 (redo)_4.xls'!D2</f>
        <v>2.3020144515262398E-3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(redo)_4.xls'!A22</f>
        <v>D4</v>
      </c>
      <c r="B22" t="str">
        <f>'[1]Sk16 9 Deg Cycle 1 (redo)_4.xls'!B4</f>
        <v>N/A</v>
      </c>
      <c r="C22" t="str">
        <f>'[1]Sk16 9 Deg Cycle 1 (redo)_4.xls'!C4</f>
        <v>N/A</v>
      </c>
      <c r="D22">
        <f>'[1]Sk16 9 Deg Cycle 1 (redo)_4.xls'!D4</f>
        <v>2.6041557244660882E-3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(redo)_4.xls'!A23</f>
        <v>C4</v>
      </c>
      <c r="B23" t="str">
        <f>'[1]Sk16 9 Deg Cycle 1 (redo)_4.xls'!B5</f>
        <v>N/A</v>
      </c>
      <c r="C23" t="str">
        <f>'[1]Sk16 9 Deg Cycle 1 (redo)_4.xls'!C5</f>
        <v>N/A</v>
      </c>
      <c r="D23">
        <f>'[1]Sk16 9 Deg Cycle 1 (redo)_4.xls'!D5</f>
        <v>1.58179076670442E-3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(redo)_4.xls'!A24</f>
        <v>B4</v>
      </c>
      <c r="B24" t="str">
        <f>'[1]Sk16 9 Deg Cycle 1 (redo)_4.xls'!B7</f>
        <v>N/A</v>
      </c>
      <c r="C24" t="str">
        <f>'[1]Sk16 9 Deg Cycle 1 (redo)_4.xls'!C7</f>
        <v>N/A</v>
      </c>
      <c r="D24">
        <f>'[1]Sk16 9 Deg Cycle 1 (redo)_4.xls'!D7</f>
        <v>1.508858030301146E-3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(redo)_4.xls'!A25</f>
        <v>A4</v>
      </c>
      <c r="B25" t="str">
        <f>'[1]Sk16 9 Deg Cycle 1 (redo)_4.xls'!B8</f>
        <v>N/A</v>
      </c>
      <c r="C25" t="str">
        <f>'[1]Sk16 9 Deg Cycle 1 (redo)_4.xls'!C8</f>
        <v>N/A</v>
      </c>
      <c r="D25">
        <f>'[1]Sk16 9 Deg Cycle 1 (redo)_4.xls'!D8</f>
        <v>3.341239032511619E-3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(redo)_4.xls'!A26</f>
        <v>A5</v>
      </c>
      <c r="B26" t="str">
        <f>'[1]Sk16 9 Deg Cycle 1 (redo)_4.xls'!B12</f>
        <v>N/A</v>
      </c>
      <c r="C26" t="str">
        <f>'[1]Sk16 9 Deg Cycle 1 (redo)_4.xls'!C12</f>
        <v>N/A</v>
      </c>
      <c r="D26">
        <f>'[1]Sk16 9 Deg Cycle 1 (redo)_4.xls'!D12</f>
        <v>1.6464951702415021E-3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(redo)_4.xls'!A27</f>
        <v>B5</v>
      </c>
      <c r="B27" t="str">
        <f>'[1]Sk16 9 Deg Cycle 1 (redo)_4.xls'!B13</f>
        <v>N/A</v>
      </c>
      <c r="C27" t="str">
        <f>'[1]Sk16 9 Deg Cycle 1 (redo)_4.xls'!C13</f>
        <v>N/A</v>
      </c>
      <c r="D27">
        <f>'[1]Sk16 9 Deg Cycle 1 (redo)_4.xls'!D13</f>
        <v>1.542354239938498E-3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(redo)_4.xls'!A28</f>
        <v>C5</v>
      </c>
      <c r="B28" t="str">
        <f>'[1]Sk16 9 Deg Cycle 1 (redo)_4.xls'!B14</f>
        <v>N/A</v>
      </c>
      <c r="C28" t="str">
        <f>'[1]Sk16 9 Deg Cycle 1 (redo)_4.xls'!C14</f>
        <v>N/A</v>
      </c>
      <c r="D28">
        <f>'[1]Sk16 9 Deg Cycle 1 (redo)_4.xls'!D14</f>
        <v>2.5910355601816378E-3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(redo)_4.xls'!A29</f>
        <v>D5</v>
      </c>
      <c r="B29" t="str">
        <f>'[1]Sk16 9 Deg Cycle 1 (redo)_4.xls'!B15</f>
        <v>N/A</v>
      </c>
      <c r="C29" t="str">
        <f>'[1]Sk16 9 Deg Cycle 1 (redo)_4.xls'!C15</f>
        <v>N/A</v>
      </c>
      <c r="D29">
        <f>'[1]Sk16 9 Deg Cycle 1 (redo)_4.xls'!D15</f>
        <v>2.670457264181139E-3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(redo)_4.xls'!A30</f>
        <v>E5</v>
      </c>
      <c r="B30" t="str">
        <f>'[1]Sk16 9 Deg Cycle 1 (redo)_4.xls'!B18</f>
        <v>N/A</v>
      </c>
      <c r="C30" t="str">
        <f>'[1]Sk16 9 Deg Cycle 1 (redo)_4.xls'!C18</f>
        <v>N/A</v>
      </c>
      <c r="D30">
        <f>'[1]Sk16 9 Deg Cycle 1 (redo)_4.xls'!D18</f>
        <v>1.6166808093006199E-3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(redo)_4.xls'!A31</f>
        <v>F5</v>
      </c>
      <c r="B31" t="str">
        <f>'[1]Sk16 9 Deg Cycle 1 (redo)_4.xls'!B19</f>
        <v>N/A</v>
      </c>
      <c r="C31" t="str">
        <f>'[1]Sk16 9 Deg Cycle 1 (redo)_4.xls'!C19</f>
        <v>N/A</v>
      </c>
      <c r="D31">
        <f>'[1]Sk16 9 Deg Cycle 1 (redo)_4.xls'!D19</f>
        <v>1.9627638854605662E-3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(redo)_4.xls'!A32</f>
        <v>F6</v>
      </c>
      <c r="B32" t="str">
        <f>'[1]Sk16 9 Deg Cycle 1 (redo)_4.xls'!B21</f>
        <v>N/A</v>
      </c>
      <c r="C32" t="str">
        <f>'[1]Sk16 9 Deg Cycle 1 (redo)_4.xls'!C21</f>
        <v>N/A</v>
      </c>
      <c r="D32">
        <f>'[1]Sk16 9 Deg Cycle 1 (redo)_4.xls'!D21</f>
        <v>2.81513405012072E-3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(redo)_4.xls'!A33</f>
        <v>E6</v>
      </c>
      <c r="B33" t="str">
        <f>'[1]Sk16 9 Deg Cycle 1 (redo)_4.xls'!B23</f>
        <v>N/A</v>
      </c>
      <c r="C33" t="str">
        <f>'[1]Sk16 9 Deg Cycle 1 (redo)_4.xls'!C23</f>
        <v>N/A</v>
      </c>
      <c r="D33">
        <f>'[1]Sk16 9 Deg Cycle 1 (redo)_4.xls'!D23</f>
        <v>3.417680063188312E-3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(redo)_4.xls'!A34</f>
        <v>D6</v>
      </c>
      <c r="B34" t="str">
        <f>'[1]Sk16 9 Deg Cycle 1 (redo)_4.xls'!B24</f>
        <v>N/A</v>
      </c>
      <c r="C34" t="str">
        <f>'[1]Sk16 9 Deg Cycle 1 (redo)_4.xls'!C24</f>
        <v>N/A</v>
      </c>
      <c r="D34">
        <f>'[1]Sk16 9 Deg Cycle 1 (redo)_4.xls'!D24</f>
        <v>2.978117430689247E-3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(redo)_4.xls'!A35</f>
        <v>C6</v>
      </c>
      <c r="B35" t="str">
        <f>'[1]Sk16 9 Deg Cycle 1 (redo)_4.xls'!B29</f>
        <v>N/A</v>
      </c>
      <c r="C35" t="str">
        <f>'[1]Sk16 9 Deg Cycle 1 (redo)_4.xls'!C29</f>
        <v>N/A</v>
      </c>
      <c r="D35">
        <f>'[1]Sk16 9 Deg Cycle 1 (redo)_4.xls'!D29</f>
        <v>2.034983263244263E-3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(redo)_4.xls'!A36</f>
        <v>B6</v>
      </c>
      <c r="B36" t="str">
        <f>'[1]Sk16 9 Deg Cycle 1 (redo)_4.xls'!B31</f>
        <v>N/A</v>
      </c>
      <c r="C36" t="str">
        <f>'[1]Sk16 9 Deg Cycle 1 (redo)_4.xls'!C31</f>
        <v>N/A</v>
      </c>
      <c r="D36">
        <f>'[1]Sk16 9 Deg Cycle 1 (redo)_4.xls'!D31</f>
        <v>2.206702705841813E-3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(redo)_4.xls'!A37</f>
        <v>A6</v>
      </c>
      <c r="B37" t="str">
        <f>'[1]Sk16 9 Deg Cycle 1 (redo)_4.xls'!B33</f>
        <v>N/A</v>
      </c>
      <c r="C37" t="str">
        <f>'[1]Sk16 9 Deg Cycle 1 (redo)_4.xls'!C33</f>
        <v>N/A</v>
      </c>
      <c r="D37">
        <f>'[1]Sk16 9 Deg Cycle 1 (redo)_4.xls'!D33</f>
        <v>2.9758547208487808E-3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(redo)_4.xls'!A38</f>
        <v>A7</v>
      </c>
      <c r="B38" t="str">
        <f>'[1]Sk16 9 Deg Cycle 1 (redo)_4.xls'!B34</f>
        <v>N/A</v>
      </c>
      <c r="C38" t="str">
        <f>'[1]Sk16 9 Deg Cycle 1 (redo)_4.xls'!C34</f>
        <v>N/A</v>
      </c>
      <c r="D38">
        <f>'[1]Sk16 9 Deg Cycle 1 (redo)_4.xls'!D34</f>
        <v>2.7323835728333482E-3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(redo)_4.xls'!A39</f>
        <v>B7</v>
      </c>
      <c r="B39" t="str">
        <f>'[1]Sk16 9 Deg Cycle 1 (redo)_4.xls'!B36</f>
        <v>N/A</v>
      </c>
      <c r="C39" t="str">
        <f>'[1]Sk16 9 Deg Cycle 1 (redo)_4.xls'!C36</f>
        <v>N/A</v>
      </c>
      <c r="D39">
        <f>'[1]Sk16 9 Deg Cycle 1 (redo)_4.xls'!D36</f>
        <v>2.9555154489078229E-3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(redo)_4.xls'!A40</f>
        <v>C7</v>
      </c>
      <c r="B40" t="str">
        <f>'[1]Sk16 9 Deg Cycle 1 (redo)_4.xls'!B37</f>
        <v>N/A</v>
      </c>
      <c r="C40" t="str">
        <f>'[1]Sk16 9 Deg Cycle 1 (redo)_4.xls'!C37</f>
        <v>N/A</v>
      </c>
      <c r="D40">
        <f>'[1]Sk16 9 Deg Cycle 1 (redo)_4.xls'!D37</f>
        <v>3.4368423211165481E-3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(redo)_4.xls'!A41</f>
        <v>D7</v>
      </c>
      <c r="B41" t="str">
        <f>'[1]Sk16 9 Deg Cycle 1 (redo)_4.xls'!B38</f>
        <v>N/A</v>
      </c>
      <c r="C41" t="str">
        <f>'[1]Sk16 9 Deg Cycle 1 (redo)_4.xls'!C38</f>
        <v>N/A</v>
      </c>
      <c r="D41">
        <f>'[1]Sk16 9 Deg Cycle 1 (redo)_4.xls'!D38</f>
        <v>2.3120582234298151E-3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(redo)_4.xls'!A42</f>
        <v>E7</v>
      </c>
      <c r="B42" t="str">
        <f>'[1]Sk16 9 Deg Cycle 1 (redo)_4.xls'!B39</f>
        <v>N/A</v>
      </c>
      <c r="C42" t="str">
        <f>'[1]Sk16 9 Deg Cycle 1 (redo)_4.xls'!C39</f>
        <v>N/A</v>
      </c>
      <c r="D42">
        <f>'[1]Sk16 9 Deg Cycle 1 (redo)_4.xls'!D39</f>
        <v>2.4244805051455518E-3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(redo)_4.xls'!A43</f>
        <v>F7</v>
      </c>
      <c r="B43" t="str">
        <f>'[1]Sk16 9 Deg Cycle 1 (redo)_4.xls'!B40</f>
        <v>N/A</v>
      </c>
      <c r="C43" t="str">
        <f>'[1]Sk16 9 Deg Cycle 1 (redo)_4.xls'!C40</f>
        <v>N/A</v>
      </c>
      <c r="D43">
        <f>'[1]Sk16 9 Deg Cycle 1 (redo)_4.xls'!D40</f>
        <v>2.9781346984642989E-3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(redo)_4.xls'!A44</f>
        <v>F8</v>
      </c>
      <c r="B44" t="str">
        <f>'[1]Sk16 9 Deg Cycle 1 (redo)_4.xls'!B41</f>
        <v>N/A</v>
      </c>
      <c r="C44" t="str">
        <f>'[1]Sk16 9 Deg Cycle 1 (redo)_4.xls'!C41</f>
        <v>N/A</v>
      </c>
      <c r="D44">
        <f>'[1]Sk16 9 Deg Cycle 1 (redo)_4.xls'!D41</f>
        <v>3.6632935398595479E-3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(redo)_4.xls'!A45</f>
        <v>E8</v>
      </c>
      <c r="B45" t="str">
        <f>'[1]Sk16 9 Deg Cycle 1 (redo)_4.xls'!B43</f>
        <v>N/A</v>
      </c>
      <c r="C45" t="str">
        <f>'[1]Sk16 9 Deg Cycle 1 (redo)_4.xls'!C43</f>
        <v>N/A</v>
      </c>
      <c r="D45">
        <f>'[1]Sk16 9 Deg Cycle 1 (redo)_4.xls'!D43</f>
        <v>1.473518323277072E-3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(redo)_4.xls'!A46</f>
        <v>D8</v>
      </c>
      <c r="B46" t="str">
        <f>'[1]Sk16 9 Deg Cycle 1 (redo)_4.xls'!B44</f>
        <v>N/A</v>
      </c>
      <c r="C46" t="str">
        <f>'[1]Sk16 9 Deg Cycle 1 (redo)_4.xls'!C44</f>
        <v>N/A</v>
      </c>
      <c r="D46">
        <f>'[1]Sk16 9 Deg Cycle 1 (redo)_4.xls'!D44</f>
        <v>4.9635145572196593E-4</v>
      </c>
    </row>
    <row r="47" spans="1:6" x14ac:dyDescent="0.25">
      <c r="A47" s="1" t="str">
        <f>'[1]Sk16 9 Deg Cycle 1 (redo)_4.xls'!A47</f>
        <v>C8</v>
      </c>
      <c r="B47" t="str">
        <f>'[1]Sk16 9 Deg Cycle 1 (redo)_4.xls'!B45</f>
        <v>N/A</v>
      </c>
      <c r="C47" t="str">
        <f>'[1]Sk16 9 Deg Cycle 1 (redo)_4.xls'!C45</f>
        <v>N/A</v>
      </c>
      <c r="D47">
        <f>'[1]Sk16 9 Deg Cycle 1 (redo)_4.xls'!D45</f>
        <v>1.971886614527392E-3</v>
      </c>
    </row>
    <row r="48" spans="1:6" x14ac:dyDescent="0.25">
      <c r="A48" s="1" t="str">
        <f>'[1]Sk16 9 Deg Cycle 1 (redo)_4.xls'!A48</f>
        <v>B8</v>
      </c>
      <c r="B48" t="str">
        <f>'[1]Sk16 9 Deg Cycle 1 (redo)_4.xls'!B47</f>
        <v>N/A</v>
      </c>
      <c r="C48" t="str">
        <f>'[1]Sk16 9 Deg Cycle 1 (redo)_4.xls'!C47</f>
        <v>N/A</v>
      </c>
      <c r="D48">
        <f>'[1]Sk16 9 Deg Cycle 1 (redo)_4.xls'!D47</f>
        <v>2.4487533564486949E-3</v>
      </c>
    </row>
    <row r="49" spans="1:4" x14ac:dyDescent="0.25">
      <c r="A49" s="1" t="str">
        <f>'[1]Sk16 9 Deg Cycle 1 (redo)_4.xls'!A49</f>
        <v>A8</v>
      </c>
      <c r="B49" t="str">
        <f>'[1]Sk16 9 Deg Cycle 1 (redo)_4.xls'!B48</f>
        <v>N/A</v>
      </c>
      <c r="C49" t="str">
        <f>'[1]Sk16 9 Deg Cycle 1 (redo)_4.xls'!C48</f>
        <v>N/A</v>
      </c>
      <c r="D49">
        <f>'[1]Sk16 9 Deg Cycle 1 (redo)_4.xls'!D48</f>
        <v>2.1432367637950018E-3</v>
      </c>
    </row>
  </sheetData>
  <autoFilter ref="B1:D49" xr:uid="{DADBBFAD-28FB-4D40-A948-A595B3ECE4EE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E63C-478C-48F6-808D-FE7CA2AC6E46}">
  <dimension ref="A1:J49"/>
  <sheetViews>
    <sheetView workbookViewId="0">
      <selection activeCell="F2" sqref="F2:F35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(redo)_5.xls'!B1</f>
        <v>Germtime</v>
      </c>
      <c r="C1" s="1" t="str">
        <f>'[1]Sk16 9 Deg Cycle 1 (redo)_5.xls'!C1</f>
        <v>Slope Coefficient</v>
      </c>
      <c r="D1" s="22" t="str">
        <f>'[1]Sk16 9 Deg Cycle 1 (redo)_5.xls'!D1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(redo)_5.xls'!A2</f>
        <v>A1</v>
      </c>
      <c r="B2">
        <f>'[1]Sk16 9 Deg Cycle 1 (redo)_5.xls'!B41</f>
        <v>1.0261446131944401</v>
      </c>
      <c r="C2">
        <f>'[1]Sk16 9 Deg Cycle 1 (redo)_5.xls'!C41</f>
        <v>7.1485235080549181E-5</v>
      </c>
      <c r="D2">
        <f>'[1]Sk16 9 Deg Cycle 1 (redo)_5.xls'!D41</f>
        <v>2.5377447675437271E-3</v>
      </c>
      <c r="E2">
        <v>1</v>
      </c>
      <c r="F2" s="7">
        <f>E2/47*100</f>
        <v>2.1276595744680851</v>
      </c>
      <c r="G2">
        <f>AVERAGE(B2:B49)</f>
        <v>70.764783448152741</v>
      </c>
      <c r="H2">
        <f>AVERAGE(C2:C49)</f>
        <v>2.9294293800982821E-4</v>
      </c>
      <c r="I2">
        <f>AVERAGE(D2:D49)</f>
        <v>2.9224895435129902E-3</v>
      </c>
      <c r="J2">
        <v>0.25</v>
      </c>
    </row>
    <row r="3" spans="1:10" x14ac:dyDescent="0.25">
      <c r="A3" s="1" t="str">
        <f>'[1]Sk16 9 Deg Cycle 1 (redo)_5.xls'!A3</f>
        <v>B1</v>
      </c>
      <c r="B3">
        <f>'[1]Sk16 9 Deg Cycle 1 (redo)_5.xls'!B37</f>
        <v>13.088029554722199</v>
      </c>
      <c r="C3">
        <f>'[1]Sk16 9 Deg Cycle 1 (redo)_5.xls'!C37</f>
        <v>3.6688682899800028E-5</v>
      </c>
      <c r="D3">
        <f>'[1]Sk16 9 Deg Cycle 1 (redo)_5.xls'!D37</f>
        <v>4.7508082072122808E-3</v>
      </c>
      <c r="E3">
        <v>2</v>
      </c>
      <c r="F3" s="7">
        <f t="shared" ref="F3:F45" si="0">E3/47*100</f>
        <v>4.2553191489361701</v>
      </c>
      <c r="G3">
        <f>G4/SQRT(COUNT(B2:B49))</f>
        <v>7.2192046106828842</v>
      </c>
      <c r="H3">
        <f>H4/SQRT(COUNT(C2:C49))</f>
        <v>2.4630871640125989E-5</v>
      </c>
      <c r="I3">
        <f>I4/SQRT(COUNT(D2:D49))</f>
        <v>9.923321875751284E-5</v>
      </c>
    </row>
    <row r="4" spans="1:10" x14ac:dyDescent="0.25">
      <c r="A4" s="1" t="str">
        <f>'[1]Sk16 9 Deg Cycle 1 (redo)_5.xls'!A4</f>
        <v>C1</v>
      </c>
      <c r="B4">
        <f>'[1]Sk16 9 Deg Cycle 1 (redo)_5.xls'!B23</f>
        <v>20.621420772166701</v>
      </c>
      <c r="C4">
        <f>'[1]Sk16 9 Deg Cycle 1 (redo)_5.xls'!C23</f>
        <v>1.0144407419353079E-4</v>
      </c>
      <c r="D4">
        <f>'[1]Sk16 9 Deg Cycle 1 (redo)_5.xls'!D23</f>
        <v>3.640780541003166E-3</v>
      </c>
      <c r="E4">
        <v>3</v>
      </c>
      <c r="F4" s="7">
        <f t="shared" si="0"/>
        <v>6.3829787234042552</v>
      </c>
      <c r="G4">
        <f>_xlfn.STDEV.S(B2:B49)</f>
        <v>42.094834803937296</v>
      </c>
      <c r="H4">
        <f>_xlfn.STDEV.S(C2:C196)</f>
        <v>1.4362142766168401E-4</v>
      </c>
      <c r="I4">
        <f>_xlfn.STDEV.S(D2:D196)</f>
        <v>6.8750790674643669E-4</v>
      </c>
    </row>
    <row r="5" spans="1:10" x14ac:dyDescent="0.25">
      <c r="A5" s="1" t="str">
        <f>'[1]Sk16 9 Deg Cycle 1 (redo)_5.xls'!A5</f>
        <v>D1</v>
      </c>
      <c r="B5">
        <f>'[1]Sk16 9 Deg Cycle 1 (redo)_5.xls'!B39</f>
        <v>20.621420772166701</v>
      </c>
      <c r="C5">
        <f>'[1]Sk16 9 Deg Cycle 1 (redo)_5.xls'!C39</f>
        <v>1.134770146187662E-4</v>
      </c>
      <c r="D5">
        <f>'[1]Sk16 9 Deg Cycle 1 (redo)_5.xls'!D39</f>
        <v>2.7228338160606262E-3</v>
      </c>
      <c r="E5">
        <v>4</v>
      </c>
      <c r="F5" s="7">
        <f t="shared" si="0"/>
        <v>8.5106382978723403</v>
      </c>
      <c r="G5" s="8">
        <f>G4/G2</f>
        <v>0.59485570014891564</v>
      </c>
      <c r="H5" s="8">
        <f>H4/H2</f>
        <v>0.49027100170909571</v>
      </c>
      <c r="I5" s="8">
        <f>I4/I2</f>
        <v>0.23524734528904936</v>
      </c>
    </row>
    <row r="6" spans="1:10" x14ac:dyDescent="0.25">
      <c r="A6" s="1" t="str">
        <f>'[1]Sk16 9 Deg Cycle 1 (redo)_5.xls'!A6</f>
        <v>E1</v>
      </c>
      <c r="B6">
        <f>'[1]Sk16 9 Deg Cycle 1 (redo)_5.xls'!B12</f>
        <v>25.637398939972201</v>
      </c>
      <c r="C6">
        <f>'[1]Sk16 9 Deg Cycle 1 (redo)_5.xls'!C12</f>
        <v>1.4867582251110211E-4</v>
      </c>
      <c r="D6">
        <f>'[1]Sk16 9 Deg Cycle 1 (redo)_5.xls'!D12</f>
        <v>2.6984959859289431E-3</v>
      </c>
      <c r="E6">
        <v>5</v>
      </c>
      <c r="F6" s="7">
        <f t="shared" si="0"/>
        <v>10.638297872340425</v>
      </c>
      <c r="G6">
        <f>COUNT(B2:B196)</f>
        <v>34</v>
      </c>
      <c r="H6">
        <f>COUNT(C2:C196)</f>
        <v>34</v>
      </c>
      <c r="I6">
        <f>COUNT(D2:D196)</f>
        <v>48</v>
      </c>
    </row>
    <row r="7" spans="1:10" x14ac:dyDescent="0.25">
      <c r="A7" s="1" t="str">
        <f>'[1]Sk16 9 Deg Cycle 1 (redo)_5.xls'!A7</f>
        <v>F1</v>
      </c>
      <c r="B7">
        <f>'[1]Sk16 9 Deg Cycle 1 (redo)_5.xls'!B18</f>
        <v>29.659145194333298</v>
      </c>
      <c r="C7">
        <f>'[1]Sk16 9 Deg Cycle 1 (redo)_5.xls'!C18</f>
        <v>1.559589754218926E-4</v>
      </c>
      <c r="D7">
        <f>'[1]Sk16 9 Deg Cycle 1 (redo)_5.xls'!D18</f>
        <v>2.9974750861654861E-3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(redo)_5.xls'!A8</f>
        <v>F2</v>
      </c>
      <c r="B8">
        <f>'[1]Sk16 9 Deg Cycle 1 (redo)_5.xls'!B34</f>
        <v>30.162789631861099</v>
      </c>
      <c r="C8">
        <f>'[1]Sk16 9 Deg Cycle 1 (redo)_5.xls'!C34</f>
        <v>1.8514064488079531E-4</v>
      </c>
      <c r="D8">
        <f>'[1]Sk16 9 Deg Cycle 1 (redo)_5.xls'!D34</f>
        <v>2.8245252013876332E-3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(redo)_5.xls'!A9</f>
        <v>E2</v>
      </c>
      <c r="B9">
        <f>'[1]Sk16 9 Deg Cycle 1 (redo)_5.xls'!B21</f>
        <v>31.167015934111099</v>
      </c>
      <c r="C9">
        <f>'[1]Sk16 9 Deg Cycle 1 (redo)_5.xls'!C21</f>
        <v>1.3336932066881969E-4</v>
      </c>
      <c r="D9">
        <f>'[1]Sk16 9 Deg Cycle 1 (redo)_5.xls'!D21</f>
        <v>4.3804801277934772E-3</v>
      </c>
      <c r="E9">
        <v>8</v>
      </c>
      <c r="F9" s="7">
        <f t="shared" si="0"/>
        <v>17.021276595744681</v>
      </c>
      <c r="G9">
        <f>MAX(B2:B49)</f>
        <v>186.92061100683301</v>
      </c>
      <c r="H9">
        <f>MAX(C2:C49)</f>
        <v>5.3242682470016841E-4</v>
      </c>
      <c r="I9">
        <f>MAX(D2:D49)</f>
        <v>4.7508082072122808E-3</v>
      </c>
    </row>
    <row r="10" spans="1:10" x14ac:dyDescent="0.25">
      <c r="A10" s="1" t="str">
        <f>'[1]Sk16 9 Deg Cycle 1 (redo)_5.xls'!A10</f>
        <v>D2</v>
      </c>
      <c r="B10">
        <f>'[1]Sk16 9 Deg Cycle 1 (redo)_5.xls'!B3</f>
        <v>31.670633943666701</v>
      </c>
      <c r="C10">
        <f>'[1]Sk16 9 Deg Cycle 1 (redo)_5.xls'!C3</f>
        <v>2.1791381995933331E-4</v>
      </c>
      <c r="D10">
        <f>'[1]Sk16 9 Deg Cycle 1 (redo)_5.xls'!D3</f>
        <v>3.7828978270810949E-3</v>
      </c>
      <c r="E10">
        <v>9</v>
      </c>
      <c r="F10" s="7">
        <f t="shared" si="0"/>
        <v>19.148936170212767</v>
      </c>
      <c r="G10">
        <f>MIN(B2:B49)</f>
        <v>1.0261446131944401</v>
      </c>
      <c r="H10">
        <f>MIN(C2:C49)</f>
        <v>3.6688682899800028E-5</v>
      </c>
      <c r="I10">
        <f>MIN(D2:D49)</f>
        <v>3.5478080711522591E-4</v>
      </c>
    </row>
    <row r="11" spans="1:10" x14ac:dyDescent="0.25">
      <c r="A11" s="1" t="str">
        <f>'[1]Sk16 9 Deg Cycle 1 (redo)_5.xls'!A11</f>
        <v>C2</v>
      </c>
      <c r="B11">
        <f>'[1]Sk16 9 Deg Cycle 1 (redo)_5.xls'!B43</f>
        <v>32.174527124944397</v>
      </c>
      <c r="C11">
        <f>'[1]Sk16 9 Deg Cycle 1 (redo)_5.xls'!C43</f>
        <v>1.851401597060898E-4</v>
      </c>
      <c r="D11">
        <f>'[1]Sk16 9 Deg Cycle 1 (redo)_5.xls'!D43</f>
        <v>2.822112502272908E-3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(redo)_5.xls'!A12</f>
        <v>B2</v>
      </c>
      <c r="B12">
        <f>'[1]Sk16 9 Deg Cycle 1 (redo)_5.xls'!B36</f>
        <v>34.177963059222201</v>
      </c>
      <c r="C12">
        <f>'[1]Sk16 9 Deg Cycle 1 (redo)_5.xls'!C36</f>
        <v>3.2949434429205483E-4</v>
      </c>
      <c r="D12">
        <f>'[1]Sk16 9 Deg Cycle 1 (redo)_5.xls'!D36</f>
        <v>3.7435042459121469E-3</v>
      </c>
      <c r="E12">
        <v>11</v>
      </c>
      <c r="F12" s="7">
        <f t="shared" si="0"/>
        <v>23.404255319148938</v>
      </c>
      <c r="G12">
        <f>(16*G5^2)</f>
        <v>5.6616528639945063</v>
      </c>
      <c r="H12">
        <f>(16*H5^2)</f>
        <v>3.8458504818694421</v>
      </c>
      <c r="I12">
        <f>(16*I5^2)</f>
        <v>0.88546101544872347</v>
      </c>
    </row>
    <row r="13" spans="1:10" x14ac:dyDescent="0.25">
      <c r="A13" s="1" t="str">
        <f>'[1]Sk16 9 Deg Cycle 1 (redo)_5.xls'!A13</f>
        <v>A2</v>
      </c>
      <c r="B13">
        <f>'[1]Sk16 9 Deg Cycle 1 (redo)_5.xls'!B35</f>
        <v>35.679646295749997</v>
      </c>
      <c r="C13">
        <f>'[1]Sk16 9 Deg Cycle 1 (redo)_5.xls'!C35</f>
        <v>4.1916719723301672E-4</v>
      </c>
      <c r="D13">
        <f>'[1]Sk16 9 Deg Cycle 1 (redo)_5.xls'!D35</f>
        <v>3.5521575618295072E-3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(redo)_5.xls'!A14</f>
        <v>A3</v>
      </c>
      <c r="B14">
        <f>'[1]Sk16 9 Deg Cycle 1 (redo)_5.xls'!B22</f>
        <v>78.074536774136988</v>
      </c>
      <c r="C14">
        <f>'[1]Sk16 9 Deg Cycle 1 (redo)_5.xls'!C22</f>
        <v>5.2903780507869923E-4</v>
      </c>
      <c r="D14">
        <f>'[1]Sk16 9 Deg Cycle 1 (redo)_5.xls'!D22</f>
        <v>2.834581885011823E-3</v>
      </c>
      <c r="E14">
        <v>13</v>
      </c>
      <c r="F14" s="7">
        <f t="shared" si="0"/>
        <v>27.659574468085108</v>
      </c>
      <c r="G14">
        <f>G12/G13</f>
        <v>68.409692816958355</v>
      </c>
      <c r="H14">
        <f>H12/H13</f>
        <v>46.46937147238264</v>
      </c>
      <c r="I14">
        <f>I12/I13</f>
        <v>10.699016263159217</v>
      </c>
    </row>
    <row r="15" spans="1:10" x14ac:dyDescent="0.25">
      <c r="A15" s="1" t="str">
        <f>'[1]Sk16 9 Deg Cycle 1 (redo)_5.xls'!A15</f>
        <v>B3</v>
      </c>
      <c r="B15">
        <f>'[1]Sk16 9 Deg Cycle 1 (redo)_5.xls'!B48</f>
        <v>79.069116273445772</v>
      </c>
      <c r="C15">
        <f>'[1]Sk16 9 Deg Cycle 1 (redo)_5.xls'!C48</f>
        <v>4.7946483716961952E-4</v>
      </c>
      <c r="D15">
        <f>'[1]Sk16 9 Deg Cycle 1 (redo)_5.xls'!D48</f>
        <v>3.3313911773484588E-3</v>
      </c>
      <c r="E15">
        <v>14</v>
      </c>
      <c r="F15" s="7">
        <f t="shared" si="0"/>
        <v>29.787234042553191</v>
      </c>
      <c r="G15">
        <f>ROUND(G14,0)</f>
        <v>68</v>
      </c>
      <c r="H15">
        <f>ROUND(H14,0)</f>
        <v>46</v>
      </c>
      <c r="I15">
        <f>ROUND(I14,0)</f>
        <v>11</v>
      </c>
    </row>
    <row r="16" spans="1:10" x14ac:dyDescent="0.25">
      <c r="A16" s="1" t="str">
        <f>'[1]Sk16 9 Deg Cycle 1 (redo)_5.xls'!A16</f>
        <v>C3</v>
      </c>
      <c r="B16">
        <f>'[1]Sk16 9 Deg Cycle 1 (redo)_5.xls'!B16</f>
        <v>80.063695772754556</v>
      </c>
      <c r="C16">
        <f>'[1]Sk16 9 Deg Cycle 1 (redo)_5.xls'!C16</f>
        <v>3.4565232268696748E-4</v>
      </c>
      <c r="D16">
        <f>'[1]Sk16 9 Deg Cycle 1 (redo)_5.xls'!D16</f>
        <v>1.8665599979565131E-3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(redo)_5.xls'!A17</f>
        <v>D3</v>
      </c>
      <c r="B17">
        <f>'[1]Sk16 9 Deg Cycle 1 (redo)_5.xls'!B20</f>
        <v>81.058275272063355</v>
      </c>
      <c r="C17">
        <f>'[1]Sk16 9 Deg Cycle 1 (redo)_5.xls'!C20</f>
        <v>2.0892535039471939E-4</v>
      </c>
      <c r="D17">
        <f>'[1]Sk16 9 Deg Cycle 1 (redo)_5.xls'!D20</f>
        <v>2.6879490665618392E-3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(redo)_5.xls'!A18</f>
        <v>E3</v>
      </c>
      <c r="B18">
        <f>'[1]Sk16 9 Deg Cycle 1 (redo)_5.xls'!B14</f>
        <v>82.550144521026525</v>
      </c>
      <c r="C18">
        <f>'[1]Sk16 9 Deg Cycle 1 (redo)_5.xls'!C14</f>
        <v>4.1562959953117529E-4</v>
      </c>
      <c r="D18">
        <f>'[1]Sk16 9 Deg Cycle 1 (redo)_5.xls'!D14</f>
        <v>2.9260955732747971E-3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(redo)_5.xls'!A19</f>
        <v>F3</v>
      </c>
      <c r="B19">
        <f>'[1]Sk16 9 Deg Cycle 1 (redo)_5.xls'!B30</f>
        <v>82.550144521026525</v>
      </c>
      <c r="C19">
        <f>'[1]Sk16 9 Deg Cycle 1 (redo)_5.xls'!C30</f>
        <v>2.5383396863671318E-4</v>
      </c>
      <c r="D19">
        <f>'[1]Sk16 9 Deg Cycle 1 (redo)_5.xls'!D30</f>
        <v>3.9737325769160486E-3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(redo)_5.xls'!A20</f>
        <v>F4</v>
      </c>
      <c r="B20">
        <f>'[1]Sk16 9 Deg Cycle 1 (redo)_5.xls'!B11</f>
        <v>83.047434270680924</v>
      </c>
      <c r="C20">
        <f>'[1]Sk16 9 Deg Cycle 1 (redo)_5.xls'!C11</f>
        <v>2.7754995780989312E-4</v>
      </c>
      <c r="D20">
        <f>'[1]Sk16 9 Deg Cycle 1 (redo)_5.xls'!D11</f>
        <v>2.7709150151300002E-3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(redo)_5.xls'!A21</f>
        <v>E4</v>
      </c>
      <c r="B21">
        <f>'[1]Sk16 9 Deg Cycle 1 (redo)_5.xls'!B27</f>
        <v>83.047434270680924</v>
      </c>
      <c r="C21">
        <f>'[1]Sk16 9 Deg Cycle 1 (redo)_5.xls'!C27</f>
        <v>4.8663491735658702E-4</v>
      </c>
      <c r="D21">
        <f>'[1]Sk16 9 Deg Cycle 1 (redo)_5.xls'!D27</f>
        <v>3.2814582615563262E-3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(redo)_5.xls'!A22</f>
        <v>D4</v>
      </c>
      <c r="B22">
        <f>'[1]Sk16 9 Deg Cycle 1 (redo)_5.xls'!B42</f>
        <v>83.047434270680924</v>
      </c>
      <c r="C22">
        <f>'[1]Sk16 9 Deg Cycle 1 (redo)_5.xls'!C42</f>
        <v>5.0504018554340172E-4</v>
      </c>
      <c r="D22">
        <f>'[1]Sk16 9 Deg Cycle 1 (redo)_5.xls'!D42</f>
        <v>2.8657530258360789E-3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(redo)_5.xls'!A23</f>
        <v>C4</v>
      </c>
      <c r="B23">
        <f>'[1]Sk16 9 Deg Cycle 1 (redo)_5.xls'!B40</f>
        <v>83.544724020335309</v>
      </c>
      <c r="C23">
        <f>'[1]Sk16 9 Deg Cycle 1 (redo)_5.xls'!C40</f>
        <v>2.103650067322362E-4</v>
      </c>
      <c r="D23">
        <f>'[1]Sk16 9 Deg Cycle 1 (redo)_5.xls'!D40</f>
        <v>2.365807118405382E-3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(redo)_5.xls'!A24</f>
        <v>B4</v>
      </c>
      <c r="B24">
        <f>'[1]Sk16 9 Deg Cycle 1 (redo)_5.xls'!B4</f>
        <v>84.042013769989694</v>
      </c>
      <c r="C24">
        <f>'[1]Sk16 9 Deg Cycle 1 (redo)_5.xls'!C4</f>
        <v>5.0252184135924814E-4</v>
      </c>
      <c r="D24">
        <f>'[1]Sk16 9 Deg Cycle 1 (redo)_5.xls'!D4</f>
        <v>2.9092476854354061E-3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(redo)_5.xls'!A25</f>
        <v>A4</v>
      </c>
      <c r="B25">
        <f>'[1]Sk16 9 Deg Cycle 1 (redo)_5.xls'!B10</f>
        <v>84.042013769989694</v>
      </c>
      <c r="C25">
        <f>'[1]Sk16 9 Deg Cycle 1 (redo)_5.xls'!C10</f>
        <v>2.5877337110870752E-4</v>
      </c>
      <c r="D25">
        <f>'[1]Sk16 9 Deg Cycle 1 (redo)_5.xls'!D10</f>
        <v>2.503289986583159E-3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(redo)_5.xls'!A26</f>
        <v>A5</v>
      </c>
      <c r="B26">
        <f>'[1]Sk16 9 Deg Cycle 1 (redo)_5.xls'!B9</f>
        <v>84.539303519644093</v>
      </c>
      <c r="C26">
        <f>'[1]Sk16 9 Deg Cycle 1 (redo)_5.xls'!C9</f>
        <v>3.7766226957667041E-4</v>
      </c>
      <c r="D26">
        <f>'[1]Sk16 9 Deg Cycle 1 (redo)_5.xls'!D9</f>
        <v>4.2819305960559474E-3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(redo)_5.xls'!A27</f>
        <v>B5</v>
      </c>
      <c r="B27">
        <f>'[1]Sk16 9 Deg Cycle 1 (redo)_5.xls'!B24</f>
        <v>85.036593269298493</v>
      </c>
      <c r="C27">
        <f>'[1]Sk16 9 Deg Cycle 1 (redo)_5.xls'!C24</f>
        <v>4.6190304481248201E-4</v>
      </c>
      <c r="D27">
        <f>'[1]Sk16 9 Deg Cycle 1 (redo)_5.xls'!D24</f>
        <v>2.5640504012110579E-3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(redo)_5.xls'!A28</f>
        <v>C5</v>
      </c>
      <c r="B28">
        <f>'[1]Sk16 9 Deg Cycle 1 (redo)_5.xls'!B46</f>
        <v>86.031172768607277</v>
      </c>
      <c r="C28">
        <f>'[1]Sk16 9 Deg Cycle 1 (redo)_5.xls'!C46</f>
        <v>3.4605332217126181E-4</v>
      </c>
      <c r="D28">
        <f>'[1]Sk16 9 Deg Cycle 1 (redo)_5.xls'!D46</f>
        <v>3.1277226989173709E-3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(redo)_5.xls'!A29</f>
        <v>D5</v>
      </c>
      <c r="B29">
        <f>'[1]Sk16 9 Deg Cycle 1 (redo)_5.xls'!B2</f>
        <v>88.020331767224846</v>
      </c>
      <c r="C29">
        <f>'[1]Sk16 9 Deg Cycle 1 (redo)_5.xls'!C2</f>
        <v>3.4088397991960178E-4</v>
      </c>
      <c r="D29">
        <f>'[1]Sk16 9 Deg Cycle 1 (redo)_5.xls'!D2</f>
        <v>2.8445987196741452E-3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(redo)_5.xls'!A30</f>
        <v>E5</v>
      </c>
      <c r="B30">
        <f>'[1]Sk16 9 Deg Cycle 1 (redo)_5.xls'!B33</f>
        <v>88.020331767224846</v>
      </c>
      <c r="C30">
        <f>'[1]Sk16 9 Deg Cycle 1 (redo)_5.xls'!C33</f>
        <v>2.8798718255420718E-4</v>
      </c>
      <c r="D30">
        <f>'[1]Sk16 9 Deg Cycle 1 (redo)_5.xls'!D33</f>
        <v>2.563094472735711E-3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(redo)_5.xls'!A31</f>
        <v>F5</v>
      </c>
      <c r="B31">
        <f>'[1]Sk16 9 Deg Cycle 1 (redo)_5.xls'!B6</f>
        <v>89.51220101618803</v>
      </c>
      <c r="C31">
        <f>'[1]Sk16 9 Deg Cycle 1 (redo)_5.xls'!C6</f>
        <v>5.3242682470016841E-4</v>
      </c>
      <c r="D31">
        <f>'[1]Sk16 9 Deg Cycle 1 (redo)_5.xls'!D6</f>
        <v>3.004881208957822E-3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(redo)_5.xls'!A32</f>
        <v>F6</v>
      </c>
      <c r="B32">
        <f>'[1]Sk16 9 Deg Cycle 1 (redo)_5.xls'!B32</f>
        <v>94.017306767527799</v>
      </c>
      <c r="C32">
        <f>'[1]Sk16 9 Deg Cycle 1 (redo)_5.xls'!C32</f>
        <v>3.7115663345765599E-4</v>
      </c>
      <c r="D32">
        <f>'[1]Sk16 9 Deg Cycle 1 (redo)_5.xls'!D32</f>
        <v>2.259784144378676E-3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(redo)_5.xls'!A33</f>
        <v>E6</v>
      </c>
      <c r="B33">
        <f>'[1]Sk16 9 Deg Cycle 1 (redo)_5.xls'!B29</f>
        <v>138.70958108436099</v>
      </c>
      <c r="C33">
        <f>'[1]Sk16 9 Deg Cycle 1 (redo)_5.xls'!C29</f>
        <v>3.1925528583355448E-4</v>
      </c>
      <c r="D33">
        <f>'[1]Sk16 9 Deg Cycle 1 (redo)_5.xls'!D29</f>
        <v>2.7517436240745629E-3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(redo)_5.xls'!A34</f>
        <v>D6</v>
      </c>
      <c r="B34">
        <f>'[1]Sk16 9 Deg Cycle 1 (redo)_5.xls'!B31</f>
        <v>175.372100927361</v>
      </c>
      <c r="C34">
        <f>'[1]Sk16 9 Deg Cycle 1 (redo)_5.xls'!C31</f>
        <v>2.055848497772721E-4</v>
      </c>
      <c r="D34">
        <f>'[1]Sk16 9 Deg Cycle 1 (redo)_5.xls'!D31</f>
        <v>2.7223084383256519E-3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(redo)_5.xls'!A35</f>
        <v>C6</v>
      </c>
      <c r="B35">
        <f>'[1]Sk16 9 Deg Cycle 1 (redo)_5.xls'!B15</f>
        <v>186.92061100683301</v>
      </c>
      <c r="C35">
        <f>'[1]Sk16 9 Deg Cycle 1 (redo)_5.xls'!C15</f>
        <v>1.4576204465756461E-4</v>
      </c>
      <c r="D35">
        <f>'[1]Sk16 9 Deg Cycle 1 (redo)_5.xls'!D15</f>
        <v>2.9856858831868761E-3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(redo)_5.xls'!A36</f>
        <v>B6</v>
      </c>
      <c r="B36" t="str">
        <f>'[1]Sk16 9 Deg Cycle 1 (redo)_5.xls'!B5</f>
        <v>N/A</v>
      </c>
      <c r="C36" t="str">
        <f>'[1]Sk16 9 Deg Cycle 1 (redo)_5.xls'!C5</f>
        <v>N/A</v>
      </c>
      <c r="D36">
        <f>'[1]Sk16 9 Deg Cycle 1 (redo)_5.xls'!D5</f>
        <v>3.088003818732094E-3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(redo)_5.xls'!A37</f>
        <v>A6</v>
      </c>
      <c r="B37" t="str">
        <f>'[1]Sk16 9 Deg Cycle 1 (redo)_5.xls'!B7</f>
        <v>N/A</v>
      </c>
      <c r="C37" t="str">
        <f>'[1]Sk16 9 Deg Cycle 1 (redo)_5.xls'!C7</f>
        <v>N/A</v>
      </c>
      <c r="D37">
        <f>'[1]Sk16 9 Deg Cycle 1 (redo)_5.xls'!D7</f>
        <v>2.6243288696310911E-3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(redo)_5.xls'!A38</f>
        <v>A7</v>
      </c>
      <c r="B38" t="str">
        <f>'[1]Sk16 9 Deg Cycle 1 (redo)_5.xls'!B8</f>
        <v>N/A</v>
      </c>
      <c r="C38" t="str">
        <f>'[1]Sk16 9 Deg Cycle 1 (redo)_5.xls'!C8</f>
        <v>N/A</v>
      </c>
      <c r="D38">
        <f>'[1]Sk16 9 Deg Cycle 1 (redo)_5.xls'!D8</f>
        <v>2.5056757357736258E-3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(redo)_5.xls'!A39</f>
        <v>B7</v>
      </c>
      <c r="B39" t="str">
        <f>'[1]Sk16 9 Deg Cycle 1 (redo)_5.xls'!B13</f>
        <v>N/A</v>
      </c>
      <c r="C39" t="str">
        <f>'[1]Sk16 9 Deg Cycle 1 (redo)_5.xls'!C13</f>
        <v>N/A</v>
      </c>
      <c r="D39">
        <f>'[1]Sk16 9 Deg Cycle 1 (redo)_5.xls'!D13</f>
        <v>2.6436542918980939E-3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(redo)_5.xls'!A40</f>
        <v>C7</v>
      </c>
      <c r="B40" t="str">
        <f>'[1]Sk16 9 Deg Cycle 1 (redo)_5.xls'!B17</f>
        <v>N/A</v>
      </c>
      <c r="C40" t="str">
        <f>'[1]Sk16 9 Deg Cycle 1 (redo)_5.xls'!C17</f>
        <v>N/A</v>
      </c>
      <c r="D40">
        <f>'[1]Sk16 9 Deg Cycle 1 (redo)_5.xls'!D17</f>
        <v>2.7116127996427452E-3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(redo)_5.xls'!A41</f>
        <v>D7</v>
      </c>
      <c r="B41" t="str">
        <f>'[1]Sk16 9 Deg Cycle 1 (redo)_5.xls'!B19</f>
        <v>N/A</v>
      </c>
      <c r="C41" t="str">
        <f>'[1]Sk16 9 Deg Cycle 1 (redo)_5.xls'!C19</f>
        <v>N/A</v>
      </c>
      <c r="D41">
        <f>'[1]Sk16 9 Deg Cycle 1 (redo)_5.xls'!D19</f>
        <v>2.6961563672247418E-3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(redo)_5.xls'!A42</f>
        <v>E7</v>
      </c>
      <c r="B42" t="str">
        <f>'[1]Sk16 9 Deg Cycle 1 (redo)_5.xls'!B25</f>
        <v>N/A</v>
      </c>
      <c r="C42" t="str">
        <f>'[1]Sk16 9 Deg Cycle 1 (redo)_5.xls'!C25</f>
        <v>N/A</v>
      </c>
      <c r="D42">
        <f>'[1]Sk16 9 Deg Cycle 1 (redo)_5.xls'!D25</f>
        <v>2.6526799020253279E-3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(redo)_5.xls'!A43</f>
        <v>F7</v>
      </c>
      <c r="B43" t="str">
        <f>'[1]Sk16 9 Deg Cycle 1 (redo)_5.xls'!B26</f>
        <v>N/A</v>
      </c>
      <c r="C43" t="str">
        <f>'[1]Sk16 9 Deg Cycle 1 (redo)_5.xls'!C26</f>
        <v>N/A</v>
      </c>
      <c r="D43">
        <f>'[1]Sk16 9 Deg Cycle 1 (redo)_5.xls'!D26</f>
        <v>2.8926322950316029E-3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(redo)_5.xls'!A44</f>
        <v>F8</v>
      </c>
      <c r="B44" t="str">
        <f>'[1]Sk16 9 Deg Cycle 1 (redo)_5.xls'!B28</f>
        <v>N/A</v>
      </c>
      <c r="C44" t="str">
        <f>'[1]Sk16 9 Deg Cycle 1 (redo)_5.xls'!C28</f>
        <v>N/A</v>
      </c>
      <c r="D44">
        <f>'[1]Sk16 9 Deg Cycle 1 (redo)_5.xls'!D28</f>
        <v>2.7927584762599679E-3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(redo)_5.xls'!A45</f>
        <v>E8</v>
      </c>
      <c r="B45" t="str">
        <f>'[1]Sk16 9 Deg Cycle 1 (redo)_5.xls'!B38</f>
        <v>N/A</v>
      </c>
      <c r="C45" t="str">
        <f>'[1]Sk16 9 Deg Cycle 1 (redo)_5.xls'!C38</f>
        <v>N/A</v>
      </c>
      <c r="D45">
        <f>'[1]Sk16 9 Deg Cycle 1 (redo)_5.xls'!D38</f>
        <v>2.7405511874356451E-3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(redo)_5.xls'!A46</f>
        <v>D8</v>
      </c>
      <c r="B46" t="str">
        <f>'[1]Sk16 9 Deg Cycle 1 (redo)_5.xls'!B44</f>
        <v>N/A</v>
      </c>
      <c r="C46" t="str">
        <f>'[1]Sk16 9 Deg Cycle 1 (redo)_5.xls'!C44</f>
        <v>N/A</v>
      </c>
      <c r="D46">
        <f>'[1]Sk16 9 Deg Cycle 1 (redo)_5.xls'!D44</f>
        <v>3.5478080711522591E-4</v>
      </c>
    </row>
    <row r="47" spans="1:6" x14ac:dyDescent="0.25">
      <c r="A47" s="1" t="str">
        <f>'[1]Sk16 9 Deg Cycle 1 (redo)_5.xls'!A47</f>
        <v>C8</v>
      </c>
      <c r="B47" t="str">
        <f>'[1]Sk16 9 Deg Cycle 1 (redo)_5.xls'!B45</f>
        <v>N/A</v>
      </c>
      <c r="C47" t="str">
        <f>'[1]Sk16 9 Deg Cycle 1 (redo)_5.xls'!C45</f>
        <v>N/A</v>
      </c>
      <c r="D47">
        <f>'[1]Sk16 9 Deg Cycle 1 (redo)_5.xls'!D45</f>
        <v>2.283131009185493E-3</v>
      </c>
    </row>
    <row r="48" spans="1:6" x14ac:dyDescent="0.25">
      <c r="A48" s="1" t="str">
        <f>'[1]Sk16 9 Deg Cycle 1 (redo)_5.xls'!A48</f>
        <v>B8</v>
      </c>
      <c r="B48" t="str">
        <f>'[1]Sk16 9 Deg Cycle 1 (redo)_5.xls'!B47</f>
        <v>N/A</v>
      </c>
      <c r="C48" t="str">
        <f>'[1]Sk16 9 Deg Cycle 1 (redo)_5.xls'!C47</f>
        <v>N/A</v>
      </c>
      <c r="D48">
        <f>'[1]Sk16 9 Deg Cycle 1 (redo)_5.xls'!D47</f>
        <v>2.6428660027024201E-3</v>
      </c>
    </row>
    <row r="49" spans="1:4" x14ac:dyDescent="0.25">
      <c r="A49" s="1" t="str">
        <f>'[1]Sk16 9 Deg Cycle 1 (redo)_5.xls'!A49</f>
        <v>A8</v>
      </c>
      <c r="B49" t="str">
        <f>'[1]Sk16 9 Deg Cycle 1 (redo)_5.xls'!B49</f>
        <v>N/A</v>
      </c>
      <c r="C49" t="str">
        <f>'[1]Sk16 9 Deg Cycle 1 (redo)_5.xls'!C49</f>
        <v>N/A</v>
      </c>
      <c r="D49">
        <f>'[1]Sk16 9 Deg Cycle 1 (redo)_5.xls'!D49</f>
        <v>3.7742690982408302E-3</v>
      </c>
    </row>
  </sheetData>
  <autoFilter ref="B1:D49" xr:uid="{0E3DE63C-478C-48F6-808D-FE7CA2AC6E46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B4CB-83D1-4A74-9221-22CDE93BEB81}">
  <dimension ref="A1:J49"/>
  <sheetViews>
    <sheetView workbookViewId="0">
      <selection activeCell="F2" sqref="F2:F28"/>
    </sheetView>
  </sheetViews>
  <sheetFormatPr defaultRowHeight="15" x14ac:dyDescent="0.25"/>
  <sheetData>
    <row r="1" spans="1:10" x14ac:dyDescent="0.25">
      <c r="A1" s="1"/>
      <c r="B1" s="1" t="str">
        <f>'[1]Sk16 9 Deg Cycle 1 (redo)_6.xls'!B1</f>
        <v>Germtime</v>
      </c>
      <c r="C1" s="1" t="str">
        <f>'[1]Sk16 9 Deg Cycle 1 (redo)_6.xls'!C1</f>
        <v>Slope Coefficient</v>
      </c>
      <c r="D1" s="22" t="str">
        <f>'[1]Sk16 9 Deg Cycle 1 (redo)_6.xls'!D1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(redo)_6.xls'!A2</f>
        <v>A1</v>
      </c>
      <c r="B2">
        <f>'[1]Sk16 9 Deg Cycle 1 (redo)_6.xls'!B9</f>
        <v>2.0288244259166701</v>
      </c>
      <c r="C2">
        <f>'[1]Sk16 9 Deg Cycle 1 (redo)_6.xls'!C9</f>
        <v>4.2382664560803877E-5</v>
      </c>
      <c r="D2">
        <f>'[1]Sk16 9 Deg Cycle 1 (redo)_6.xls'!D9</f>
        <v>2.6454091942721501E-3</v>
      </c>
      <c r="E2">
        <v>1</v>
      </c>
      <c r="F2" s="7">
        <f>E2/47*100</f>
        <v>2.1276595744680851</v>
      </c>
      <c r="G2">
        <f>AVERAGE(B2:B49)</f>
        <v>112.49959816601474</v>
      </c>
      <c r="H2">
        <f>AVERAGE(C2:C49)</f>
        <v>3.1750275058307816E-4</v>
      </c>
      <c r="I2">
        <f>AVERAGE(D2:D49)</f>
        <v>2.6820257231369104E-3</v>
      </c>
      <c r="J2">
        <v>0.25</v>
      </c>
    </row>
    <row r="3" spans="1:10" x14ac:dyDescent="0.25">
      <c r="A3" s="1" t="str">
        <f>'[1]Sk16 9 Deg Cycle 1 (redo)_6.xls'!A3</f>
        <v>B1</v>
      </c>
      <c r="B3">
        <f>'[1]Sk16 9 Deg Cycle 1 (redo)_6.xls'!B45</f>
        <v>24.633673950861098</v>
      </c>
      <c r="C3">
        <f>'[1]Sk16 9 Deg Cycle 1 (redo)_6.xls'!C45</f>
        <v>6.4429113191735271E-5</v>
      </c>
      <c r="D3">
        <f>'[1]Sk16 9 Deg Cycle 1 (redo)_6.xls'!D45</f>
        <v>4.8678325708425528E-3</v>
      </c>
      <c r="E3">
        <v>2</v>
      </c>
      <c r="F3" s="7">
        <f t="shared" ref="F3:F45" si="0">E3/47*100</f>
        <v>4.2553191489361701</v>
      </c>
      <c r="G3">
        <f>G4/SQRT(COUNT(B2:B49))</f>
        <v>10.953540697419298</v>
      </c>
      <c r="H3">
        <f>H4/SQRT(COUNT(C2:C49))</f>
        <v>2.8636177334658034E-5</v>
      </c>
      <c r="I3">
        <f>I4/SQRT(COUNT(D2:D49))</f>
        <v>1.1800362836548404E-4</v>
      </c>
    </row>
    <row r="4" spans="1:10" x14ac:dyDescent="0.25">
      <c r="A4" s="1" t="str">
        <f>'[1]Sk16 9 Deg Cycle 1 (redo)_6.xls'!A4</f>
        <v>C1</v>
      </c>
      <c r="B4">
        <f>'[1]Sk16 9 Deg Cycle 1 (redo)_6.xls'!B4</f>
        <v>33.677324036944398</v>
      </c>
      <c r="C4">
        <f>'[1]Sk16 9 Deg Cycle 1 (redo)_6.xls'!C4</f>
        <v>1.4882250288945331E-4</v>
      </c>
      <c r="D4">
        <f>'[1]Sk16 9 Deg Cycle 1 (redo)_6.xls'!D4</f>
        <v>4.0932008951760834E-3</v>
      </c>
      <c r="E4">
        <v>3</v>
      </c>
      <c r="F4" s="7">
        <f t="shared" si="0"/>
        <v>6.3829787234042552</v>
      </c>
      <c r="G4">
        <f>_xlfn.STDEV.S(B2:B49)</f>
        <v>56.916267032110973</v>
      </c>
      <c r="H4">
        <f>_xlfn.STDEV.S(C2:C196)</f>
        <v>1.4879794223454008E-4</v>
      </c>
      <c r="I4">
        <f>_xlfn.STDEV.S(D2:D196)</f>
        <v>8.1755311922597712E-4</v>
      </c>
    </row>
    <row r="5" spans="1:10" x14ac:dyDescent="0.25">
      <c r="A5" s="1" t="str">
        <f>'[1]Sk16 9 Deg Cycle 1 (redo)_6.xls'!A5</f>
        <v>D1</v>
      </c>
      <c r="B5">
        <f>'[1]Sk16 9 Deg Cycle 1 (redo)_6.xls'!B7</f>
        <v>34.178247359472202</v>
      </c>
      <c r="C5">
        <f>'[1]Sk16 9 Deg Cycle 1 (redo)_6.xls'!C7</f>
        <v>2.2879343723073101E-4</v>
      </c>
      <c r="D5">
        <f>'[1]Sk16 9 Deg Cycle 1 (redo)_6.xls'!D7</f>
        <v>3.1664731481818131E-3</v>
      </c>
      <c r="E5">
        <v>4</v>
      </c>
      <c r="F5" s="7">
        <f t="shared" si="0"/>
        <v>8.5106382978723403</v>
      </c>
      <c r="G5" s="8">
        <f>G4/G2</f>
        <v>0.50592418070791778</v>
      </c>
      <c r="H5" s="8">
        <f>H4/H2</f>
        <v>0.46865087613030121</v>
      </c>
      <c r="I5" s="8">
        <f>I4/I2</f>
        <v>0.30482672562504842</v>
      </c>
    </row>
    <row r="6" spans="1:10" x14ac:dyDescent="0.25">
      <c r="A6" s="1" t="str">
        <f>'[1]Sk16 9 Deg Cycle 1 (redo)_6.xls'!A6</f>
        <v>E1</v>
      </c>
      <c r="B6">
        <f>'[1]Sk16 9 Deg Cycle 1 (redo)_6.xls'!B14</f>
        <v>36.180603374666703</v>
      </c>
      <c r="C6">
        <f>'[1]Sk16 9 Deg Cycle 1 (redo)_6.xls'!C14</f>
        <v>3.8523342704674992E-4</v>
      </c>
      <c r="D6">
        <f>'[1]Sk16 9 Deg Cycle 1 (redo)_6.xls'!D14</f>
        <v>3.9706160581527809E-3</v>
      </c>
      <c r="E6">
        <v>5</v>
      </c>
      <c r="F6" s="7">
        <f t="shared" si="0"/>
        <v>10.638297872340425</v>
      </c>
      <c r="G6">
        <f>COUNT(B2:B196)</f>
        <v>27</v>
      </c>
      <c r="H6">
        <f>COUNT(C2:C196)</f>
        <v>27</v>
      </c>
      <c r="I6">
        <f>COUNT(D2:D196)</f>
        <v>48</v>
      </c>
    </row>
    <row r="7" spans="1:10" x14ac:dyDescent="0.25">
      <c r="A7" s="1" t="str">
        <f>'[1]Sk16 9 Deg Cycle 1 (redo)_6.xls'!A7</f>
        <v>F1</v>
      </c>
      <c r="B7">
        <f>'[1]Sk16 9 Deg Cycle 1 (redo)_6.xls'!B30</f>
        <v>77.080602702257409</v>
      </c>
      <c r="C7">
        <f>'[1]Sk16 9 Deg Cycle 1 (redo)_6.xls'!C30</f>
        <v>3.8398848724829248E-4</v>
      </c>
      <c r="D7">
        <f>'[1]Sk16 9 Deg Cycle 1 (redo)_6.xls'!D30</f>
        <v>3.0193084588689689E-3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(redo)_6.xls'!A8</f>
        <v>F2</v>
      </c>
      <c r="B8">
        <f>'[1]Sk16 9 Deg Cycle 1 (redo)_6.xls'!B46</f>
        <v>84.042664937278715</v>
      </c>
      <c r="C8">
        <f>'[1]Sk16 9 Deg Cycle 1 (redo)_6.xls'!C46</f>
        <v>5.1736885965140522E-4</v>
      </c>
      <c r="D8">
        <f>'[1]Sk16 9 Deg Cycle 1 (redo)_6.xls'!D46</f>
        <v>3.3979742860446088E-3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(redo)_6.xls'!A9</f>
        <v>E2</v>
      </c>
      <c r="B9">
        <f>'[1]Sk16 9 Deg Cycle 1 (redo)_6.xls'!B36</f>
        <v>86.529115735500611</v>
      </c>
      <c r="C9">
        <f>'[1]Sk16 9 Deg Cycle 1 (redo)_6.xls'!C36</f>
        <v>5.0151327157133658E-4</v>
      </c>
      <c r="D9">
        <f>'[1]Sk16 9 Deg Cycle 1 (redo)_6.xls'!D36</f>
        <v>2.53265412245681E-3</v>
      </c>
      <c r="E9">
        <v>8</v>
      </c>
      <c r="F9" s="7">
        <f t="shared" si="0"/>
        <v>17.021276595744681</v>
      </c>
      <c r="G9">
        <f>MAX(B2:B49)</f>
        <v>209.51842839605601</v>
      </c>
      <c r="H9">
        <f>MAX(C2:C49)</f>
        <v>5.1736885965140522E-4</v>
      </c>
      <c r="I9">
        <f>MAX(D2:D49)</f>
        <v>4.8678325708425528E-3</v>
      </c>
    </row>
    <row r="10" spans="1:10" x14ac:dyDescent="0.25">
      <c r="A10" s="1" t="str">
        <f>'[1]Sk16 9 Deg Cycle 1 (redo)_6.xls'!A10</f>
        <v>D2</v>
      </c>
      <c r="B10">
        <f>'[1]Sk16 9 Deg Cycle 1 (redo)_6.xls'!B38</f>
        <v>96.532871296583295</v>
      </c>
      <c r="C10">
        <f>'[1]Sk16 9 Deg Cycle 1 (redo)_6.xls'!C38</f>
        <v>3.6136642079664721E-4</v>
      </c>
      <c r="D10">
        <f>'[1]Sk16 9 Deg Cycle 1 (redo)_6.xls'!D38</f>
        <v>2.5988316418334742E-3</v>
      </c>
      <c r="E10">
        <v>9</v>
      </c>
      <c r="F10" s="7">
        <f t="shared" si="0"/>
        <v>19.148936170212767</v>
      </c>
      <c r="G10">
        <f>MIN(B2:B49)</f>
        <v>2.0288244259166701</v>
      </c>
      <c r="H10">
        <f>MIN(C2:C49)</f>
        <v>4.2382664560803877E-5</v>
      </c>
      <c r="I10">
        <f>MIN(D2:D49)</f>
        <v>3.2433835546676179E-4</v>
      </c>
    </row>
    <row r="11" spans="1:10" x14ac:dyDescent="0.25">
      <c r="A11" s="1" t="str">
        <f>'[1]Sk16 9 Deg Cycle 1 (redo)_6.xls'!A11</f>
        <v>C2</v>
      </c>
      <c r="B11">
        <f>'[1]Sk16 9 Deg Cycle 1 (redo)_6.xls'!B18</f>
        <v>99.537031548222203</v>
      </c>
      <c r="C11">
        <f>'[1]Sk16 9 Deg Cycle 1 (redo)_6.xls'!C18</f>
        <v>4.465651749143173E-4</v>
      </c>
      <c r="D11">
        <f>'[1]Sk16 9 Deg Cycle 1 (redo)_6.xls'!D18</f>
        <v>2.3361542536949401E-3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(redo)_6.xls'!A12</f>
        <v>B2</v>
      </c>
      <c r="B12">
        <f>'[1]Sk16 9 Deg Cycle 1 (redo)_6.xls'!B47</f>
        <v>100.540018696833</v>
      </c>
      <c r="C12">
        <f>'[1]Sk16 9 Deg Cycle 1 (redo)_6.xls'!C47</f>
        <v>3.1154862575827791E-4</v>
      </c>
      <c r="D12">
        <f>'[1]Sk16 9 Deg Cycle 1 (redo)_6.xls'!D47</f>
        <v>1.618137052620388E-3</v>
      </c>
      <c r="E12">
        <v>11</v>
      </c>
      <c r="F12" s="7">
        <f t="shared" si="0"/>
        <v>23.404255319148938</v>
      </c>
      <c r="G12">
        <f>(16*G5^2)</f>
        <v>4.0953484259996458</v>
      </c>
      <c r="H12">
        <f>(16*H5^2)</f>
        <v>3.5141382991631827</v>
      </c>
      <c r="I12">
        <f>(16*I5^2)</f>
        <v>1.4867093224846168</v>
      </c>
    </row>
    <row r="13" spans="1:10" x14ac:dyDescent="0.25">
      <c r="A13" s="1" t="str">
        <f>'[1]Sk16 9 Deg Cycle 1 (redo)_6.xls'!A13</f>
        <v>A2</v>
      </c>
      <c r="B13">
        <f>'[1]Sk16 9 Deg Cycle 1 (redo)_6.xls'!B26</f>
        <v>101.041716815444</v>
      </c>
      <c r="C13">
        <f>'[1]Sk16 9 Deg Cycle 1 (redo)_6.xls'!C26</f>
        <v>4.422322053352812E-4</v>
      </c>
      <c r="D13">
        <f>'[1]Sk16 9 Deg Cycle 1 (redo)_6.xls'!D26</f>
        <v>2.2325137299404711E-3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(redo)_6.xls'!A14</f>
        <v>A3</v>
      </c>
      <c r="B14">
        <f>'[1]Sk16 9 Deg Cycle 1 (redo)_6.xls'!B33</f>
        <v>105.06070597361099</v>
      </c>
      <c r="C14">
        <f>'[1]Sk16 9 Deg Cycle 1 (redo)_6.xls'!C33</f>
        <v>4.8918472743214928E-4</v>
      </c>
      <c r="D14">
        <f>'[1]Sk16 9 Deg Cycle 1 (redo)_6.xls'!D33</f>
        <v>2.1604385414536109E-3</v>
      </c>
      <c r="E14">
        <v>13</v>
      </c>
      <c r="F14" s="7">
        <f t="shared" si="0"/>
        <v>27.659574468085108</v>
      </c>
      <c r="G14">
        <f>G12/G13</f>
        <v>49.484052542809074</v>
      </c>
      <c r="H14">
        <f>H12/H13</f>
        <v>42.461296610200485</v>
      </c>
      <c r="I14">
        <f>I12/I13</f>
        <v>17.963893319224805</v>
      </c>
    </row>
    <row r="15" spans="1:10" x14ac:dyDescent="0.25">
      <c r="A15" s="1" t="str">
        <f>'[1]Sk16 9 Deg Cycle 1 (redo)_6.xls'!A15</f>
        <v>B3</v>
      </c>
      <c r="B15">
        <f>'[1]Sk16 9 Deg Cycle 1 (redo)_6.xls'!B29</f>
        <v>108.0820704665</v>
      </c>
      <c r="C15">
        <f>'[1]Sk16 9 Deg Cycle 1 (redo)_6.xls'!C29</f>
        <v>4.2799506204307112E-4</v>
      </c>
      <c r="D15">
        <f>'[1]Sk16 9 Deg Cycle 1 (redo)_6.xls'!D29</f>
        <v>3.049701367529105E-3</v>
      </c>
      <c r="E15">
        <v>14</v>
      </c>
      <c r="F15" s="7">
        <f t="shared" si="0"/>
        <v>29.787234042553191</v>
      </c>
      <c r="G15">
        <f>ROUND(G14,0)</f>
        <v>49</v>
      </c>
      <c r="H15">
        <f>ROUND(H14,0)</f>
        <v>42</v>
      </c>
      <c r="I15">
        <f>ROUND(I14,0)</f>
        <v>18</v>
      </c>
    </row>
    <row r="16" spans="1:10" x14ac:dyDescent="0.25">
      <c r="A16" s="1" t="str">
        <f>'[1]Sk16 9 Deg Cycle 1 (redo)_6.xls'!A16</f>
        <v>C3</v>
      </c>
      <c r="B16">
        <f>'[1]Sk16 9 Deg Cycle 1 (redo)_6.xls'!B42</f>
        <v>110.08531791952799</v>
      </c>
      <c r="C16">
        <f>'[1]Sk16 9 Deg Cycle 1 (redo)_6.xls'!C42</f>
        <v>4.861878779775236E-4</v>
      </c>
      <c r="D16">
        <f>'[1]Sk16 9 Deg Cycle 1 (redo)_6.xls'!D42</f>
        <v>2.273461750092535E-3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(redo)_6.xls'!A17</f>
        <v>D3</v>
      </c>
      <c r="B17">
        <f>'[1]Sk16 9 Deg Cycle 1 (redo)_6.xls'!B15</f>
        <v>115.606505953444</v>
      </c>
      <c r="C17">
        <f>'[1]Sk16 9 Deg Cycle 1 (redo)_6.xls'!C15</f>
        <v>4.5724543439653432E-4</v>
      </c>
      <c r="D17">
        <f>'[1]Sk16 9 Deg Cycle 1 (redo)_6.xls'!D15</f>
        <v>1.8582712835004771E-3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(redo)_6.xls'!A18</f>
        <v>E3</v>
      </c>
      <c r="B18">
        <f>'[1]Sk16 9 Deg Cycle 1 (redo)_6.xls'!B31</f>
        <v>123.144924223556</v>
      </c>
      <c r="C18">
        <f>'[1]Sk16 9 Deg Cycle 1 (redo)_6.xls'!C31</f>
        <v>2.310676601925173E-4</v>
      </c>
      <c r="D18">
        <f>'[1]Sk16 9 Deg Cycle 1 (redo)_6.xls'!D31</f>
        <v>3.2838760515228882E-3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(redo)_6.xls'!A19</f>
        <v>F3</v>
      </c>
      <c r="B19">
        <f>'[1]Sk16 9 Deg Cycle 1 (redo)_6.xls'!B25</f>
        <v>124.65256668583299</v>
      </c>
      <c r="C19">
        <f>'[1]Sk16 9 Deg Cycle 1 (redo)_6.xls'!C25</f>
        <v>4.4096373998188902E-4</v>
      </c>
      <c r="D19">
        <f>'[1]Sk16 9 Deg Cycle 1 (redo)_6.xls'!D25</f>
        <v>2.2778068358408322E-3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(redo)_6.xls'!A20</f>
        <v>F4</v>
      </c>
      <c r="B20">
        <f>'[1]Sk16 9 Deg Cycle 1 (redo)_6.xls'!B13</f>
        <v>129.683756887611</v>
      </c>
      <c r="C20">
        <f>'[1]Sk16 9 Deg Cycle 1 (redo)_6.xls'!C13</f>
        <v>4.6167288039549213E-4</v>
      </c>
      <c r="D20">
        <f>'[1]Sk16 9 Deg Cycle 1 (redo)_6.xls'!D13</f>
        <v>1.758080049269578E-3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(redo)_6.xls'!A21</f>
        <v>E4</v>
      </c>
      <c r="B21">
        <f>'[1]Sk16 9 Deg Cycle 1 (redo)_6.xls'!B21</f>
        <v>142.736384319694</v>
      </c>
      <c r="C21">
        <f>'[1]Sk16 9 Deg Cycle 1 (redo)_6.xls'!C21</f>
        <v>4.3846978194428551E-4</v>
      </c>
      <c r="D21">
        <f>'[1]Sk16 9 Deg Cycle 1 (redo)_6.xls'!D21</f>
        <v>3.4970686730734948E-3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(redo)_6.xls'!A22</f>
        <v>D4</v>
      </c>
      <c r="B22">
        <f>'[1]Sk16 9 Deg Cycle 1 (redo)_6.xls'!B8</f>
        <v>145.24201426327801</v>
      </c>
      <c r="C22">
        <f>'[1]Sk16 9 Deg Cycle 1 (redo)_6.xls'!C8</f>
        <v>1.156009370441886E-4</v>
      </c>
      <c r="D22">
        <f>'[1]Sk16 9 Deg Cycle 1 (redo)_6.xls'!D8</f>
        <v>4.3633845811529787E-3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(redo)_6.xls'!A23</f>
        <v>C4</v>
      </c>
      <c r="B23">
        <f>'[1]Sk16 9 Deg Cycle 1 (redo)_6.xls'!B23</f>
        <v>164.32941762175</v>
      </c>
      <c r="C23">
        <f>'[1]Sk16 9 Deg Cycle 1 (redo)_6.xls'!C23</f>
        <v>1.3263865678836599E-4</v>
      </c>
      <c r="D23">
        <f>'[1]Sk16 9 Deg Cycle 1 (redo)_6.xls'!D23</f>
        <v>3.00864661091203E-3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(redo)_6.xls'!A24</f>
        <v>B4</v>
      </c>
      <c r="B24">
        <f>'[1]Sk16 9 Deg Cycle 1 (redo)_6.xls'!B35</f>
        <v>186.42277789869399</v>
      </c>
      <c r="C24">
        <f>'[1]Sk16 9 Deg Cycle 1 (redo)_6.xls'!C35</f>
        <v>1.9204847513650539E-4</v>
      </c>
      <c r="D24">
        <f>'[1]Sk16 9 Deg Cycle 1 (redo)_6.xls'!D35</f>
        <v>2.8153964024841939E-3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(redo)_6.xls'!A25</f>
        <v>A4</v>
      </c>
      <c r="B25">
        <f>'[1]Sk16 9 Deg Cycle 1 (redo)_6.xls'!B28</f>
        <v>192.44966644755601</v>
      </c>
      <c r="C25">
        <f>'[1]Sk16 9 Deg Cycle 1 (redo)_6.xls'!C28</f>
        <v>2.3665191416440319E-4</v>
      </c>
      <c r="D25">
        <f>'[1]Sk16 9 Deg Cycle 1 (redo)_6.xls'!D28</f>
        <v>1.8212488196906391E-3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(redo)_6.xls'!A26</f>
        <v>A5</v>
      </c>
      <c r="B26">
        <f>'[1]Sk16 9 Deg Cycle 1 (redo)_6.xls'!B17</f>
        <v>201.984663367417</v>
      </c>
      <c r="C26">
        <f>'[1]Sk16 9 Deg Cycle 1 (redo)_6.xls'!C17</f>
        <v>1.6842826884643199E-4</v>
      </c>
      <c r="D26">
        <f>'[1]Sk16 9 Deg Cycle 1 (redo)_6.xls'!D17</f>
        <v>3.1073026441058508E-3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(redo)_6.xls'!A27</f>
        <v>B5</v>
      </c>
      <c r="B27">
        <f>'[1]Sk16 9 Deg Cycle 1 (redo)_6.xls'!B34</f>
        <v>202.48725517788901</v>
      </c>
      <c r="C27">
        <f>'[1]Sk16 9 Deg Cycle 1 (redo)_6.xls'!C34</f>
        <v>2.2318738119294609E-4</v>
      </c>
      <c r="D27">
        <f>'[1]Sk16 9 Deg Cycle 1 (redo)_6.xls'!D34</f>
        <v>2.839807790946509E-3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(redo)_6.xls'!A28</f>
        <v>C5</v>
      </c>
      <c r="B28">
        <f>'[1]Sk16 9 Deg Cycle 1 (redo)_6.xls'!B11</f>
        <v>209.51842839605601</v>
      </c>
      <c r="C28">
        <f>'[1]Sk16 9 Deg Cycle 1 (redo)_6.xls'!C11</f>
        <v>2.369872780117762E-4</v>
      </c>
      <c r="D28">
        <f>'[1]Sk16 9 Deg Cycle 1 (redo)_6.xls'!D11</f>
        <v>2.304133846741298E-3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(redo)_6.xls'!A29</f>
        <v>D5</v>
      </c>
      <c r="B29" t="str">
        <f>'[1]Sk16 9 Deg Cycle 1 (redo)_6.xls'!B2</f>
        <v>N/A</v>
      </c>
      <c r="C29" t="str">
        <f>'[1]Sk16 9 Deg Cycle 1 (redo)_6.xls'!C2</f>
        <v>N/A</v>
      </c>
      <c r="D29">
        <f>'[1]Sk16 9 Deg Cycle 1 (redo)_6.xls'!D2</f>
        <v>3.2433835546676179E-4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(redo)_6.xls'!A30</f>
        <v>E5</v>
      </c>
      <c r="B30" t="str">
        <f>'[1]Sk16 9 Deg Cycle 1 (redo)_6.xls'!B3</f>
        <v>N/A</v>
      </c>
      <c r="C30" t="str">
        <f>'[1]Sk16 9 Deg Cycle 1 (redo)_6.xls'!C3</f>
        <v>N/A</v>
      </c>
      <c r="D30">
        <f>'[1]Sk16 9 Deg Cycle 1 (redo)_6.xls'!D3</f>
        <v>2.9328753687990232E-3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(redo)_6.xls'!A31</f>
        <v>F5</v>
      </c>
      <c r="B31" t="str">
        <f>'[1]Sk16 9 Deg Cycle 1 (redo)_6.xls'!B5</f>
        <v>N/A</v>
      </c>
      <c r="C31" t="str">
        <f>'[1]Sk16 9 Deg Cycle 1 (redo)_6.xls'!C5</f>
        <v>N/A</v>
      </c>
      <c r="D31">
        <f>'[1]Sk16 9 Deg Cycle 1 (redo)_6.xls'!D5</f>
        <v>1.7794210596065411E-3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(redo)_6.xls'!A32</f>
        <v>F6</v>
      </c>
      <c r="B32" t="str">
        <f>'[1]Sk16 9 Deg Cycle 1 (redo)_6.xls'!B6</f>
        <v>N/A</v>
      </c>
      <c r="C32" t="str">
        <f>'[1]Sk16 9 Deg Cycle 1 (redo)_6.xls'!C6</f>
        <v>N/A</v>
      </c>
      <c r="D32">
        <f>'[1]Sk16 9 Deg Cycle 1 (redo)_6.xls'!D6</f>
        <v>2.3617273749126492E-3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(redo)_6.xls'!A33</f>
        <v>E6</v>
      </c>
      <c r="B33" t="str">
        <f>'[1]Sk16 9 Deg Cycle 1 (redo)_6.xls'!B10</f>
        <v>N/A</v>
      </c>
      <c r="C33" t="str">
        <f>'[1]Sk16 9 Deg Cycle 1 (redo)_6.xls'!C10</f>
        <v>N/A</v>
      </c>
      <c r="D33">
        <f>'[1]Sk16 9 Deg Cycle 1 (redo)_6.xls'!D10</f>
        <v>3.657148698392153E-3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(redo)_6.xls'!A34</f>
        <v>D6</v>
      </c>
      <c r="B34" t="str">
        <f>'[1]Sk16 9 Deg Cycle 1 (redo)_6.xls'!B12</f>
        <v>N/A</v>
      </c>
      <c r="C34" t="str">
        <f>'[1]Sk16 9 Deg Cycle 1 (redo)_6.xls'!C12</f>
        <v>N/A</v>
      </c>
      <c r="D34">
        <f>'[1]Sk16 9 Deg Cycle 1 (redo)_6.xls'!D12</f>
        <v>1.914837400730263E-3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(redo)_6.xls'!A35</f>
        <v>C6</v>
      </c>
      <c r="B35" t="str">
        <f>'[1]Sk16 9 Deg Cycle 1 (redo)_6.xls'!B16</f>
        <v>N/A</v>
      </c>
      <c r="C35" t="str">
        <f>'[1]Sk16 9 Deg Cycle 1 (redo)_6.xls'!C16</f>
        <v>N/A</v>
      </c>
      <c r="D35">
        <f>'[1]Sk16 9 Deg Cycle 1 (redo)_6.xls'!D16</f>
        <v>2.8655383312067039E-3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(redo)_6.xls'!A36</f>
        <v>B6</v>
      </c>
      <c r="B36" t="str">
        <f>'[1]Sk16 9 Deg Cycle 1 (redo)_6.xls'!B19</f>
        <v>N/A</v>
      </c>
      <c r="C36" t="str">
        <f>'[1]Sk16 9 Deg Cycle 1 (redo)_6.xls'!C19</f>
        <v>N/A</v>
      </c>
      <c r="D36">
        <f>'[1]Sk16 9 Deg Cycle 1 (redo)_6.xls'!D19</f>
        <v>2.3009330820334358E-3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(redo)_6.xls'!A37</f>
        <v>A6</v>
      </c>
      <c r="B37" t="str">
        <f>'[1]Sk16 9 Deg Cycle 1 (redo)_6.xls'!B20</f>
        <v>N/A</v>
      </c>
      <c r="C37" t="str">
        <f>'[1]Sk16 9 Deg Cycle 1 (redo)_6.xls'!C20</f>
        <v>N/A</v>
      </c>
      <c r="D37">
        <f>'[1]Sk16 9 Deg Cycle 1 (redo)_6.xls'!D20</f>
        <v>2.7869555226115541E-3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(redo)_6.xls'!A38</f>
        <v>A7</v>
      </c>
      <c r="B38" t="str">
        <f>'[1]Sk16 9 Deg Cycle 1 (redo)_6.xls'!B22</f>
        <v>N/A</v>
      </c>
      <c r="C38" t="str">
        <f>'[1]Sk16 9 Deg Cycle 1 (redo)_6.xls'!C22</f>
        <v>N/A</v>
      </c>
      <c r="D38">
        <f>'[1]Sk16 9 Deg Cycle 1 (redo)_6.xls'!D22</f>
        <v>3.0525622471911139E-3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(redo)_6.xls'!A39</f>
        <v>B7</v>
      </c>
      <c r="B39" t="str">
        <f>'[1]Sk16 9 Deg Cycle 1 (redo)_6.xls'!B24</f>
        <v>N/A</v>
      </c>
      <c r="C39" t="str">
        <f>'[1]Sk16 9 Deg Cycle 1 (redo)_6.xls'!C24</f>
        <v>N/A</v>
      </c>
      <c r="D39">
        <f>'[1]Sk16 9 Deg Cycle 1 (redo)_6.xls'!D24</f>
        <v>2.6351396346299791E-3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(redo)_6.xls'!A40</f>
        <v>C7</v>
      </c>
      <c r="B40" t="str">
        <f>'[1]Sk16 9 Deg Cycle 1 (redo)_6.xls'!B27</f>
        <v>N/A</v>
      </c>
      <c r="C40" t="str">
        <f>'[1]Sk16 9 Deg Cycle 1 (redo)_6.xls'!C27</f>
        <v>N/A</v>
      </c>
      <c r="D40">
        <f>'[1]Sk16 9 Deg Cycle 1 (redo)_6.xls'!D27</f>
        <v>3.7614041122213809E-3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(redo)_6.xls'!A41</f>
        <v>D7</v>
      </c>
      <c r="B41" t="str">
        <f>'[1]Sk16 9 Deg Cycle 1 (redo)_6.xls'!B32</f>
        <v>N/A</v>
      </c>
      <c r="C41" t="str">
        <f>'[1]Sk16 9 Deg Cycle 1 (redo)_6.xls'!C32</f>
        <v>N/A</v>
      </c>
      <c r="D41">
        <f>'[1]Sk16 9 Deg Cycle 1 (redo)_6.xls'!D32</f>
        <v>1.7313560417647679E-3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(redo)_6.xls'!A42</f>
        <v>E7</v>
      </c>
      <c r="B42" t="str">
        <f>'[1]Sk16 9 Deg Cycle 1 (redo)_6.xls'!B37</f>
        <v>N/A</v>
      </c>
      <c r="C42" t="str">
        <f>'[1]Sk16 9 Deg Cycle 1 (redo)_6.xls'!C37</f>
        <v>N/A</v>
      </c>
      <c r="D42">
        <f>'[1]Sk16 9 Deg Cycle 1 (redo)_6.xls'!D37</f>
        <v>2.0603472502869172E-3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(redo)_6.xls'!A43</f>
        <v>F7</v>
      </c>
      <c r="B43" t="str">
        <f>'[1]Sk16 9 Deg Cycle 1 (redo)_6.xls'!B39</f>
        <v>N/A</v>
      </c>
      <c r="C43" t="str">
        <f>'[1]Sk16 9 Deg Cycle 1 (redo)_6.xls'!C39</f>
        <v>N/A</v>
      </c>
      <c r="D43">
        <f>'[1]Sk16 9 Deg Cycle 1 (redo)_6.xls'!D39</f>
        <v>2.772844336337114E-3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(redo)_6.xls'!A44</f>
        <v>F8</v>
      </c>
      <c r="B44" t="str">
        <f>'[1]Sk16 9 Deg Cycle 1 (redo)_6.xls'!B40</f>
        <v>N/A</v>
      </c>
      <c r="C44" t="str">
        <f>'[1]Sk16 9 Deg Cycle 1 (redo)_6.xls'!C40</f>
        <v>N/A</v>
      </c>
      <c r="D44">
        <f>'[1]Sk16 9 Deg Cycle 1 (redo)_6.xls'!D40</f>
        <v>3.604358757823202E-3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(redo)_6.xls'!A45</f>
        <v>E8</v>
      </c>
      <c r="B45" t="str">
        <f>'[1]Sk16 9 Deg Cycle 1 (redo)_6.xls'!B41</f>
        <v>N/A</v>
      </c>
      <c r="C45" t="str">
        <f>'[1]Sk16 9 Deg Cycle 1 (redo)_6.xls'!C41</f>
        <v>N/A</v>
      </c>
      <c r="D45">
        <f>'[1]Sk16 9 Deg Cycle 1 (redo)_6.xls'!D41</f>
        <v>1.924513720568599E-3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(redo)_6.xls'!A46</f>
        <v>D8</v>
      </c>
      <c r="B46" t="str">
        <f>'[1]Sk16 9 Deg Cycle 1 (redo)_6.xls'!B43</f>
        <v>N/A</v>
      </c>
      <c r="C46" t="str">
        <f>'[1]Sk16 9 Deg Cycle 1 (redo)_6.xls'!C43</f>
        <v>N/A</v>
      </c>
      <c r="D46">
        <f>'[1]Sk16 9 Deg Cycle 1 (redo)_6.xls'!D43</f>
        <v>2.622100576872192E-3</v>
      </c>
    </row>
    <row r="47" spans="1:6" x14ac:dyDescent="0.25">
      <c r="A47" s="1" t="str">
        <f>'[1]Sk16 9 Deg Cycle 1 (redo)_6.xls'!A47</f>
        <v>C8</v>
      </c>
      <c r="B47" t="str">
        <f>'[1]Sk16 9 Deg Cycle 1 (redo)_6.xls'!B44</f>
        <v>N/A</v>
      </c>
      <c r="C47" t="str">
        <f>'[1]Sk16 9 Deg Cycle 1 (redo)_6.xls'!C44</f>
        <v>N/A</v>
      </c>
      <c r="D47">
        <f>'[1]Sk16 9 Deg Cycle 1 (redo)_6.xls'!D44</f>
        <v>2.01927638465931E-3</v>
      </c>
    </row>
    <row r="48" spans="1:6" x14ac:dyDescent="0.25">
      <c r="A48" s="1" t="str">
        <f>'[1]Sk16 9 Deg Cycle 1 (redo)_6.xls'!A48</f>
        <v>B8</v>
      </c>
      <c r="B48" t="str">
        <f>'[1]Sk16 9 Deg Cycle 1 (redo)_6.xls'!B48</f>
        <v>N/A</v>
      </c>
      <c r="C48" t="str">
        <f>'[1]Sk16 9 Deg Cycle 1 (redo)_6.xls'!C48</f>
        <v>N/A</v>
      </c>
      <c r="D48">
        <f>'[1]Sk16 9 Deg Cycle 1 (redo)_6.xls'!D48</f>
        <v>2.7924759053098852E-3</v>
      </c>
    </row>
    <row r="49" spans="1:4" x14ac:dyDescent="0.25">
      <c r="A49" s="1" t="str">
        <f>'[1]Sk16 9 Deg Cycle 1 (redo)_6.xls'!A49</f>
        <v>A8</v>
      </c>
      <c r="B49" t="str">
        <f>'[1]Sk16 9 Deg Cycle 1 (redo)_6.xls'!B49</f>
        <v>N/A</v>
      </c>
      <c r="C49" t="str">
        <f>'[1]Sk16 9 Deg Cycle 1 (redo)_6.xls'!C49</f>
        <v>N/A</v>
      </c>
      <c r="D49">
        <f>'[1]Sk16 9 Deg Cycle 1 (redo)_6.xls'!D49</f>
        <v>1.939349888747108E-3</v>
      </c>
    </row>
  </sheetData>
  <autoFilter ref="B1:D49" xr:uid="{685FB4CB-83D1-4A74-9221-22CDE93BEB81}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C6BF-A8F3-47AB-AA4B-BE8AEC2DB864}">
  <dimension ref="A1:J50"/>
  <sheetViews>
    <sheetView workbookViewId="0">
      <selection activeCell="F2" sqref="F2:F24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(redo)_7.xls'!B1</f>
        <v>Germtime</v>
      </c>
      <c r="C1" s="1" t="str">
        <f>'[1]Sk16 9 Deg Cycle 1 (redo)_7.xls'!C1</f>
        <v>Slope Coefficient</v>
      </c>
      <c r="D1" s="22" t="str">
        <f>'[1]Sk16 9 Deg Cycle 1 (redo)_7.xls'!D1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(redo)_7.xls'!A2</f>
        <v>A1</v>
      </c>
      <c r="B2">
        <f>'[1]Sk16 9 Deg Cycle 1 (redo)_7.xls'!B30</f>
        <v>47.730793682805597</v>
      </c>
      <c r="C2">
        <f>'[1]Sk16 9 Deg Cycle 1 (redo)_7.xls'!C30</f>
        <v>1.213426065503585E-4</v>
      </c>
      <c r="D2">
        <f>'[1]Sk16 9 Deg Cycle 1 (redo)_7.xls'!D30</f>
        <v>3.2387304441223851E-3</v>
      </c>
      <c r="E2">
        <v>1</v>
      </c>
      <c r="F2" s="7">
        <f>E2/47*100</f>
        <v>2.1276595744680851</v>
      </c>
      <c r="G2">
        <f>AVERAGE(B2:B49)</f>
        <v>119.44303579712337</v>
      </c>
      <c r="H2">
        <f>AVERAGE(C2:C49)</f>
        <v>3.2425542558360456E-4</v>
      </c>
      <c r="I2">
        <f>AVERAGE(D2:D49)</f>
        <v>2.2701780604906675E-3</v>
      </c>
      <c r="J2">
        <v>0.25</v>
      </c>
    </row>
    <row r="3" spans="1:10" x14ac:dyDescent="0.25">
      <c r="A3" s="1" t="str">
        <f>'[1]Sk16 9 Deg Cycle 1 (redo)_7.xls'!A3</f>
        <v>B1</v>
      </c>
      <c r="B3">
        <f>'[1]Sk16 9 Deg Cycle 1 (redo)_7.xls'!B22</f>
        <v>71.1142605909493</v>
      </c>
      <c r="C3">
        <f>'[1]Sk16 9 Deg Cycle 1 (redo)_7.xls'!C22</f>
        <v>5.0361189151430549E-5</v>
      </c>
      <c r="D3">
        <f>'[1]Sk16 9 Deg Cycle 1 (redo)_7.xls'!D22</f>
        <v>3.4578163797827888E-3</v>
      </c>
      <c r="E3">
        <v>2</v>
      </c>
      <c r="F3" s="7">
        <f t="shared" ref="F3:F45" si="0">E3/47*100</f>
        <v>4.2553191489361701</v>
      </c>
      <c r="G3">
        <f>G4/SQRT(COUNT(B2:B49))</f>
        <v>6.9278088008092507</v>
      </c>
      <c r="H3">
        <f>H4/SQRT(COUNT(C2:C49))</f>
        <v>2.4652852448561345E-5</v>
      </c>
      <c r="I3">
        <f>I4/SQRT(COUNT(D2:D49))</f>
        <v>8.3063912122499859E-5</v>
      </c>
    </row>
    <row r="4" spans="1:10" x14ac:dyDescent="0.25">
      <c r="A4" s="1" t="str">
        <f>'[1]Sk16 9 Deg Cycle 1 (redo)_7.xls'!A4</f>
        <v>C1</v>
      </c>
      <c r="B4">
        <f>'[1]Sk16 9 Deg Cycle 1 (redo)_7.xls'!B16</f>
        <v>83.546585218266785</v>
      </c>
      <c r="C4">
        <f>'[1]Sk16 9 Deg Cycle 1 (redo)_7.xls'!C16</f>
        <v>3.8765050369090969E-4</v>
      </c>
      <c r="D4">
        <f>'[1]Sk16 9 Deg Cycle 1 (redo)_7.xls'!D16</f>
        <v>3.2370607587813099E-3</v>
      </c>
      <c r="E4">
        <v>3</v>
      </c>
      <c r="F4" s="7">
        <f t="shared" si="0"/>
        <v>6.3829787234042552</v>
      </c>
      <c r="G4">
        <f>_xlfn.STDEV.S(B2:B49)</f>
        <v>33.224603834404292</v>
      </c>
      <c r="H4">
        <f>_xlfn.STDEV.S(C2:C196)</f>
        <v>1.1823092691238765E-4</v>
      </c>
      <c r="I4">
        <f>_xlfn.STDEV.S(D2:D196)</f>
        <v>5.7548366428642448E-4</v>
      </c>
    </row>
    <row r="5" spans="1:10" x14ac:dyDescent="0.25">
      <c r="A5" s="1" t="str">
        <f>'[1]Sk16 9 Deg Cycle 1 (redo)_7.xls'!A5</f>
        <v>D1</v>
      </c>
      <c r="B5">
        <f>'[1]Sk16 9 Deg Cycle 1 (redo)_7.xls'!B14</f>
        <v>89.016808054286486</v>
      </c>
      <c r="C5">
        <f>'[1]Sk16 9 Deg Cycle 1 (redo)_7.xls'!C14</f>
        <v>3.0950186925850172E-4</v>
      </c>
      <c r="D5">
        <f>'[1]Sk16 9 Deg Cycle 1 (redo)_7.xls'!D14</f>
        <v>3.227152887355944E-3</v>
      </c>
      <c r="E5">
        <v>4</v>
      </c>
      <c r="F5" s="7">
        <f t="shared" si="0"/>
        <v>8.5106382978723403</v>
      </c>
      <c r="G5" s="8">
        <f>G4/G2</f>
        <v>0.27816275442661231</v>
      </c>
      <c r="H5" s="8">
        <f>H4/H2</f>
        <v>0.36462281764319626</v>
      </c>
      <c r="I5" s="8">
        <f>I4/I2</f>
        <v>0.25349714822018926</v>
      </c>
    </row>
    <row r="6" spans="1:10" x14ac:dyDescent="0.25">
      <c r="A6" s="1" t="str">
        <f>'[1]Sk16 9 Deg Cycle 1 (redo)_7.xls'!A6</f>
        <v>E1</v>
      </c>
      <c r="B6">
        <f>'[1]Sk16 9 Deg Cycle 1 (redo)_7.xls'!B15</f>
        <v>91.503272979749994</v>
      </c>
      <c r="C6">
        <f>'[1]Sk16 9 Deg Cycle 1 (redo)_7.xls'!C15</f>
        <v>3.8809669474689629E-4</v>
      </c>
      <c r="D6">
        <f>'[1]Sk16 9 Deg Cycle 1 (redo)_7.xls'!D15</f>
        <v>2.6688380871129659E-3</v>
      </c>
      <c r="E6">
        <v>5</v>
      </c>
      <c r="F6" s="7">
        <f t="shared" si="0"/>
        <v>10.638297872340425</v>
      </c>
      <c r="G6">
        <f>COUNT(B2:B196)</f>
        <v>23</v>
      </c>
      <c r="H6">
        <f>COUNT(C2:C196)</f>
        <v>23</v>
      </c>
      <c r="I6">
        <f>COUNT(D2:D196)</f>
        <v>48</v>
      </c>
    </row>
    <row r="7" spans="1:10" x14ac:dyDescent="0.25">
      <c r="A7" s="1" t="str">
        <f>'[1]Sk16 9 Deg Cycle 1 (redo)_7.xls'!A7</f>
        <v>F1</v>
      </c>
      <c r="B7">
        <f>'[1]Sk16 9 Deg Cycle 1 (redo)_7.xls'!B17</f>
        <v>92.005816472388901</v>
      </c>
      <c r="C7">
        <f>'[1]Sk16 9 Deg Cycle 1 (redo)_7.xls'!C17</f>
        <v>3.5772035158546832E-4</v>
      </c>
      <c r="D7">
        <f>'[1]Sk16 9 Deg Cycle 1 (redo)_7.xls'!D17</f>
        <v>3.0778598137332358E-3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(redo)_7.xls'!A8</f>
        <v>F2</v>
      </c>
      <c r="B8">
        <f>'[1]Sk16 9 Deg Cycle 1 (redo)_7.xls'!B40</f>
        <v>93.515503282750004</v>
      </c>
      <c r="C8">
        <f>'[1]Sk16 9 Deg Cycle 1 (redo)_7.xls'!C40</f>
        <v>3.4921893090628331E-4</v>
      </c>
      <c r="D8">
        <f>'[1]Sk16 9 Deg Cycle 1 (redo)_7.xls'!D40</f>
        <v>2.2465488475739031E-3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(redo)_7.xls'!A9</f>
        <v>E2</v>
      </c>
      <c r="B9">
        <f>'[1]Sk16 9 Deg Cycle 1 (redo)_7.xls'!B13</f>
        <v>108.58377902252801</v>
      </c>
      <c r="C9">
        <f>'[1]Sk16 9 Deg Cycle 1 (redo)_7.xls'!C13</f>
        <v>3.2529491278195522E-4</v>
      </c>
      <c r="D9">
        <f>'[1]Sk16 9 Deg Cycle 1 (redo)_7.xls'!D13</f>
        <v>2.9548765403633751E-3</v>
      </c>
      <c r="E9">
        <v>8</v>
      </c>
      <c r="F9" s="7">
        <f t="shared" si="0"/>
        <v>17.021276595744681</v>
      </c>
      <c r="G9">
        <f>MAX(B2:B49)</f>
        <v>188.933285305889</v>
      </c>
      <c r="H9">
        <f>MAX(C2:C49)</f>
        <v>5.4372584723133002E-4</v>
      </c>
      <c r="I9">
        <f>MAX(D2:D49)</f>
        <v>3.6495094919182392E-3</v>
      </c>
    </row>
    <row r="10" spans="1:10" x14ac:dyDescent="0.25">
      <c r="A10" s="1" t="str">
        <f>'[1]Sk16 9 Deg Cycle 1 (redo)_7.xls'!A10</f>
        <v>D2</v>
      </c>
      <c r="B10">
        <f>'[1]Sk16 9 Deg Cycle 1 (redo)_7.xls'!B33</f>
        <v>112.59333560236099</v>
      </c>
      <c r="C10">
        <f>'[1]Sk16 9 Deg Cycle 1 (redo)_7.xls'!C33</f>
        <v>4.3676107786513391E-4</v>
      </c>
      <c r="D10">
        <f>'[1]Sk16 9 Deg Cycle 1 (redo)_7.xls'!D33</f>
        <v>2.2548980998829062E-3</v>
      </c>
      <c r="E10">
        <v>9</v>
      </c>
      <c r="F10" s="7">
        <f t="shared" si="0"/>
        <v>19.148936170212767</v>
      </c>
      <c r="G10">
        <f>MIN(B2:B49)</f>
        <v>47.730793682805597</v>
      </c>
      <c r="H10">
        <f>MIN(C2:C49)</f>
        <v>5.0361189151430549E-5</v>
      </c>
      <c r="I10">
        <f>MIN(D2:D49)</f>
        <v>3.7136593676798232E-4</v>
      </c>
    </row>
    <row r="11" spans="1:10" x14ac:dyDescent="0.25">
      <c r="A11" s="1" t="str">
        <f>'[1]Sk16 9 Deg Cycle 1 (redo)_7.xls'!A11</f>
        <v>C2</v>
      </c>
      <c r="B11">
        <f>'[1]Sk16 9 Deg Cycle 1 (redo)_7.xls'!B23</f>
        <v>114.60232569016701</v>
      </c>
      <c r="C11">
        <f>'[1]Sk16 9 Deg Cycle 1 (redo)_7.xls'!C23</f>
        <v>5.4372584723133002E-4</v>
      </c>
      <c r="D11">
        <f>'[1]Sk16 9 Deg Cycle 1 (redo)_7.xls'!D23</f>
        <v>3.6495094919182392E-3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(redo)_7.xls'!A12</f>
        <v>B2</v>
      </c>
      <c r="B12">
        <f>'[1]Sk16 9 Deg Cycle 1 (redo)_7.xls'!B12</f>
        <v>120.63873608016701</v>
      </c>
      <c r="C12">
        <f>'[1]Sk16 9 Deg Cycle 1 (redo)_7.xls'!C12</f>
        <v>4.8868928512163913E-4</v>
      </c>
      <c r="D12">
        <f>'[1]Sk16 9 Deg Cycle 1 (redo)_7.xls'!D12</f>
        <v>2.533330360544405E-3</v>
      </c>
      <c r="E12">
        <v>11</v>
      </c>
      <c r="F12" s="7">
        <f t="shared" si="0"/>
        <v>23.404255319148938</v>
      </c>
      <c r="G12">
        <f>(16*G5^2)</f>
        <v>1.2379922872031972</v>
      </c>
      <c r="H12">
        <f>(16*H5^2)</f>
        <v>2.1271967863370169</v>
      </c>
      <c r="I12">
        <f>(16*I5^2)</f>
        <v>1.0281728664922976</v>
      </c>
    </row>
    <row r="13" spans="1:10" x14ac:dyDescent="0.25">
      <c r="A13" s="1" t="str">
        <f>'[1]Sk16 9 Deg Cycle 1 (redo)_7.xls'!A13</f>
        <v>A2</v>
      </c>
      <c r="B13">
        <f>'[1]Sk16 9 Deg Cycle 1 (redo)_7.xls'!B39</f>
        <v>123.649441785139</v>
      </c>
      <c r="C13">
        <f>'[1]Sk16 9 Deg Cycle 1 (redo)_7.xls'!C39</f>
        <v>2.2073067716435739E-4</v>
      </c>
      <c r="D13">
        <f>'[1]Sk16 9 Deg Cycle 1 (redo)_7.xls'!D39</f>
        <v>1.8072102068540129E-3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(redo)_7.xls'!A14</f>
        <v>A3</v>
      </c>
      <c r="B14">
        <f>'[1]Sk16 9 Deg Cycle 1 (redo)_7.xls'!B18</f>
        <v>124.65420455650001</v>
      </c>
      <c r="C14">
        <f>'[1]Sk16 9 Deg Cycle 1 (redo)_7.xls'!C18</f>
        <v>2.2852111542194509E-4</v>
      </c>
      <c r="D14">
        <f>'[1]Sk16 9 Deg Cycle 1 (redo)_7.xls'!D18</f>
        <v>2.1627507863583081E-3</v>
      </c>
      <c r="E14">
        <v>13</v>
      </c>
      <c r="F14" s="7">
        <f t="shared" si="0"/>
        <v>27.659574468085108</v>
      </c>
      <c r="G14">
        <f>G12/G13</f>
        <v>14.958647962316428</v>
      </c>
      <c r="H14">
        <f>H12/H13</f>
        <v>25.702896700004658</v>
      </c>
      <c r="I14">
        <f>I12/I13</f>
        <v>12.423402078707497</v>
      </c>
    </row>
    <row r="15" spans="1:10" x14ac:dyDescent="0.25">
      <c r="A15" s="1" t="str">
        <f>'[1]Sk16 9 Deg Cycle 1 (redo)_7.xls'!A15</f>
        <v>B3</v>
      </c>
      <c r="B15">
        <f>'[1]Sk16 9 Deg Cycle 1 (redo)_7.xls'!B35</f>
        <v>126.66549101252799</v>
      </c>
      <c r="C15">
        <f>'[1]Sk16 9 Deg Cycle 1 (redo)_7.xls'!C35</f>
        <v>3.517480112920788E-4</v>
      </c>
      <c r="D15">
        <f>'[1]Sk16 9 Deg Cycle 1 (redo)_7.xls'!D35</f>
        <v>1.9590963593348549E-3</v>
      </c>
      <c r="E15">
        <v>14</v>
      </c>
      <c r="F15" s="7">
        <f t="shared" si="0"/>
        <v>29.787234042553191</v>
      </c>
      <c r="G15">
        <f>ROUND(G14,0)</f>
        <v>15</v>
      </c>
      <c r="H15">
        <f>ROUND(H14,0)</f>
        <v>26</v>
      </c>
      <c r="I15">
        <f>ROUND(I14,0)</f>
        <v>12</v>
      </c>
    </row>
    <row r="16" spans="1:10" x14ac:dyDescent="0.25">
      <c r="A16" s="1" t="str">
        <f>'[1]Sk16 9 Deg Cycle 1 (redo)_7.xls'!A16</f>
        <v>C3</v>
      </c>
      <c r="B16">
        <f>'[1]Sk16 9 Deg Cycle 1 (redo)_7.xls'!B8</f>
        <v>133.189941129472</v>
      </c>
      <c r="C16">
        <f>'[1]Sk16 9 Deg Cycle 1 (redo)_7.xls'!C8</f>
        <v>2.6132197115554581E-4</v>
      </c>
      <c r="D16">
        <f>'[1]Sk16 9 Deg Cycle 1 (redo)_7.xls'!D8</f>
        <v>2.276924806323472E-3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(redo)_7.xls'!A17</f>
        <v>D3</v>
      </c>
      <c r="B17">
        <f>'[1]Sk16 9 Deg Cycle 1 (redo)_7.xls'!B9</f>
        <v>133.189941129472</v>
      </c>
      <c r="C17">
        <f>'[1]Sk16 9 Deg Cycle 1 (redo)_7.xls'!C9</f>
        <v>4.6952269510049192E-4</v>
      </c>
      <c r="D17">
        <f>'[1]Sk16 9 Deg Cycle 1 (redo)_7.xls'!D9</f>
        <v>2.6327792775900339E-3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(redo)_7.xls'!A18</f>
        <v>E3</v>
      </c>
      <c r="B18">
        <f>'[1]Sk16 9 Deg Cycle 1 (redo)_7.xls'!B3</f>
        <v>135.697703994194</v>
      </c>
      <c r="C18">
        <f>'[1]Sk16 9 Deg Cycle 1 (redo)_7.xls'!C3</f>
        <v>1.651131454351468E-4</v>
      </c>
      <c r="D18">
        <f>'[1]Sk16 9 Deg Cycle 1 (redo)_7.xls'!D3</f>
        <v>1.9065763697333549E-3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(redo)_7.xls'!A19</f>
        <v>F3</v>
      </c>
      <c r="B19">
        <f>'[1]Sk16 9 Deg Cycle 1 (redo)_7.xls'!B26</f>
        <v>136.702207392389</v>
      </c>
      <c r="C19">
        <f>'[1]Sk16 9 Deg Cycle 1 (redo)_7.xls'!C26</f>
        <v>3.4749551451698562E-4</v>
      </c>
      <c r="D19">
        <f>'[1]Sk16 9 Deg Cycle 1 (redo)_7.xls'!D26</f>
        <v>1.867275593589301E-3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(redo)_7.xls'!A20</f>
        <v>F4</v>
      </c>
      <c r="B20">
        <f>'[1]Sk16 9 Deg Cycle 1 (redo)_7.xls'!B28</f>
        <v>142.23809738930601</v>
      </c>
      <c r="C20">
        <f>'[1]Sk16 9 Deg Cycle 1 (redo)_7.xls'!C28</f>
        <v>3.7854642191019981E-4</v>
      </c>
      <c r="D20">
        <f>'[1]Sk16 9 Deg Cycle 1 (redo)_7.xls'!D28</f>
        <v>2.250805583018912E-3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(redo)_7.xls'!A21</f>
        <v>E4</v>
      </c>
      <c r="B21">
        <f>'[1]Sk16 9 Deg Cycle 1 (redo)_7.xls'!B25</f>
        <v>143.740040872778</v>
      </c>
      <c r="C21">
        <f>'[1]Sk16 9 Deg Cycle 1 (redo)_7.xls'!C25</f>
        <v>3.2674269803796379E-4</v>
      </c>
      <c r="D21">
        <f>'[1]Sk16 9 Deg Cycle 1 (redo)_7.xls'!D25</f>
        <v>1.952161750226569E-3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(redo)_7.xls'!A22</f>
        <v>D4</v>
      </c>
      <c r="B22">
        <f>'[1]Sk16 9 Deg Cycle 1 (redo)_7.xls'!B24</f>
        <v>147.75325759363901</v>
      </c>
      <c r="C22">
        <f>'[1]Sk16 9 Deg Cycle 1 (redo)_7.xls'!C24</f>
        <v>2.6102239192027778E-4</v>
      </c>
      <c r="D22">
        <f>'[1]Sk16 9 Deg Cycle 1 (redo)_7.xls'!D24</f>
        <v>2.3410488043398249E-3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(redo)_7.xls'!A23</f>
        <v>C4</v>
      </c>
      <c r="B23">
        <f>'[1]Sk16 9 Deg Cycle 1 (redo)_7.xls'!B32</f>
        <v>185.924994496111</v>
      </c>
      <c r="C23">
        <f>'[1]Sk16 9 Deg Cycle 1 (redo)_7.xls'!C32</f>
        <v>2.6044696812742952E-4</v>
      </c>
      <c r="D23">
        <f>'[1]Sk16 9 Deg Cycle 1 (redo)_7.xls'!D32</f>
        <v>2.0860522338281549E-3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(redo)_7.xls'!A24</f>
        <v>B4</v>
      </c>
      <c r="B24">
        <f>'[1]Sk16 9 Deg Cycle 1 (redo)_7.xls'!B49</f>
        <v>188.933285305889</v>
      </c>
      <c r="C24">
        <f>'[1]Sk16 9 Deg Cycle 1 (redo)_7.xls'!C49</f>
        <v>4.2829990945057511E-4</v>
      </c>
      <c r="D24">
        <f>'[1]Sk16 9 Deg Cycle 1 (redo)_7.xls'!D49</f>
        <v>1.102332721411174E-3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(redo)_7.xls'!A25</f>
        <v>A4</v>
      </c>
      <c r="B25" t="str">
        <f>'[1]Sk16 9 Deg Cycle 1 (redo)_7.xls'!B2</f>
        <v>N/A</v>
      </c>
      <c r="C25" t="str">
        <f>'[1]Sk16 9 Deg Cycle 1 (redo)_7.xls'!C2</f>
        <v>N/A</v>
      </c>
      <c r="D25">
        <f>'[1]Sk16 9 Deg Cycle 1 (redo)_7.xls'!D2</f>
        <v>1.846294660475136E-3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(redo)_7.xls'!A26</f>
        <v>A5</v>
      </c>
      <c r="B26" t="str">
        <f>'[1]Sk16 9 Deg Cycle 1 (redo)_7.xls'!B4</f>
        <v>N/A</v>
      </c>
      <c r="C26" t="str">
        <f>'[1]Sk16 9 Deg Cycle 1 (redo)_7.xls'!C4</f>
        <v>N/A</v>
      </c>
      <c r="D26">
        <f>'[1]Sk16 9 Deg Cycle 1 (redo)_7.xls'!D4</f>
        <v>1.756791178586426E-3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(redo)_7.xls'!A27</f>
        <v>B5</v>
      </c>
      <c r="B27" t="str">
        <f>'[1]Sk16 9 Deg Cycle 1 (redo)_7.xls'!B5</f>
        <v>N/A</v>
      </c>
      <c r="C27" t="str">
        <f>'[1]Sk16 9 Deg Cycle 1 (redo)_7.xls'!C5</f>
        <v>N/A</v>
      </c>
      <c r="D27">
        <f>'[1]Sk16 9 Deg Cycle 1 (redo)_7.xls'!D5</f>
        <v>2.3666072986727022E-3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(redo)_7.xls'!A28</f>
        <v>C5</v>
      </c>
      <c r="B28" t="str">
        <f>'[1]Sk16 9 Deg Cycle 1 (redo)_7.xls'!B6</f>
        <v>N/A</v>
      </c>
      <c r="C28" t="str">
        <f>'[1]Sk16 9 Deg Cycle 1 (redo)_7.xls'!C6</f>
        <v>N/A</v>
      </c>
      <c r="D28">
        <f>'[1]Sk16 9 Deg Cycle 1 (redo)_7.xls'!D6</f>
        <v>2.138663596888901E-3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(redo)_7.xls'!A29</f>
        <v>D5</v>
      </c>
      <c r="B29" t="str">
        <f>'[1]Sk16 9 Deg Cycle 1 (redo)_7.xls'!B7</f>
        <v>N/A</v>
      </c>
      <c r="C29" t="str">
        <f>'[1]Sk16 9 Deg Cycle 1 (redo)_7.xls'!C7</f>
        <v>N/A</v>
      </c>
      <c r="D29">
        <f>'[1]Sk16 9 Deg Cycle 1 (redo)_7.xls'!D7</f>
        <v>2.3750218402508942E-3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(redo)_7.xls'!A30</f>
        <v>E5</v>
      </c>
      <c r="B30" t="str">
        <f>'[1]Sk16 9 Deg Cycle 1 (redo)_7.xls'!B10</f>
        <v>N/A</v>
      </c>
      <c r="C30" t="str">
        <f>'[1]Sk16 9 Deg Cycle 1 (redo)_7.xls'!C10</f>
        <v>N/A</v>
      </c>
      <c r="D30">
        <f>'[1]Sk16 9 Deg Cycle 1 (redo)_7.xls'!D10</f>
        <v>2.221210874558243E-3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(redo)_7.xls'!A31</f>
        <v>F5</v>
      </c>
      <c r="B31" t="str">
        <f>'[1]Sk16 9 Deg Cycle 1 (redo)_7.xls'!B11</f>
        <v>N/A</v>
      </c>
      <c r="C31" t="str">
        <f>'[1]Sk16 9 Deg Cycle 1 (redo)_7.xls'!C11</f>
        <v>N/A</v>
      </c>
      <c r="D31">
        <f>'[1]Sk16 9 Deg Cycle 1 (redo)_7.xls'!D11</f>
        <v>2.0550059436917601E-3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(redo)_7.xls'!A32</f>
        <v>F6</v>
      </c>
      <c r="B32" t="str">
        <f>'[1]Sk16 9 Deg Cycle 1 (redo)_7.xls'!B19</f>
        <v>N/A</v>
      </c>
      <c r="C32" t="str">
        <f>'[1]Sk16 9 Deg Cycle 1 (redo)_7.xls'!C19</f>
        <v>N/A</v>
      </c>
      <c r="D32">
        <f>'[1]Sk16 9 Deg Cycle 1 (redo)_7.xls'!D19</f>
        <v>2.7868270213944409E-3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(redo)_7.xls'!A33</f>
        <v>E6</v>
      </c>
      <c r="B33" t="str">
        <f>'[1]Sk16 9 Deg Cycle 1 (redo)_7.xls'!B20</f>
        <v>N/A</v>
      </c>
      <c r="C33" t="str">
        <f>'[1]Sk16 9 Deg Cycle 1 (redo)_7.xls'!C20</f>
        <v>N/A</v>
      </c>
      <c r="D33">
        <f>'[1]Sk16 9 Deg Cycle 1 (redo)_7.xls'!D20</f>
        <v>2.1232803809905498E-3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(redo)_7.xls'!A34</f>
        <v>D6</v>
      </c>
      <c r="B34" t="str">
        <f>'[1]Sk16 9 Deg Cycle 1 (redo)_7.xls'!B21</f>
        <v>N/A</v>
      </c>
      <c r="C34" t="str">
        <f>'[1]Sk16 9 Deg Cycle 1 (redo)_7.xls'!C21</f>
        <v>N/A</v>
      </c>
      <c r="D34">
        <f>'[1]Sk16 9 Deg Cycle 1 (redo)_7.xls'!D21</f>
        <v>2.088367361402201E-3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(redo)_7.xls'!A35</f>
        <v>C6</v>
      </c>
      <c r="B35" t="str">
        <f>'[1]Sk16 9 Deg Cycle 1 (redo)_7.xls'!B27</f>
        <v>N/A</v>
      </c>
      <c r="C35" t="str">
        <f>'[1]Sk16 9 Deg Cycle 1 (redo)_7.xls'!C27</f>
        <v>N/A</v>
      </c>
      <c r="D35">
        <f>'[1]Sk16 9 Deg Cycle 1 (redo)_7.xls'!D27</f>
        <v>2.0633303473761798E-3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(redo)_7.xls'!A36</f>
        <v>B6</v>
      </c>
      <c r="B36" t="str">
        <f>'[1]Sk16 9 Deg Cycle 1 (redo)_7.xls'!B29</f>
        <v>N/A</v>
      </c>
      <c r="C36" t="str">
        <f>'[1]Sk16 9 Deg Cycle 1 (redo)_7.xls'!C29</f>
        <v>N/A</v>
      </c>
      <c r="D36">
        <f>'[1]Sk16 9 Deg Cycle 1 (redo)_7.xls'!D29</f>
        <v>2.5849756105799822E-3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(redo)_7.xls'!A37</f>
        <v>A6</v>
      </c>
      <c r="B37" t="str">
        <f>'[1]Sk16 9 Deg Cycle 1 (redo)_7.xls'!B31</f>
        <v>N/A</v>
      </c>
      <c r="C37" t="str">
        <f>'[1]Sk16 9 Deg Cycle 1 (redo)_7.xls'!C31</f>
        <v>N/A</v>
      </c>
      <c r="D37">
        <f>'[1]Sk16 9 Deg Cycle 1 (redo)_7.xls'!D31</f>
        <v>2.641239564767809E-3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(redo)_7.xls'!A38</f>
        <v>A7</v>
      </c>
      <c r="B38" t="str">
        <f>'[1]Sk16 9 Deg Cycle 1 (redo)_7.xls'!B34</f>
        <v>N/A</v>
      </c>
      <c r="C38" t="str">
        <f>'[1]Sk16 9 Deg Cycle 1 (redo)_7.xls'!C34</f>
        <v>N/A</v>
      </c>
      <c r="D38">
        <f>'[1]Sk16 9 Deg Cycle 1 (redo)_7.xls'!D34</f>
        <v>1.78346465152155E-3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(redo)_7.xls'!A39</f>
        <v>B7</v>
      </c>
      <c r="B39" t="str">
        <f>'[1]Sk16 9 Deg Cycle 1 (redo)_7.xls'!B36</f>
        <v>N/A</v>
      </c>
      <c r="C39" t="str">
        <f>'[1]Sk16 9 Deg Cycle 1 (redo)_7.xls'!C36</f>
        <v>N/A</v>
      </c>
      <c r="D39">
        <f>'[1]Sk16 9 Deg Cycle 1 (redo)_7.xls'!D36</f>
        <v>2.200515373804023E-3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(redo)_7.xls'!A40</f>
        <v>C7</v>
      </c>
      <c r="B40" t="str">
        <f>'[1]Sk16 9 Deg Cycle 1 (redo)_7.xls'!B37</f>
        <v>N/A</v>
      </c>
      <c r="C40" t="str">
        <f>'[1]Sk16 9 Deg Cycle 1 (redo)_7.xls'!C37</f>
        <v>N/A</v>
      </c>
      <c r="D40">
        <f>'[1]Sk16 9 Deg Cycle 1 (redo)_7.xls'!D37</f>
        <v>2.2610044218605409E-3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(redo)_7.xls'!A41</f>
        <v>D7</v>
      </c>
      <c r="B41" t="str">
        <f>'[1]Sk16 9 Deg Cycle 1 (redo)_7.xls'!B38</f>
        <v>N/A</v>
      </c>
      <c r="C41" t="str">
        <f>'[1]Sk16 9 Deg Cycle 1 (redo)_7.xls'!C38</f>
        <v>N/A</v>
      </c>
      <c r="D41">
        <f>'[1]Sk16 9 Deg Cycle 1 (redo)_7.xls'!D38</f>
        <v>1.7373112072254259E-3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(redo)_7.xls'!A42</f>
        <v>E7</v>
      </c>
      <c r="B42" t="str">
        <f>'[1]Sk16 9 Deg Cycle 1 (redo)_7.xls'!B41</f>
        <v>N/A</v>
      </c>
      <c r="C42" t="str">
        <f>'[1]Sk16 9 Deg Cycle 1 (redo)_7.xls'!C41</f>
        <v>N/A</v>
      </c>
      <c r="D42">
        <f>'[1]Sk16 9 Deg Cycle 1 (redo)_7.xls'!D41</f>
        <v>1.94821854064625E-3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(redo)_7.xls'!A43</f>
        <v>F7</v>
      </c>
      <c r="B43" t="str">
        <f>'[1]Sk16 9 Deg Cycle 1 (redo)_7.xls'!B42</f>
        <v>N/A</v>
      </c>
      <c r="C43" t="str">
        <f>'[1]Sk16 9 Deg Cycle 1 (redo)_7.xls'!C42</f>
        <v>N/A</v>
      </c>
      <c r="D43">
        <f>'[1]Sk16 9 Deg Cycle 1 (redo)_7.xls'!D42</f>
        <v>2.1790390221031828E-3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(redo)_7.xls'!A44</f>
        <v>F8</v>
      </c>
      <c r="B44" t="str">
        <f>'[1]Sk16 9 Deg Cycle 1 (redo)_7.xls'!B43</f>
        <v>N/A</v>
      </c>
      <c r="C44" t="str">
        <f>'[1]Sk16 9 Deg Cycle 1 (redo)_7.xls'!C43</f>
        <v>N/A</v>
      </c>
      <c r="D44">
        <f>'[1]Sk16 9 Deg Cycle 1 (redo)_7.xls'!D43</f>
        <v>1.7716665657599019E-3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(redo)_7.xls'!A45</f>
        <v>E8</v>
      </c>
      <c r="B45" t="str">
        <f>'[1]Sk16 9 Deg Cycle 1 (redo)_7.xls'!B44</f>
        <v>N/A</v>
      </c>
      <c r="C45" t="str">
        <f>'[1]Sk16 9 Deg Cycle 1 (redo)_7.xls'!C44</f>
        <v>N/A</v>
      </c>
      <c r="D45">
        <f>'[1]Sk16 9 Deg Cycle 1 (redo)_7.xls'!D44</f>
        <v>3.7136593676798232E-4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(redo)_7.xls'!A46</f>
        <v>D8</v>
      </c>
      <c r="B46" t="str">
        <f>'[1]Sk16 9 Deg Cycle 1 (redo)_7.xls'!B45</f>
        <v>N/A</v>
      </c>
      <c r="C46" t="str">
        <f>'[1]Sk16 9 Deg Cycle 1 (redo)_7.xls'!C45</f>
        <v>N/A</v>
      </c>
      <c r="D46">
        <f>'[1]Sk16 9 Deg Cycle 1 (redo)_7.xls'!D45</f>
        <v>2.3580397447969118E-3</v>
      </c>
    </row>
    <row r="47" spans="1:6" x14ac:dyDescent="0.25">
      <c r="A47" s="1" t="str">
        <f>'[1]Sk16 9 Deg Cycle 1 (redo)_7.xls'!A47</f>
        <v>C8</v>
      </c>
      <c r="B47" t="str">
        <f>'[1]Sk16 9 Deg Cycle 1 (redo)_7.xls'!B46</f>
        <v>N/A</v>
      </c>
      <c r="C47" t="str">
        <f>'[1]Sk16 9 Deg Cycle 1 (redo)_7.xls'!C46</f>
        <v>N/A</v>
      </c>
      <c r="D47">
        <f>'[1]Sk16 9 Deg Cycle 1 (redo)_7.xls'!D46</f>
        <v>1.8018787626921629E-3</v>
      </c>
    </row>
    <row r="48" spans="1:6" x14ac:dyDescent="0.25">
      <c r="A48" s="1" t="str">
        <f>'[1]Sk16 9 Deg Cycle 1 (redo)_7.xls'!A48</f>
        <v>B8</v>
      </c>
      <c r="B48" t="str">
        <f>'[1]Sk16 9 Deg Cycle 1 (redo)_7.xls'!B47</f>
        <v>N/A</v>
      </c>
      <c r="C48" t="str">
        <f>'[1]Sk16 9 Deg Cycle 1 (redo)_7.xls'!C47</f>
        <v>N/A</v>
      </c>
      <c r="D48">
        <f>'[1]Sk16 9 Deg Cycle 1 (redo)_7.xls'!D47</f>
        <v>2.3726066932506971E-3</v>
      </c>
    </row>
    <row r="49" spans="1:4" x14ac:dyDescent="0.25">
      <c r="A49" s="1" t="str">
        <f>'[1]Sk16 9 Deg Cycle 1 (redo)_7.xls'!A49</f>
        <v>A8</v>
      </c>
      <c r="B49" t="str">
        <f>'[1]Sk16 9 Deg Cycle 1 (redo)_7.xls'!B48</f>
        <v>N/A</v>
      </c>
      <c r="C49" t="str">
        <f>'[1]Sk16 9 Deg Cycle 1 (redo)_7.xls'!C48</f>
        <v>N/A</v>
      </c>
      <c r="D49">
        <f>'[1]Sk16 9 Deg Cycle 1 (redo)_7.xls'!D48</f>
        <v>2.244184099708741E-3</v>
      </c>
    </row>
    <row r="50" spans="1:4" x14ac:dyDescent="0.25">
      <c r="A50" s="7"/>
    </row>
  </sheetData>
  <autoFilter ref="B1:D49" xr:uid="{2994C6BF-A8F3-47AB-AA4B-BE8AEC2DB864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EA6A-91B5-43B1-A81A-2906EA4E6EC8}">
  <dimension ref="A1:J50"/>
  <sheetViews>
    <sheetView workbookViewId="0">
      <selection activeCell="F2" sqref="F2:F17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(redo)_8.xls'!B1</f>
        <v>Germtime</v>
      </c>
      <c r="C1" s="1" t="str">
        <f>'[1]Sk16 9 Deg Cycle 1 (redo)_8.xls'!C1</f>
        <v>Slope Coefficient</v>
      </c>
      <c r="D1" s="22" t="str">
        <f>'[1]Sk16 9 Deg Cycle 1 (redo)_8.xls'!D1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21" t="str">
        <f>'[1]Sk16 9 Deg Cycle 1 (redo)_8.xls'!A2</f>
        <v>A1</v>
      </c>
      <c r="B2">
        <f>'[1]Sk16 9 Deg Cycle 1 (redo)_8.xls'!B6</f>
        <v>25.638175456527801</v>
      </c>
      <c r="C2">
        <f>'[1]Sk16 9 Deg Cycle 1 (redo)_8.xls'!C6</f>
        <v>1.4539515400658021E-4</v>
      </c>
      <c r="D2">
        <f>'[1]Sk16 9 Deg Cycle 1 (redo)_8.xls'!D6</f>
        <v>2.569197080206552E-3</v>
      </c>
      <c r="E2">
        <v>1</v>
      </c>
      <c r="F2" s="7">
        <f>E2/47*100</f>
        <v>2.1276595744680851</v>
      </c>
      <c r="G2">
        <f>AVERAGE(B2:B49)</f>
        <v>101.86678314987819</v>
      </c>
      <c r="H2">
        <f>AVERAGE(C2:C49)</f>
        <v>1.6522240377724821E-4</v>
      </c>
      <c r="I2">
        <f>AVERAGE(D2:D49)</f>
        <v>4.2792807732837546E-3</v>
      </c>
      <c r="J2">
        <v>0.25</v>
      </c>
    </row>
    <row r="3" spans="1:10" x14ac:dyDescent="0.25">
      <c r="A3" s="1" t="str">
        <f>'[1]Sk16 9 Deg Cycle 1 (redo)_8.xls'!A3</f>
        <v>B1</v>
      </c>
      <c r="B3">
        <f>'[1]Sk16 9 Deg Cycle 1 (redo)_8.xls'!B3</f>
        <v>31.168479476833301</v>
      </c>
      <c r="C3">
        <f>'[1]Sk16 9 Deg Cycle 1 (redo)_8.xls'!C3</f>
        <v>7.3770961218377375E-5</v>
      </c>
      <c r="D3">
        <f>'[1]Sk16 9 Deg Cycle 1 (redo)_8.xls'!D3</f>
        <v>5.2159101314569103E-3</v>
      </c>
      <c r="E3">
        <v>2</v>
      </c>
      <c r="F3" s="7">
        <f t="shared" ref="F3:F45" si="0">E3/47*100</f>
        <v>4.2553191489361701</v>
      </c>
      <c r="G3">
        <f>G4/SQRT(COUNT(B2:B49))</f>
        <v>13.795265517822022</v>
      </c>
      <c r="H3">
        <f>H4/SQRT(COUNT(C2:C49))</f>
        <v>2.905321682877739E-5</v>
      </c>
      <c r="I3">
        <f>I4/SQRT(COUNT(D2:D49))</f>
        <v>2.5151390384897264E-4</v>
      </c>
    </row>
    <row r="4" spans="1:10" x14ac:dyDescent="0.25">
      <c r="A4" s="1" t="str">
        <f>'[1]Sk16 9 Deg Cycle 1 (redo)_8.xls'!A4</f>
        <v>C1</v>
      </c>
      <c r="B4">
        <f>'[1]Sk16 9 Deg Cycle 1 (redo)_8.xls'!B38</f>
        <v>31.168479476833301</v>
      </c>
      <c r="C4">
        <f>'[1]Sk16 9 Deg Cycle 1 (redo)_8.xls'!C38</f>
        <v>2.0399736396019559E-4</v>
      </c>
      <c r="D4">
        <f>'[1]Sk16 9 Deg Cycle 1 (redo)_8.xls'!D38</f>
        <v>4.4670667075885056E-3</v>
      </c>
      <c r="E4">
        <v>3</v>
      </c>
      <c r="F4" s="7">
        <f t="shared" si="0"/>
        <v>6.3829787234042552</v>
      </c>
      <c r="G4">
        <f>_xlfn.STDEV.S(B2:B49)</f>
        <v>55.181062071288089</v>
      </c>
      <c r="H4">
        <f>_xlfn.STDEV.S(C2:C196)</f>
        <v>1.1621286731510956E-4</v>
      </c>
      <c r="I4">
        <f>_xlfn.STDEV.S(D2:D196)</f>
        <v>1.7425394411056559E-3</v>
      </c>
    </row>
    <row r="5" spans="1:10" x14ac:dyDescent="0.25">
      <c r="A5" s="1" t="str">
        <f>'[1]Sk16 9 Deg Cycle 1 (redo)_8.xls'!A5</f>
        <v>D1</v>
      </c>
      <c r="B5">
        <f>'[1]Sk16 9 Deg Cycle 1 (redo)_8.xls'!B41</f>
        <v>34.680040782361097</v>
      </c>
      <c r="C5">
        <f>'[1]Sk16 9 Deg Cycle 1 (redo)_8.xls'!C41</f>
        <v>2.8792060897408502E-4</v>
      </c>
      <c r="D5">
        <f>'[1]Sk16 9 Deg Cycle 1 (redo)_8.xls'!D41</f>
        <v>3.9111514770264954E-3</v>
      </c>
      <c r="E5">
        <v>4</v>
      </c>
      <c r="F5" s="7">
        <f t="shared" si="0"/>
        <v>8.5106382978723403</v>
      </c>
      <c r="G5" s="8">
        <f>G4/G2</f>
        <v>0.54169828834291678</v>
      </c>
      <c r="H5" s="8">
        <f>H4/H2</f>
        <v>0.70337233122323417</v>
      </c>
      <c r="I5" s="8">
        <f>I4/I2</f>
        <v>0.40720381144060769</v>
      </c>
    </row>
    <row r="6" spans="1:10" x14ac:dyDescent="0.25">
      <c r="A6" s="1" t="str">
        <f>'[1]Sk16 9 Deg Cycle 1 (redo)_8.xls'!A6</f>
        <v>E1</v>
      </c>
      <c r="B6">
        <f>'[1]Sk16 9 Deg Cycle 1 (redo)_8.xls'!B28</f>
        <v>74.098966610395692</v>
      </c>
      <c r="C6">
        <f>'[1]Sk16 9 Deg Cycle 1 (redo)_8.xls'!C28</f>
        <v>1.194856992149896E-4</v>
      </c>
      <c r="D6">
        <f>'[1]Sk16 9 Deg Cycle 1 (redo)_8.xls'!D28</f>
        <v>2.5622178493521748E-3</v>
      </c>
      <c r="E6">
        <v>5</v>
      </c>
      <c r="F6" s="7">
        <f t="shared" si="0"/>
        <v>10.638297872340425</v>
      </c>
      <c r="G6">
        <f>COUNT(B2:B196)</f>
        <v>16</v>
      </c>
      <c r="H6">
        <f>COUNT(C2:C196)</f>
        <v>16</v>
      </c>
      <c r="I6">
        <f>COUNT(D2:D196)</f>
        <v>48</v>
      </c>
    </row>
    <row r="7" spans="1:10" x14ac:dyDescent="0.25">
      <c r="A7" s="1" t="str">
        <f>'[1]Sk16 9 Deg Cycle 1 (redo)_8.xls'!A7</f>
        <v>F1</v>
      </c>
      <c r="B7">
        <f>'[1]Sk16 9 Deg Cycle 1 (redo)_8.xls'!B24</f>
        <v>76.088138751794915</v>
      </c>
      <c r="C7">
        <f>'[1]Sk16 9 Deg Cycle 1 (redo)_8.xls'!C24</f>
        <v>3.6424950410496592E-4</v>
      </c>
      <c r="D7">
        <f>'[1]Sk16 9 Deg Cycle 1 (redo)_8.xls'!D24</f>
        <v>2.4944603077109179E-3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(redo)_8.xls'!A8</f>
        <v>F2</v>
      </c>
      <c r="B8">
        <f>'[1]Sk16 9 Deg Cycle 1 (redo)_8.xls'!B25</f>
        <v>97.035689642944405</v>
      </c>
      <c r="C8">
        <f>'[1]Sk16 9 Deg Cycle 1 (redo)_8.xls'!C25</f>
        <v>1.921308842937741E-4</v>
      </c>
      <c r="D8">
        <f>'[1]Sk16 9 Deg Cycle 1 (redo)_8.xls'!D25</f>
        <v>1.9342336563131599E-3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(redo)_8.xls'!A9</f>
        <v>E2</v>
      </c>
      <c r="B9">
        <f>'[1]Sk16 9 Deg Cycle 1 (redo)_8.xls'!B23</f>
        <v>98.538143935194398</v>
      </c>
      <c r="C9">
        <f>'[1]Sk16 9 Deg Cycle 1 (redo)_8.xls'!C23</f>
        <v>3.6290073078893591E-4</v>
      </c>
      <c r="D9">
        <f>'[1]Sk16 9 Deg Cycle 1 (redo)_8.xls'!D23</f>
        <v>3.8469470144034692E-3</v>
      </c>
      <c r="E9">
        <v>8</v>
      </c>
      <c r="F9" s="7">
        <f t="shared" si="0"/>
        <v>17.021276595744681</v>
      </c>
      <c r="G9">
        <f>MAX(B2:B49)</f>
        <v>206.01548905925</v>
      </c>
      <c r="H9">
        <f>MAX(C2:C49)</f>
        <v>3.6424950410496592E-4</v>
      </c>
      <c r="I9">
        <f>MAX(D2:D49)</f>
        <v>8.9964634736970934E-3</v>
      </c>
    </row>
    <row r="10" spans="1:10" x14ac:dyDescent="0.25">
      <c r="A10" s="1" t="str">
        <f>'[1]Sk16 9 Deg Cycle 1 (redo)_8.xls'!A10</f>
        <v>D2</v>
      </c>
      <c r="B10">
        <f>'[1]Sk16 9 Deg Cycle 1 (redo)_8.xls'!B42</f>
        <v>103.554590506972</v>
      </c>
      <c r="C10">
        <f>'[1]Sk16 9 Deg Cycle 1 (redo)_8.xls'!C42</f>
        <v>1.3824967039080459E-4</v>
      </c>
      <c r="D10">
        <f>'[1]Sk16 9 Deg Cycle 1 (redo)_8.xls'!D42</f>
        <v>5.3599354338797513E-3</v>
      </c>
      <c r="E10">
        <v>9</v>
      </c>
      <c r="F10" s="7">
        <f t="shared" si="0"/>
        <v>19.148936170212767</v>
      </c>
      <c r="G10">
        <f>MIN(B2:B49)</f>
        <v>25.638175456527801</v>
      </c>
      <c r="H10">
        <f>MIN(C2:C49)</f>
        <v>-5.9182056982459492E-5</v>
      </c>
      <c r="I10">
        <f>MIN(D2:D49)</f>
        <v>5.915298590317312E-4</v>
      </c>
    </row>
    <row r="11" spans="1:10" x14ac:dyDescent="0.25">
      <c r="A11" s="1" t="str">
        <f>'[1]Sk16 9 Deg Cycle 1 (redo)_8.xls'!A11</f>
        <v>C2</v>
      </c>
      <c r="B11">
        <f>'[1]Sk16 9 Deg Cycle 1 (redo)_8.xls'!B5</f>
        <v>106.06993891719399</v>
      </c>
      <c r="C11">
        <f>'[1]Sk16 9 Deg Cycle 1 (redo)_8.xls'!C5</f>
        <v>1.012401872951594E-4</v>
      </c>
      <c r="D11">
        <f>'[1]Sk16 9 Deg Cycle 1 (redo)_8.xls'!D5</f>
        <v>3.1657219179038361E-3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(redo)_8.xls'!A12</f>
        <v>B2</v>
      </c>
      <c r="B12">
        <f>'[1]Sk16 9 Deg Cycle 1 (redo)_8.xls'!B34</f>
        <v>113.096930872389</v>
      </c>
      <c r="C12">
        <f>'[1]Sk16 9 Deg Cycle 1 (redo)_8.xls'!C34</f>
        <v>1.394129486960201E-4</v>
      </c>
      <c r="D12">
        <f>'[1]Sk16 9 Deg Cycle 1 (redo)_8.xls'!D34</f>
        <v>2.4378747524591549E-3</v>
      </c>
      <c r="E12">
        <v>11</v>
      </c>
      <c r="F12" s="7">
        <f t="shared" si="0"/>
        <v>23.404255319148938</v>
      </c>
      <c r="G12">
        <f>(16*G5^2)</f>
        <v>4.694992569498333</v>
      </c>
      <c r="H12">
        <f>(16*H5^2)</f>
        <v>7.9157221812865126</v>
      </c>
      <c r="I12">
        <f>(16*I5^2)</f>
        <v>2.6530391048281277</v>
      </c>
    </row>
    <row r="13" spans="1:10" x14ac:dyDescent="0.25">
      <c r="A13" s="1" t="str">
        <f>'[1]Sk16 9 Deg Cycle 1 (redo)_8.xls'!A13</f>
        <v>A2</v>
      </c>
      <c r="B13">
        <f>'[1]Sk16 9 Deg Cycle 1 (redo)_8.xls'!B16</f>
        <v>148.76040673194399</v>
      </c>
      <c r="C13">
        <f>'[1]Sk16 9 Deg Cycle 1 (redo)_8.xls'!C16</f>
        <v>7.3445801207215616E-5</v>
      </c>
      <c r="D13">
        <f>'[1]Sk16 9 Deg Cycle 1 (redo)_8.xls'!D16</f>
        <v>4.9330815825579617E-3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(redo)_8.xls'!A14</f>
        <v>A3</v>
      </c>
      <c r="B14">
        <f>'[1]Sk16 9 Deg Cycle 1 (redo)_8.xls'!B21</f>
        <v>155.28860640713901</v>
      </c>
      <c r="C14">
        <f>'[1]Sk16 9 Deg Cycle 1 (redo)_8.xls'!C21</f>
        <v>5.7015531764561349E-5</v>
      </c>
      <c r="D14">
        <f>'[1]Sk16 9 Deg Cycle 1 (redo)_8.xls'!D21</f>
        <v>4.8853754237075291E-3</v>
      </c>
      <c r="E14">
        <v>13</v>
      </c>
      <c r="F14" s="7">
        <f t="shared" si="0"/>
        <v>27.659574468085108</v>
      </c>
      <c r="G14">
        <f>G12/G13</f>
        <v>56.729546507497531</v>
      </c>
      <c r="H14">
        <f>H12/H13</f>
        <v>95.645588992211174</v>
      </c>
      <c r="I14">
        <f>I12/I13</f>
        <v>32.056643978807969</v>
      </c>
    </row>
    <row r="15" spans="1:10" x14ac:dyDescent="0.25">
      <c r="A15" s="1" t="str">
        <f>'[1]Sk16 9 Deg Cycle 1 (redo)_8.xls'!A15</f>
        <v>B3</v>
      </c>
      <c r="B15">
        <f>'[1]Sk16 9 Deg Cycle 1 (redo)_8.xls'!B22</f>
        <v>160.31609063202799</v>
      </c>
      <c r="C15">
        <f>'[1]Sk16 9 Deg Cycle 1 (redo)_8.xls'!C22</f>
        <v>1.3993312007501451E-4</v>
      </c>
      <c r="D15">
        <f>'[1]Sk16 9 Deg Cycle 1 (redo)_8.xls'!D22</f>
        <v>4.9238221030169409E-3</v>
      </c>
      <c r="E15">
        <v>14</v>
      </c>
      <c r="F15" s="7">
        <f t="shared" si="0"/>
        <v>29.787234042553191</v>
      </c>
      <c r="G15">
        <f>ROUND(G14,0)</f>
        <v>57</v>
      </c>
      <c r="H15">
        <f>ROUND(H14,0)</f>
        <v>96</v>
      </c>
      <c r="I15">
        <f>ROUND(I14,0)</f>
        <v>32</v>
      </c>
    </row>
    <row r="16" spans="1:10" x14ac:dyDescent="0.25">
      <c r="A16" s="1" t="str">
        <f>'[1]Sk16 9 Deg Cycle 1 (redo)_8.xls'!A16</f>
        <v>C3</v>
      </c>
      <c r="B16">
        <f>'[1]Sk16 9 Deg Cycle 1 (redo)_8.xls'!B29</f>
        <v>168.35036313825</v>
      </c>
      <c r="C16">
        <f>'[1]Sk16 9 Deg Cycle 1 (redo)_8.xls'!C29</f>
        <v>-5.9182056982459492E-5</v>
      </c>
      <c r="D16">
        <f>'[1]Sk16 9 Deg Cycle 1 (redo)_8.xls'!D29</f>
        <v>5.558348546261656E-3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(redo)_8.xls'!A17</f>
        <v>D3</v>
      </c>
      <c r="B17">
        <f>'[1]Sk16 9 Deg Cycle 1 (redo)_8.xls'!B17</f>
        <v>206.01548905925</v>
      </c>
      <c r="C17">
        <f>'[1]Sk16 9 Deg Cycle 1 (redo)_8.xls'!C17</f>
        <v>3.035923514277518E-4</v>
      </c>
      <c r="D17">
        <f>'[1]Sk16 9 Deg Cycle 1 (redo)_8.xls'!D17</f>
        <v>8.0183208131903076E-4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(redo)_8.xls'!A18</f>
        <v>E3</v>
      </c>
      <c r="B18" t="str">
        <f>'[1]Sk16 9 Deg Cycle 1 (redo)_8.xls'!B2</f>
        <v>N/A</v>
      </c>
      <c r="C18" t="str">
        <f>'[1]Sk16 9 Deg Cycle 1 (redo)_8.xls'!C2</f>
        <v>N/A</v>
      </c>
      <c r="D18">
        <f>'[1]Sk16 9 Deg Cycle 1 (redo)_8.xls'!D2</f>
        <v>4.8745475655764337E-3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(redo)_8.xls'!A19</f>
        <v>F3</v>
      </c>
      <c r="B19" t="str">
        <f>'[1]Sk16 9 Deg Cycle 1 (redo)_8.xls'!B4</f>
        <v>N/A</v>
      </c>
      <c r="C19" t="str">
        <f>'[1]Sk16 9 Deg Cycle 1 (redo)_8.xls'!C4</f>
        <v>N/A</v>
      </c>
      <c r="D19">
        <f>'[1]Sk16 9 Deg Cycle 1 (redo)_8.xls'!D4</f>
        <v>7.396198003189562E-3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(redo)_8.xls'!A20</f>
        <v>F4</v>
      </c>
      <c r="B20" t="str">
        <f>'[1]Sk16 9 Deg Cycle 1 (redo)_8.xls'!B7</f>
        <v>N/A</v>
      </c>
      <c r="C20" t="str">
        <f>'[1]Sk16 9 Deg Cycle 1 (redo)_8.xls'!C7</f>
        <v>N/A</v>
      </c>
      <c r="D20">
        <f>'[1]Sk16 9 Deg Cycle 1 (redo)_8.xls'!D7</f>
        <v>7.567605205354936E-3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(redo)_8.xls'!A21</f>
        <v>E4</v>
      </c>
      <c r="B21" t="str">
        <f>'[1]Sk16 9 Deg Cycle 1 (redo)_8.xls'!B8</f>
        <v>N/A</v>
      </c>
      <c r="C21" t="str">
        <f>'[1]Sk16 9 Deg Cycle 1 (redo)_8.xls'!C8</f>
        <v>N/A</v>
      </c>
      <c r="D21">
        <f>'[1]Sk16 9 Deg Cycle 1 (redo)_8.xls'!D8</f>
        <v>8.9964634736970934E-3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(redo)_8.xls'!A22</f>
        <v>D4</v>
      </c>
      <c r="B22" t="str">
        <f>'[1]Sk16 9 Deg Cycle 1 (redo)_8.xls'!B9</f>
        <v>N/A</v>
      </c>
      <c r="C22" t="str">
        <f>'[1]Sk16 9 Deg Cycle 1 (redo)_8.xls'!C9</f>
        <v>N/A</v>
      </c>
      <c r="D22">
        <f>'[1]Sk16 9 Deg Cycle 1 (redo)_8.xls'!D9</f>
        <v>7.3365905746790644E-3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(redo)_8.xls'!A23</f>
        <v>C4</v>
      </c>
      <c r="B23" t="str">
        <f>'[1]Sk16 9 Deg Cycle 1 (redo)_8.xls'!B10</f>
        <v>N/A</v>
      </c>
      <c r="C23" t="str">
        <f>'[1]Sk16 9 Deg Cycle 1 (redo)_8.xls'!C10</f>
        <v>N/A</v>
      </c>
      <c r="D23">
        <f>'[1]Sk16 9 Deg Cycle 1 (redo)_8.xls'!D10</f>
        <v>3.8873362365331198E-3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(redo)_8.xls'!A24</f>
        <v>B4</v>
      </c>
      <c r="B24" t="str">
        <f>'[1]Sk16 9 Deg Cycle 1 (redo)_8.xls'!B11</f>
        <v>N/A</v>
      </c>
      <c r="C24" t="str">
        <f>'[1]Sk16 9 Deg Cycle 1 (redo)_8.xls'!C11</f>
        <v>N/A</v>
      </c>
      <c r="D24">
        <f>'[1]Sk16 9 Deg Cycle 1 (redo)_8.xls'!D11</f>
        <v>6.9208273305165682E-3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(redo)_8.xls'!A25</f>
        <v>A4</v>
      </c>
      <c r="B25" t="str">
        <f>'[1]Sk16 9 Deg Cycle 1 (redo)_8.xls'!B12</f>
        <v>N/A</v>
      </c>
      <c r="C25" t="str">
        <f>'[1]Sk16 9 Deg Cycle 1 (redo)_8.xls'!C12</f>
        <v>N/A</v>
      </c>
      <c r="D25">
        <f>'[1]Sk16 9 Deg Cycle 1 (redo)_8.xls'!D12</f>
        <v>2.514352827059941E-3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(redo)_8.xls'!A26</f>
        <v>A5</v>
      </c>
      <c r="B26" t="str">
        <f>'[1]Sk16 9 Deg Cycle 1 (redo)_8.xls'!B13</f>
        <v>N/A</v>
      </c>
      <c r="C26" t="str">
        <f>'[1]Sk16 9 Deg Cycle 1 (redo)_8.xls'!C13</f>
        <v>N/A</v>
      </c>
      <c r="D26">
        <f>'[1]Sk16 9 Deg Cycle 1 (redo)_8.xls'!D13</f>
        <v>4.0789916679278846E-3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(redo)_8.xls'!A27</f>
        <v>B5</v>
      </c>
      <c r="B27" t="str">
        <f>'[1]Sk16 9 Deg Cycle 1 (redo)_8.xls'!B14</f>
        <v>N/A</v>
      </c>
      <c r="C27" t="str">
        <f>'[1]Sk16 9 Deg Cycle 1 (redo)_8.xls'!C14</f>
        <v>N/A</v>
      </c>
      <c r="D27">
        <f>'[1]Sk16 9 Deg Cycle 1 (redo)_8.xls'!D14</f>
        <v>3.4397402264113369E-3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(redo)_8.xls'!A28</f>
        <v>C5</v>
      </c>
      <c r="B28" t="str">
        <f>'[1]Sk16 9 Deg Cycle 1 (redo)_8.xls'!B15</f>
        <v>N/A</v>
      </c>
      <c r="C28" t="str">
        <f>'[1]Sk16 9 Deg Cycle 1 (redo)_8.xls'!C15</f>
        <v>N/A</v>
      </c>
      <c r="D28">
        <f>'[1]Sk16 9 Deg Cycle 1 (redo)_8.xls'!D15</f>
        <v>3.8062590717129179E-3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(redo)_8.xls'!A29</f>
        <v>D5</v>
      </c>
      <c r="B29" t="str">
        <f>'[1]Sk16 9 Deg Cycle 1 (redo)_8.xls'!B18</f>
        <v>N/A</v>
      </c>
      <c r="C29" t="str">
        <f>'[1]Sk16 9 Deg Cycle 1 (redo)_8.xls'!C18</f>
        <v>N/A</v>
      </c>
      <c r="D29">
        <f>'[1]Sk16 9 Deg Cycle 1 (redo)_8.xls'!D18</f>
        <v>6.552974968560406E-3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(redo)_8.xls'!A30</f>
        <v>E5</v>
      </c>
      <c r="B30" t="str">
        <f>'[1]Sk16 9 Deg Cycle 1 (redo)_8.xls'!B19</f>
        <v>N/A</v>
      </c>
      <c r="C30" t="str">
        <f>'[1]Sk16 9 Deg Cycle 1 (redo)_8.xls'!C19</f>
        <v>N/A</v>
      </c>
      <c r="D30">
        <f>'[1]Sk16 9 Deg Cycle 1 (redo)_8.xls'!D19</f>
        <v>3.1842087299015572E-3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(redo)_8.xls'!A31</f>
        <v>F5</v>
      </c>
      <c r="B31" t="str">
        <f>'[1]Sk16 9 Deg Cycle 1 (redo)_8.xls'!B20</f>
        <v>N/A</v>
      </c>
      <c r="C31" t="str">
        <f>'[1]Sk16 9 Deg Cycle 1 (redo)_8.xls'!C20</f>
        <v>N/A</v>
      </c>
      <c r="D31">
        <f>'[1]Sk16 9 Deg Cycle 1 (redo)_8.xls'!D20</f>
        <v>4.1000843291155668E-3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(redo)_8.xls'!A32</f>
        <v>F6</v>
      </c>
      <c r="B32" t="str">
        <f>'[1]Sk16 9 Deg Cycle 1 (redo)_8.xls'!B26</f>
        <v>N/A</v>
      </c>
      <c r="C32" t="str">
        <f>'[1]Sk16 9 Deg Cycle 1 (redo)_8.xls'!C26</f>
        <v>N/A</v>
      </c>
      <c r="D32">
        <f>'[1]Sk16 9 Deg Cycle 1 (redo)_8.xls'!D26</f>
        <v>5.9869527272079781E-3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(redo)_8.xls'!A33</f>
        <v>E6</v>
      </c>
      <c r="B33" t="str">
        <f>'[1]Sk16 9 Deg Cycle 1 (redo)_8.xls'!B27</f>
        <v>N/A</v>
      </c>
      <c r="C33" t="str">
        <f>'[1]Sk16 9 Deg Cycle 1 (redo)_8.xls'!C27</f>
        <v>N/A</v>
      </c>
      <c r="D33">
        <f>'[1]Sk16 9 Deg Cycle 1 (redo)_8.xls'!D27</f>
        <v>5.0913423388134786E-3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(redo)_8.xls'!A34</f>
        <v>D6</v>
      </c>
      <c r="B34" t="str">
        <f>'[1]Sk16 9 Deg Cycle 1 (redo)_8.xls'!B30</f>
        <v>N/A</v>
      </c>
      <c r="C34" t="str">
        <f>'[1]Sk16 9 Deg Cycle 1 (redo)_8.xls'!C30</f>
        <v>N/A</v>
      </c>
      <c r="D34">
        <f>'[1]Sk16 9 Deg Cycle 1 (redo)_8.xls'!D30</f>
        <v>3.1733207301636798E-3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(redo)_8.xls'!A35</f>
        <v>C6</v>
      </c>
      <c r="B35" t="str">
        <f>'[1]Sk16 9 Deg Cycle 1 (redo)_8.xls'!B31</f>
        <v>N/A</v>
      </c>
      <c r="C35" t="str">
        <f>'[1]Sk16 9 Deg Cycle 1 (redo)_8.xls'!C31</f>
        <v>N/A</v>
      </c>
      <c r="D35">
        <f>'[1]Sk16 9 Deg Cycle 1 (redo)_8.xls'!D31</f>
        <v>4.0698087758109184E-3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(redo)_8.xls'!A36</f>
        <v>B6</v>
      </c>
      <c r="B36" t="str">
        <f>'[1]Sk16 9 Deg Cycle 1 (redo)_8.xls'!B32</f>
        <v>N/A</v>
      </c>
      <c r="C36" t="str">
        <f>'[1]Sk16 9 Deg Cycle 1 (redo)_8.xls'!C32</f>
        <v>N/A</v>
      </c>
      <c r="D36">
        <f>'[1]Sk16 9 Deg Cycle 1 (redo)_8.xls'!D32</f>
        <v>2.9418498507231411E-3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(redo)_8.xls'!A37</f>
        <v>A6</v>
      </c>
      <c r="B37" t="str">
        <f>'[1]Sk16 9 Deg Cycle 1 (redo)_8.xls'!B33</f>
        <v>N/A</v>
      </c>
      <c r="C37" t="str">
        <f>'[1]Sk16 9 Deg Cycle 1 (redo)_8.xls'!C33</f>
        <v>N/A</v>
      </c>
      <c r="D37">
        <f>'[1]Sk16 9 Deg Cycle 1 (redo)_8.xls'!D33</f>
        <v>4.7734466010567796E-3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(redo)_8.xls'!A38</f>
        <v>A7</v>
      </c>
      <c r="B38" t="str">
        <f>'[1]Sk16 9 Deg Cycle 1 (redo)_8.xls'!B35</f>
        <v>N/A</v>
      </c>
      <c r="C38" t="str">
        <f>'[1]Sk16 9 Deg Cycle 1 (redo)_8.xls'!C35</f>
        <v>N/A</v>
      </c>
      <c r="D38">
        <f>'[1]Sk16 9 Deg Cycle 1 (redo)_8.xls'!D35</f>
        <v>4.7071722325186544E-3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(redo)_8.xls'!A39</f>
        <v>B7</v>
      </c>
      <c r="B39" t="str">
        <f>'[1]Sk16 9 Deg Cycle 1 (redo)_8.xls'!B36</f>
        <v>N/A</v>
      </c>
      <c r="C39" t="str">
        <f>'[1]Sk16 9 Deg Cycle 1 (redo)_8.xls'!C36</f>
        <v>N/A</v>
      </c>
      <c r="D39">
        <f>'[1]Sk16 9 Deg Cycle 1 (redo)_8.xls'!D36</f>
        <v>5.4023363722823063E-3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(redo)_8.xls'!A40</f>
        <v>C7</v>
      </c>
      <c r="B40" t="str">
        <f>'[1]Sk16 9 Deg Cycle 1 (redo)_8.xls'!B37</f>
        <v>N/A</v>
      </c>
      <c r="C40" t="str">
        <f>'[1]Sk16 9 Deg Cycle 1 (redo)_8.xls'!C37</f>
        <v>N/A</v>
      </c>
      <c r="D40">
        <f>'[1]Sk16 9 Deg Cycle 1 (redo)_8.xls'!D37</f>
        <v>4.2562572148259221E-3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(redo)_8.xls'!A41</f>
        <v>D7</v>
      </c>
      <c r="B41" t="str">
        <f>'[1]Sk16 9 Deg Cycle 1 (redo)_8.xls'!B39</f>
        <v>N/A</v>
      </c>
      <c r="C41" t="str">
        <f>'[1]Sk16 9 Deg Cycle 1 (redo)_8.xls'!C39</f>
        <v>N/A</v>
      </c>
      <c r="D41">
        <f>'[1]Sk16 9 Deg Cycle 1 (redo)_8.xls'!D39</f>
        <v>4.9625641132362668E-3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(redo)_8.xls'!A42</f>
        <v>E7</v>
      </c>
      <c r="B42" t="str">
        <f>'[1]Sk16 9 Deg Cycle 1 (redo)_8.xls'!B40</f>
        <v>N/A</v>
      </c>
      <c r="C42" t="str">
        <f>'[1]Sk16 9 Deg Cycle 1 (redo)_8.xls'!C40</f>
        <v>N/A</v>
      </c>
      <c r="D42">
        <f>'[1]Sk16 9 Deg Cycle 1 (redo)_8.xls'!D40</f>
        <v>3.709924465558147E-3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(redo)_8.xls'!A43</f>
        <v>F7</v>
      </c>
      <c r="B43" t="str">
        <f>'[1]Sk16 9 Deg Cycle 1 (redo)_8.xls'!B43</f>
        <v>N/A</v>
      </c>
      <c r="C43" t="str">
        <f>'[1]Sk16 9 Deg Cycle 1 (redo)_8.xls'!C43</f>
        <v>N/A</v>
      </c>
      <c r="D43">
        <f>'[1]Sk16 9 Deg Cycle 1 (redo)_8.xls'!D43</f>
        <v>3.097092614150131E-3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(redo)_8.xls'!A44</f>
        <v>F8</v>
      </c>
      <c r="B44" t="str">
        <f>'[1]Sk16 9 Deg Cycle 1 (redo)_8.xls'!B44</f>
        <v>N/A</v>
      </c>
      <c r="C44" t="str">
        <f>'[1]Sk16 9 Deg Cycle 1 (redo)_8.xls'!C44</f>
        <v>N/A</v>
      </c>
      <c r="D44">
        <f>'[1]Sk16 9 Deg Cycle 1 (redo)_8.xls'!D44</f>
        <v>5.915298590317312E-4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(redo)_8.xls'!A45</f>
        <v>E8</v>
      </c>
      <c r="B45" t="str">
        <f>'[1]Sk16 9 Deg Cycle 1 (redo)_8.xls'!B45</f>
        <v>N/A</v>
      </c>
      <c r="C45" t="str">
        <f>'[1]Sk16 9 Deg Cycle 1 (redo)_8.xls'!C45</f>
        <v>N/A</v>
      </c>
      <c r="D45">
        <f>'[1]Sk16 9 Deg Cycle 1 (redo)_8.xls'!D45</f>
        <v>4.4275523570160256E-3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(redo)_8.xls'!A46</f>
        <v>D8</v>
      </c>
      <c r="B46" t="str">
        <f>'[1]Sk16 9 Deg Cycle 1 (redo)_8.xls'!B46</f>
        <v>N/A</v>
      </c>
      <c r="C46" t="str">
        <f>'[1]Sk16 9 Deg Cycle 1 (redo)_8.xls'!C46</f>
        <v>N/A</v>
      </c>
      <c r="D46">
        <f>'[1]Sk16 9 Deg Cycle 1 (redo)_8.xls'!D46</f>
        <v>2.5324416420183229E-3</v>
      </c>
    </row>
    <row r="47" spans="1:6" x14ac:dyDescent="0.25">
      <c r="A47" s="1" t="str">
        <f>'[1]Sk16 9 Deg Cycle 1 (redo)_8.xls'!A47</f>
        <v>C8</v>
      </c>
      <c r="B47" t="str">
        <f>'[1]Sk16 9 Deg Cycle 1 (redo)_8.xls'!B47</f>
        <v>N/A</v>
      </c>
      <c r="C47" t="str">
        <f>'[1]Sk16 9 Deg Cycle 1 (redo)_8.xls'!C47</f>
        <v>N/A</v>
      </c>
      <c r="D47">
        <f>'[1]Sk16 9 Deg Cycle 1 (redo)_8.xls'!D47</f>
        <v>3.3677271389131761E-3</v>
      </c>
    </row>
    <row r="48" spans="1:6" x14ac:dyDescent="0.25">
      <c r="A48" s="1" t="str">
        <f>'[1]Sk16 9 Deg Cycle 1 (redo)_8.xls'!A48</f>
        <v>B8</v>
      </c>
      <c r="B48" t="str">
        <f>'[1]Sk16 9 Deg Cycle 1 (redo)_8.xls'!B48</f>
        <v>N/A</v>
      </c>
      <c r="C48" t="str">
        <f>'[1]Sk16 9 Deg Cycle 1 (redo)_8.xls'!C48</f>
        <v>N/A</v>
      </c>
      <c r="D48">
        <f>'[1]Sk16 9 Deg Cycle 1 (redo)_8.xls'!D48</f>
        <v>2.2864379296284681E-3</v>
      </c>
    </row>
    <row r="49" spans="1:4" x14ac:dyDescent="0.25">
      <c r="A49" s="1" t="str">
        <f>'[1]Sk16 9 Deg Cycle 1 (redo)_8.xls'!A49</f>
        <v>A8</v>
      </c>
      <c r="B49" t="str">
        <f>'[1]Sk16 9 Deg Cycle 1 (redo)_8.xls'!B49</f>
        <v>N/A</v>
      </c>
      <c r="C49" t="str">
        <f>'[1]Sk16 9 Deg Cycle 1 (redo)_8.xls'!C49</f>
        <v>N/A</v>
      </c>
      <c r="D49">
        <f>'[1]Sk16 9 Deg Cycle 1 (redo)_8.xls'!D49</f>
        <v>6.3043638792646779E-3</v>
      </c>
    </row>
    <row r="50" spans="1:4" x14ac:dyDescent="0.25">
      <c r="A50" s="1"/>
    </row>
  </sheetData>
  <autoFilter ref="B1:D49" xr:uid="{E15EEA6A-91B5-43B1-A81A-2906EA4E6EC8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BBDE-78DA-4C57-BB95-D14EB1F83EDD}">
  <dimension ref="A1:J49"/>
  <sheetViews>
    <sheetView workbookViewId="0">
      <selection activeCell="F2" sqref="F2:F7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(redo)_9.xls'!B1</f>
        <v>Germtime</v>
      </c>
      <c r="C1" s="1" t="str">
        <f>'[1]Sk16 9 Deg Cycle 1 (redo)_9.xls'!C1</f>
        <v>Slope Coefficient</v>
      </c>
      <c r="D1" s="22" t="str">
        <f>'[1]Sk16 9 Deg Cycle 1 (redo)_9.xls'!D1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21" t="str">
        <f>'[1]Sk16 9 Deg Cycle 1 (redo)_9.xls'!A2</f>
        <v>A1</v>
      </c>
      <c r="B2">
        <f>'[1]Sk16 9 Deg Cycle 1 (redo)_9.xls'!B11</f>
        <v>7.0566681641666698</v>
      </c>
      <c r="C2">
        <f>'[1]Sk16 9 Deg Cycle 1 (redo)_9.xls'!C11</f>
        <v>9.4721448213607725E-5</v>
      </c>
      <c r="D2">
        <f>'[1]Sk16 9 Deg Cycle 1 (redo)_9.xls'!D11</f>
        <v>2.3636862250916209E-3</v>
      </c>
      <c r="E2">
        <v>1</v>
      </c>
      <c r="F2" s="7">
        <f>E2/47*100</f>
        <v>2.1276595744680851</v>
      </c>
      <c r="G2">
        <f>AVERAGE(B2:B49)</f>
        <v>68.843304164368774</v>
      </c>
      <c r="H2">
        <f>AVERAGE(C2:C49)</f>
        <v>1.7366491639523096E-4</v>
      </c>
      <c r="I2">
        <f>AVERAGE(D2:D49)</f>
        <v>1.9078806184894817E-3</v>
      </c>
      <c r="J2">
        <v>0.25</v>
      </c>
    </row>
    <row r="3" spans="1:10" x14ac:dyDescent="0.25">
      <c r="A3" s="1" t="str">
        <f>'[1]Sk16 9 Deg Cycle 1 (redo)_9.xls'!A3</f>
        <v>B1</v>
      </c>
      <c r="B3">
        <f>'[1]Sk16 9 Deg Cycle 1 (redo)_9.xls'!B36</f>
        <v>27.648929778388901</v>
      </c>
      <c r="C3">
        <f>'[1]Sk16 9 Deg Cycle 1 (redo)_9.xls'!C36</f>
        <v>1.3298257669604031E-4</v>
      </c>
      <c r="D3">
        <f>'[1]Sk16 9 Deg Cycle 1 (redo)_9.xls'!D36</f>
        <v>2.4970501742213541E-3</v>
      </c>
      <c r="E3">
        <v>2</v>
      </c>
      <c r="F3" s="7">
        <f t="shared" ref="F3:F45" si="0">E3/47*100</f>
        <v>4.2553191489361701</v>
      </c>
      <c r="G3">
        <f>G4/SQRT(COUNT(B2:B49))</f>
        <v>18.191443370069845</v>
      </c>
      <c r="H3">
        <f>H4/SQRT(COUNT(C2:C49))</f>
        <v>4.114373236439101E-5</v>
      </c>
      <c r="I3">
        <f>I4/SQRT(COUNT(D2:D49))</f>
        <v>7.6973853180124798E-5</v>
      </c>
    </row>
    <row r="4" spans="1:10" x14ac:dyDescent="0.25">
      <c r="A4" s="1" t="str">
        <f>'[1]Sk16 9 Deg Cycle 1 (redo)_9.xls'!A4</f>
        <v>C1</v>
      </c>
      <c r="B4">
        <f>'[1]Sk16 9 Deg Cycle 1 (redo)_9.xls'!B46</f>
        <v>78.576275920364964</v>
      </c>
      <c r="C4">
        <f>'[1]Sk16 9 Deg Cycle 1 (redo)_9.xls'!C46</f>
        <v>3.4081006783507419E-4</v>
      </c>
      <c r="D4">
        <f>'[1]Sk16 9 Deg Cycle 1 (redo)_9.xls'!D46</f>
        <v>1.482951548771773E-3</v>
      </c>
      <c r="E4">
        <v>3</v>
      </c>
      <c r="F4" s="7">
        <f t="shared" si="0"/>
        <v>6.3829787234042552</v>
      </c>
      <c r="G4">
        <f>_xlfn.STDEV.S(B2:B49)</f>
        <v>44.559753941407131</v>
      </c>
      <c r="H4">
        <f>_xlfn.STDEV.S(C2:C196)</f>
        <v>1.0078115040639205E-4</v>
      </c>
      <c r="I4">
        <f>_xlfn.STDEV.S(D2:D196)</f>
        <v>5.3329049824929334E-4</v>
      </c>
    </row>
    <row r="5" spans="1:10" x14ac:dyDescent="0.25">
      <c r="A5" s="1" t="str">
        <f>'[1]Sk16 9 Deg Cycle 1 (redo)_9.xls'!A5</f>
        <v>D1</v>
      </c>
      <c r="B5">
        <f>'[1]Sk16 9 Deg Cycle 1 (redo)_9.xls'!B35</f>
        <v>84.046507372429573</v>
      </c>
      <c r="C5">
        <f>'[1]Sk16 9 Deg Cycle 1 (redo)_9.xls'!C35</f>
        <v>1.8750928705059229E-4</v>
      </c>
      <c r="D5">
        <f>'[1]Sk16 9 Deg Cycle 1 (redo)_9.xls'!D35</f>
        <v>2.774126251403445E-3</v>
      </c>
      <c r="E5">
        <v>4</v>
      </c>
      <c r="F5" s="7">
        <f t="shared" si="0"/>
        <v>8.5106382978723403</v>
      </c>
      <c r="G5" s="8">
        <f>G4/G2</f>
        <v>0.64726344097339128</v>
      </c>
      <c r="H5" s="8">
        <f>H4/H2</f>
        <v>0.58031957460556849</v>
      </c>
      <c r="I5" s="8">
        <f>I4/I2</f>
        <v>0.27951984682957426</v>
      </c>
    </row>
    <row r="6" spans="1:10" x14ac:dyDescent="0.25">
      <c r="A6" s="1" t="str">
        <f>'[1]Sk16 9 Deg Cycle 1 (redo)_9.xls'!A6</f>
        <v>E1</v>
      </c>
      <c r="B6">
        <f>'[1]Sk16 9 Deg Cycle 1 (redo)_9.xls'!B19</f>
        <v>85.041094909168578</v>
      </c>
      <c r="C6">
        <f>'[1]Sk16 9 Deg Cycle 1 (redo)_9.xls'!C19</f>
        <v>2.2324873219511311E-4</v>
      </c>
      <c r="D6">
        <f>'[1]Sk16 9 Deg Cycle 1 (redo)_9.xls'!D19</f>
        <v>1.6353466346752739E-3</v>
      </c>
      <c r="E6">
        <v>5</v>
      </c>
      <c r="F6" s="7">
        <f t="shared" si="0"/>
        <v>10.638297872340425</v>
      </c>
      <c r="G6">
        <f>COUNT(B2:B196)</f>
        <v>6</v>
      </c>
      <c r="H6">
        <f>COUNT(C2:C196)</f>
        <v>6</v>
      </c>
      <c r="I6">
        <f>COUNT(D2:D196)</f>
        <v>48</v>
      </c>
    </row>
    <row r="7" spans="1:10" x14ac:dyDescent="0.25">
      <c r="A7" s="1" t="str">
        <f>'[1]Sk16 9 Deg Cycle 1 (redo)_9.xls'!A7</f>
        <v>F1</v>
      </c>
      <c r="B7">
        <f>'[1]Sk16 9 Deg Cycle 1 (redo)_9.xls'!B47</f>
        <v>130.690348841694</v>
      </c>
      <c r="C7">
        <f>'[1]Sk16 9 Deg Cycle 1 (redo)_9.xls'!C47</f>
        <v>6.2717386380958074E-5</v>
      </c>
      <c r="D7">
        <f>'[1]Sk16 9 Deg Cycle 1 (redo)_9.xls'!D47</f>
        <v>2.0965063693382481E-3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(redo)_9.xls'!A8</f>
        <v>F2</v>
      </c>
      <c r="B8" t="str">
        <f>'[1]Sk16 9 Deg Cycle 1 (redo)_9.xls'!B2</f>
        <v>N/A</v>
      </c>
      <c r="C8" t="str">
        <f>'[1]Sk16 9 Deg Cycle 1 (redo)_9.xls'!C2</f>
        <v>N/A</v>
      </c>
      <c r="D8">
        <f>'[1]Sk16 9 Deg Cycle 1 (redo)_9.xls'!D2</f>
        <v>1.7354974512874791E-3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(redo)_9.xls'!A9</f>
        <v>E2</v>
      </c>
      <c r="B9" t="str">
        <f>'[1]Sk16 9 Deg Cycle 1 (redo)_9.xls'!B3</f>
        <v>N/A</v>
      </c>
      <c r="C9" t="str">
        <f>'[1]Sk16 9 Deg Cycle 1 (redo)_9.xls'!C3</f>
        <v>N/A</v>
      </c>
      <c r="D9">
        <f>'[1]Sk16 9 Deg Cycle 1 (redo)_9.xls'!D3</f>
        <v>2.0501865390905728E-3</v>
      </c>
      <c r="E9">
        <v>8</v>
      </c>
      <c r="F9" s="7">
        <f t="shared" si="0"/>
        <v>17.021276595744681</v>
      </c>
      <c r="G9">
        <f>MAX(B2:B49)</f>
        <v>130.690348841694</v>
      </c>
      <c r="H9">
        <f>MAX(C2:C49)</f>
        <v>3.4081006783507419E-4</v>
      </c>
      <c r="I9">
        <f>MAX(D2:D49)</f>
        <v>3.2371340309897542E-3</v>
      </c>
    </row>
    <row r="10" spans="1:10" x14ac:dyDescent="0.25">
      <c r="A10" s="1" t="str">
        <f>'[1]Sk16 9 Deg Cycle 1 (redo)_9.xls'!A10</f>
        <v>D2</v>
      </c>
      <c r="B10" t="str">
        <f>'[1]Sk16 9 Deg Cycle 1 (redo)_9.xls'!B4</f>
        <v>N/A</v>
      </c>
      <c r="C10" t="str">
        <f>'[1]Sk16 9 Deg Cycle 1 (redo)_9.xls'!C4</f>
        <v>N/A</v>
      </c>
      <c r="D10">
        <f>'[1]Sk16 9 Deg Cycle 1 (redo)_9.xls'!D4</f>
        <v>1.715554565383552E-3</v>
      </c>
      <c r="E10">
        <v>9</v>
      </c>
      <c r="F10" s="7">
        <f t="shared" si="0"/>
        <v>19.148936170212767</v>
      </c>
      <c r="G10">
        <f>MIN(B2:B49)</f>
        <v>7.0566681641666698</v>
      </c>
      <c r="H10">
        <f>MIN(C2:C49)</f>
        <v>6.2717386380958074E-5</v>
      </c>
      <c r="I10">
        <f>MIN(D2:D49)</f>
        <v>2.8188048866166059E-4</v>
      </c>
    </row>
    <row r="11" spans="1:10" x14ac:dyDescent="0.25">
      <c r="A11" s="1" t="str">
        <f>'[1]Sk16 9 Deg Cycle 1 (redo)_9.xls'!A11</f>
        <v>C2</v>
      </c>
      <c r="B11" t="str">
        <f>'[1]Sk16 9 Deg Cycle 1 (redo)_9.xls'!B5</f>
        <v>N/A</v>
      </c>
      <c r="C11" t="str">
        <f>'[1]Sk16 9 Deg Cycle 1 (redo)_9.xls'!C5</f>
        <v>N/A</v>
      </c>
      <c r="D11">
        <f>'[1]Sk16 9 Deg Cycle 1 (redo)_9.xls'!D5</f>
        <v>1.5357112825919021E-3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(redo)_9.xls'!A12</f>
        <v>B2</v>
      </c>
      <c r="B12" t="str">
        <f>'[1]Sk16 9 Deg Cycle 1 (redo)_9.xls'!B6</f>
        <v>N/A</v>
      </c>
      <c r="C12" t="str">
        <f>'[1]Sk16 9 Deg Cycle 1 (redo)_9.xls'!C6</f>
        <v>N/A</v>
      </c>
      <c r="D12">
        <f>'[1]Sk16 9 Deg Cycle 1 (redo)_9.xls'!D6</f>
        <v>1.304382589496588E-3</v>
      </c>
      <c r="E12">
        <v>11</v>
      </c>
      <c r="F12" s="7">
        <f t="shared" si="0"/>
        <v>23.404255319148938</v>
      </c>
      <c r="G12">
        <f>(16*G5^2)</f>
        <v>6.7031993923314364</v>
      </c>
      <c r="H12">
        <f>(16*H5^2)</f>
        <v>5.3883329387262071</v>
      </c>
      <c r="I12">
        <f>(16*I5^2)</f>
        <v>1.2501015163460585</v>
      </c>
    </row>
    <row r="13" spans="1:10" x14ac:dyDescent="0.25">
      <c r="A13" s="1" t="str">
        <f>'[1]Sk16 9 Deg Cycle 1 (redo)_9.xls'!A13</f>
        <v>A2</v>
      </c>
      <c r="B13" t="str">
        <f>'[1]Sk16 9 Deg Cycle 1 (redo)_9.xls'!B7</f>
        <v>N/A</v>
      </c>
      <c r="C13" t="str">
        <f>'[1]Sk16 9 Deg Cycle 1 (redo)_9.xls'!C7</f>
        <v>N/A</v>
      </c>
      <c r="D13">
        <f>'[1]Sk16 9 Deg Cycle 1 (redo)_9.xls'!D7</f>
        <v>1.757762983840061E-3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(redo)_9.xls'!A14</f>
        <v>A3</v>
      </c>
      <c r="B14" t="str">
        <f>'[1]Sk16 9 Deg Cycle 1 (redo)_9.xls'!B8</f>
        <v>N/A</v>
      </c>
      <c r="C14" t="str">
        <f>'[1]Sk16 9 Deg Cycle 1 (redo)_9.xls'!C8</f>
        <v>N/A</v>
      </c>
      <c r="D14">
        <f>'[1]Sk16 9 Deg Cycle 1 (redo)_9.xls'!D8</f>
        <v>2.125793506062932E-3</v>
      </c>
      <c r="E14">
        <v>13</v>
      </c>
      <c r="F14" s="7">
        <f t="shared" si="0"/>
        <v>27.659574468085108</v>
      </c>
      <c r="G14">
        <f>G12/G13</f>
        <v>80.994688712985067</v>
      </c>
      <c r="H14">
        <f>H12/H13</f>
        <v>65.107170995589314</v>
      </c>
      <c r="I14">
        <f>I12/I13</f>
        <v>15.104963652418425</v>
      </c>
    </row>
    <row r="15" spans="1:10" x14ac:dyDescent="0.25">
      <c r="A15" s="1" t="str">
        <f>'[1]Sk16 9 Deg Cycle 1 (redo)_9.xls'!A15</f>
        <v>B3</v>
      </c>
      <c r="B15" t="str">
        <f>'[1]Sk16 9 Deg Cycle 1 (redo)_9.xls'!B9</f>
        <v>N/A</v>
      </c>
      <c r="C15" t="str">
        <f>'[1]Sk16 9 Deg Cycle 1 (redo)_9.xls'!C9</f>
        <v>N/A</v>
      </c>
      <c r="D15">
        <f>'[1]Sk16 9 Deg Cycle 1 (redo)_9.xls'!D9</f>
        <v>1.853422683745932E-3</v>
      </c>
      <c r="E15">
        <v>14</v>
      </c>
      <c r="F15" s="7">
        <f t="shared" si="0"/>
        <v>29.787234042553191</v>
      </c>
      <c r="G15">
        <f>ROUND(G14,0)</f>
        <v>81</v>
      </c>
      <c r="H15">
        <f>ROUND(H14,0)</f>
        <v>65</v>
      </c>
      <c r="I15">
        <f>ROUND(I14,0)</f>
        <v>15</v>
      </c>
    </row>
    <row r="16" spans="1:10" x14ac:dyDescent="0.25">
      <c r="A16" s="1" t="str">
        <f>'[1]Sk16 9 Deg Cycle 1 (redo)_9.xls'!A16</f>
        <v>C3</v>
      </c>
      <c r="B16" t="str">
        <f>'[1]Sk16 9 Deg Cycle 1 (redo)_9.xls'!B10</f>
        <v>N/A</v>
      </c>
      <c r="C16" t="str">
        <f>'[1]Sk16 9 Deg Cycle 1 (redo)_9.xls'!C10</f>
        <v>N/A</v>
      </c>
      <c r="D16">
        <f>'[1]Sk16 9 Deg Cycle 1 (redo)_9.xls'!D10</f>
        <v>2.585742502341381E-3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(redo)_9.xls'!A17</f>
        <v>D3</v>
      </c>
      <c r="B17" t="str">
        <f>'[1]Sk16 9 Deg Cycle 1 (redo)_9.xls'!B12</f>
        <v>N/A</v>
      </c>
      <c r="C17" t="str">
        <f>'[1]Sk16 9 Deg Cycle 1 (redo)_9.xls'!C12</f>
        <v>N/A</v>
      </c>
      <c r="D17">
        <f>'[1]Sk16 9 Deg Cycle 1 (redo)_9.xls'!D12</f>
        <v>1.64259695534234E-3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(redo)_9.xls'!A18</f>
        <v>E3</v>
      </c>
      <c r="B18" t="str">
        <f>'[1]Sk16 9 Deg Cycle 1 (redo)_9.xls'!B13</f>
        <v>N/A</v>
      </c>
      <c r="C18" t="str">
        <f>'[1]Sk16 9 Deg Cycle 1 (redo)_9.xls'!C13</f>
        <v>N/A</v>
      </c>
      <c r="D18">
        <f>'[1]Sk16 9 Deg Cycle 1 (redo)_9.xls'!D13</f>
        <v>1.8739506516965211E-3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(redo)_9.xls'!A19</f>
        <v>F3</v>
      </c>
      <c r="B19" t="str">
        <f>'[1]Sk16 9 Deg Cycle 1 (redo)_9.xls'!B14</f>
        <v>N/A</v>
      </c>
      <c r="C19" t="str">
        <f>'[1]Sk16 9 Deg Cycle 1 (redo)_9.xls'!C14</f>
        <v>N/A</v>
      </c>
      <c r="D19">
        <f>'[1]Sk16 9 Deg Cycle 1 (redo)_9.xls'!D14</f>
        <v>1.7734647068479231E-3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(redo)_9.xls'!A20</f>
        <v>F4</v>
      </c>
      <c r="B20" t="str">
        <f>'[1]Sk16 9 Deg Cycle 1 (redo)_9.xls'!B15</f>
        <v>N/A</v>
      </c>
      <c r="C20" t="str">
        <f>'[1]Sk16 9 Deg Cycle 1 (redo)_9.xls'!C15</f>
        <v>N/A</v>
      </c>
      <c r="D20">
        <f>'[1]Sk16 9 Deg Cycle 1 (redo)_9.xls'!D15</f>
        <v>1.647336247813432E-3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(redo)_9.xls'!A21</f>
        <v>E4</v>
      </c>
      <c r="B21" t="str">
        <f>'[1]Sk16 9 Deg Cycle 1 (redo)_9.xls'!B16</f>
        <v>N/A</v>
      </c>
      <c r="C21" t="str">
        <f>'[1]Sk16 9 Deg Cycle 1 (redo)_9.xls'!C16</f>
        <v>N/A</v>
      </c>
      <c r="D21">
        <f>'[1]Sk16 9 Deg Cycle 1 (redo)_9.xls'!D16</f>
        <v>2.1397665456756418E-3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(redo)_9.xls'!A22</f>
        <v>D4</v>
      </c>
      <c r="B22" t="str">
        <f>'[1]Sk16 9 Deg Cycle 1 (redo)_9.xls'!B17</f>
        <v>N/A</v>
      </c>
      <c r="C22" t="str">
        <f>'[1]Sk16 9 Deg Cycle 1 (redo)_9.xls'!C17</f>
        <v>N/A</v>
      </c>
      <c r="D22">
        <f>'[1]Sk16 9 Deg Cycle 1 (redo)_9.xls'!D17</f>
        <v>1.5029151848260009E-3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(redo)_9.xls'!A23</f>
        <v>C4</v>
      </c>
      <c r="B23" t="str">
        <f>'[1]Sk16 9 Deg Cycle 1 (redo)_9.xls'!B18</f>
        <v>N/A</v>
      </c>
      <c r="C23" t="str">
        <f>'[1]Sk16 9 Deg Cycle 1 (redo)_9.xls'!C18</f>
        <v>N/A</v>
      </c>
      <c r="D23">
        <f>'[1]Sk16 9 Deg Cycle 1 (redo)_9.xls'!D18</f>
        <v>1.7839187580786561E-3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(redo)_9.xls'!A24</f>
        <v>B4</v>
      </c>
      <c r="B24" t="str">
        <f>'[1]Sk16 9 Deg Cycle 1 (redo)_9.xls'!B20</f>
        <v>N/A</v>
      </c>
      <c r="C24" t="str">
        <f>'[1]Sk16 9 Deg Cycle 1 (redo)_9.xls'!C20</f>
        <v>N/A</v>
      </c>
      <c r="D24">
        <f>'[1]Sk16 9 Deg Cycle 1 (redo)_9.xls'!D20</f>
        <v>2.950348002345332E-3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(redo)_9.xls'!A25</f>
        <v>A4</v>
      </c>
      <c r="B25" t="str">
        <f>'[1]Sk16 9 Deg Cycle 1 (redo)_9.xls'!B21</f>
        <v>N/A</v>
      </c>
      <c r="C25" t="str">
        <f>'[1]Sk16 9 Deg Cycle 1 (redo)_9.xls'!C21</f>
        <v>N/A</v>
      </c>
      <c r="D25">
        <f>'[1]Sk16 9 Deg Cycle 1 (redo)_9.xls'!D21</f>
        <v>2.2854915500725701E-3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(redo)_9.xls'!A26</f>
        <v>A5</v>
      </c>
      <c r="B26" t="str">
        <f>'[1]Sk16 9 Deg Cycle 1 (redo)_9.xls'!B22</f>
        <v>N/A</v>
      </c>
      <c r="C26" t="str">
        <f>'[1]Sk16 9 Deg Cycle 1 (redo)_9.xls'!C22</f>
        <v>N/A</v>
      </c>
      <c r="D26">
        <f>'[1]Sk16 9 Deg Cycle 1 (redo)_9.xls'!D22</f>
        <v>1.6956278069128899E-3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(redo)_9.xls'!A27</f>
        <v>B5</v>
      </c>
      <c r="B27" t="str">
        <f>'[1]Sk16 9 Deg Cycle 1 (redo)_9.xls'!B23</f>
        <v>N/A</v>
      </c>
      <c r="C27" t="str">
        <f>'[1]Sk16 9 Deg Cycle 1 (redo)_9.xls'!C23</f>
        <v>N/A</v>
      </c>
      <c r="D27">
        <f>'[1]Sk16 9 Deg Cycle 1 (redo)_9.xls'!D23</f>
        <v>1.4942369233203539E-3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(redo)_9.xls'!A28</f>
        <v>C5</v>
      </c>
      <c r="B28" t="str">
        <f>'[1]Sk16 9 Deg Cycle 1 (redo)_9.xls'!B24</f>
        <v>N/A</v>
      </c>
      <c r="C28" t="str">
        <f>'[1]Sk16 9 Deg Cycle 1 (redo)_9.xls'!C24</f>
        <v>N/A</v>
      </c>
      <c r="D28">
        <f>'[1]Sk16 9 Deg Cycle 1 (redo)_9.xls'!D24</f>
        <v>1.711544564956833E-3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(redo)_9.xls'!A29</f>
        <v>D5</v>
      </c>
      <c r="B29" t="str">
        <f>'[1]Sk16 9 Deg Cycle 1 (redo)_9.xls'!B25</f>
        <v>N/A</v>
      </c>
      <c r="C29" t="str">
        <f>'[1]Sk16 9 Deg Cycle 1 (redo)_9.xls'!C25</f>
        <v>N/A</v>
      </c>
      <c r="D29">
        <f>'[1]Sk16 9 Deg Cycle 1 (redo)_9.xls'!D25</f>
        <v>2.6453470319840072E-3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(redo)_9.xls'!A30</f>
        <v>E5</v>
      </c>
      <c r="B30" t="str">
        <f>'[1]Sk16 9 Deg Cycle 1 (redo)_9.xls'!B26</f>
        <v>N/A</v>
      </c>
      <c r="C30" t="str">
        <f>'[1]Sk16 9 Deg Cycle 1 (redo)_9.xls'!C26</f>
        <v>N/A</v>
      </c>
      <c r="D30">
        <f>'[1]Sk16 9 Deg Cycle 1 (redo)_9.xls'!D26</f>
        <v>2.5724422142905838E-3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(redo)_9.xls'!A31</f>
        <v>F5</v>
      </c>
      <c r="B31" t="str">
        <f>'[1]Sk16 9 Deg Cycle 1 (redo)_9.xls'!B27</f>
        <v>N/A</v>
      </c>
      <c r="C31" t="str">
        <f>'[1]Sk16 9 Deg Cycle 1 (redo)_9.xls'!C27</f>
        <v>N/A</v>
      </c>
      <c r="D31">
        <f>'[1]Sk16 9 Deg Cycle 1 (redo)_9.xls'!D27</f>
        <v>1.7132588317273251E-3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(redo)_9.xls'!A32</f>
        <v>F6</v>
      </c>
      <c r="B32" t="str">
        <f>'[1]Sk16 9 Deg Cycle 1 (redo)_9.xls'!B28</f>
        <v>N/A</v>
      </c>
      <c r="C32" t="str">
        <f>'[1]Sk16 9 Deg Cycle 1 (redo)_9.xls'!C28</f>
        <v>N/A</v>
      </c>
      <c r="D32">
        <f>'[1]Sk16 9 Deg Cycle 1 (redo)_9.xls'!D28</f>
        <v>2.126022595301898E-3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(redo)_9.xls'!A33</f>
        <v>E6</v>
      </c>
      <c r="B33" t="str">
        <f>'[1]Sk16 9 Deg Cycle 1 (redo)_9.xls'!B29</f>
        <v>N/A</v>
      </c>
      <c r="C33" t="str">
        <f>'[1]Sk16 9 Deg Cycle 1 (redo)_9.xls'!C29</f>
        <v>N/A</v>
      </c>
      <c r="D33">
        <f>'[1]Sk16 9 Deg Cycle 1 (redo)_9.xls'!D29</f>
        <v>1.559437584558811E-3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(redo)_9.xls'!A34</f>
        <v>D6</v>
      </c>
      <c r="B34" t="str">
        <f>'[1]Sk16 9 Deg Cycle 1 (redo)_9.xls'!B30</f>
        <v>N/A</v>
      </c>
      <c r="C34" t="str">
        <f>'[1]Sk16 9 Deg Cycle 1 (redo)_9.xls'!C30</f>
        <v>N/A</v>
      </c>
      <c r="D34">
        <f>'[1]Sk16 9 Deg Cycle 1 (redo)_9.xls'!D30</f>
        <v>1.885247216832084E-3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(redo)_9.xls'!A35</f>
        <v>C6</v>
      </c>
      <c r="B35" t="str">
        <f>'[1]Sk16 9 Deg Cycle 1 (redo)_9.xls'!B31</f>
        <v>N/A</v>
      </c>
      <c r="C35" t="str">
        <f>'[1]Sk16 9 Deg Cycle 1 (redo)_9.xls'!C31</f>
        <v>N/A</v>
      </c>
      <c r="D35">
        <f>'[1]Sk16 9 Deg Cycle 1 (redo)_9.xls'!D31</f>
        <v>1.5950818556649379E-3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(redo)_9.xls'!A36</f>
        <v>B6</v>
      </c>
      <c r="B36" t="str">
        <f>'[1]Sk16 9 Deg Cycle 1 (redo)_9.xls'!B32</f>
        <v>N/A</v>
      </c>
      <c r="C36" t="str">
        <f>'[1]Sk16 9 Deg Cycle 1 (redo)_9.xls'!C32</f>
        <v>N/A</v>
      </c>
      <c r="D36">
        <f>'[1]Sk16 9 Deg Cycle 1 (redo)_9.xls'!D32</f>
        <v>1.4785943707802389E-3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(redo)_9.xls'!A37</f>
        <v>A6</v>
      </c>
      <c r="B37" t="str">
        <f>'[1]Sk16 9 Deg Cycle 1 (redo)_9.xls'!B33</f>
        <v>N/A</v>
      </c>
      <c r="C37" t="str">
        <f>'[1]Sk16 9 Deg Cycle 1 (redo)_9.xls'!C33</f>
        <v>N/A</v>
      </c>
      <c r="D37">
        <f>'[1]Sk16 9 Deg Cycle 1 (redo)_9.xls'!D33</f>
        <v>2.5521552152511051E-3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(redo)_9.xls'!A38</f>
        <v>A7</v>
      </c>
      <c r="B38" t="str">
        <f>'[1]Sk16 9 Deg Cycle 1 (redo)_9.xls'!B34</f>
        <v>N/A</v>
      </c>
      <c r="C38" t="str">
        <f>'[1]Sk16 9 Deg Cycle 1 (redo)_9.xls'!C34</f>
        <v>N/A</v>
      </c>
      <c r="D38">
        <f>'[1]Sk16 9 Deg Cycle 1 (redo)_9.xls'!D34</f>
        <v>3.1320514519863692E-3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(redo)_9.xls'!A39</f>
        <v>B7</v>
      </c>
      <c r="B39" t="str">
        <f>'[1]Sk16 9 Deg Cycle 1 (redo)_9.xls'!B37</f>
        <v>N/A</v>
      </c>
      <c r="C39" t="str">
        <f>'[1]Sk16 9 Deg Cycle 1 (redo)_9.xls'!C37</f>
        <v>N/A</v>
      </c>
      <c r="D39">
        <f>'[1]Sk16 9 Deg Cycle 1 (redo)_9.xls'!D37</f>
        <v>1.6438065330469081E-3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(redo)_9.xls'!A40</f>
        <v>C7</v>
      </c>
      <c r="B40" t="str">
        <f>'[1]Sk16 9 Deg Cycle 1 (redo)_9.xls'!B38</f>
        <v>N/A</v>
      </c>
      <c r="C40" t="str">
        <f>'[1]Sk16 9 Deg Cycle 1 (redo)_9.xls'!C38</f>
        <v>N/A</v>
      </c>
      <c r="D40">
        <f>'[1]Sk16 9 Deg Cycle 1 (redo)_9.xls'!D38</f>
        <v>1.6504731937745469E-3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(redo)_9.xls'!A41</f>
        <v>D7</v>
      </c>
      <c r="B41" t="str">
        <f>'[1]Sk16 9 Deg Cycle 1 (redo)_9.xls'!B39</f>
        <v>N/A</v>
      </c>
      <c r="C41" t="str">
        <f>'[1]Sk16 9 Deg Cycle 1 (redo)_9.xls'!C39</f>
        <v>N/A</v>
      </c>
      <c r="D41">
        <f>'[1]Sk16 9 Deg Cycle 1 (redo)_9.xls'!D39</f>
        <v>1.2669861210516809E-3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(redo)_9.xls'!A42</f>
        <v>E7</v>
      </c>
      <c r="B42" t="str">
        <f>'[1]Sk16 9 Deg Cycle 1 (redo)_9.xls'!B40</f>
        <v>N/A</v>
      </c>
      <c r="C42" t="str">
        <f>'[1]Sk16 9 Deg Cycle 1 (redo)_9.xls'!C40</f>
        <v>N/A</v>
      </c>
      <c r="D42">
        <f>'[1]Sk16 9 Deg Cycle 1 (redo)_9.xls'!D40</f>
        <v>1.750056573256391E-3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(redo)_9.xls'!A43</f>
        <v>F7</v>
      </c>
      <c r="B43" t="str">
        <f>'[1]Sk16 9 Deg Cycle 1 (redo)_9.xls'!B41</f>
        <v>N/A</v>
      </c>
      <c r="C43" t="str">
        <f>'[1]Sk16 9 Deg Cycle 1 (redo)_9.xls'!C41</f>
        <v>N/A</v>
      </c>
      <c r="D43">
        <f>'[1]Sk16 9 Deg Cycle 1 (redo)_9.xls'!D41</f>
        <v>2.010861855579857E-3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(redo)_9.xls'!A44</f>
        <v>F8</v>
      </c>
      <c r="B44" t="str">
        <f>'[1]Sk16 9 Deg Cycle 1 (redo)_9.xls'!B42</f>
        <v>N/A</v>
      </c>
      <c r="C44" t="str">
        <f>'[1]Sk16 9 Deg Cycle 1 (redo)_9.xls'!C42</f>
        <v>N/A</v>
      </c>
      <c r="D44">
        <f>'[1]Sk16 9 Deg Cycle 1 (redo)_9.xls'!D42</f>
        <v>3.2371340309897542E-3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(redo)_9.xls'!A45</f>
        <v>E8</v>
      </c>
      <c r="B45" t="str">
        <f>'[1]Sk16 9 Deg Cycle 1 (redo)_9.xls'!B43</f>
        <v>N/A</v>
      </c>
      <c r="C45" t="str">
        <f>'[1]Sk16 9 Deg Cycle 1 (redo)_9.xls'!C43</f>
        <v>N/A</v>
      </c>
      <c r="D45">
        <f>'[1]Sk16 9 Deg Cycle 1 (redo)_9.xls'!D43</f>
        <v>1.6932497946986959E-3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(redo)_9.xls'!A46</f>
        <v>D8</v>
      </c>
      <c r="B46" t="str">
        <f>'[1]Sk16 9 Deg Cycle 1 (redo)_9.xls'!B44</f>
        <v>N/A</v>
      </c>
      <c r="C46" t="str">
        <f>'[1]Sk16 9 Deg Cycle 1 (redo)_9.xls'!C44</f>
        <v>N/A</v>
      </c>
      <c r="D46">
        <f>'[1]Sk16 9 Deg Cycle 1 (redo)_9.xls'!D44</f>
        <v>2.8188048866166059E-4</v>
      </c>
    </row>
    <row r="47" spans="1:6" x14ac:dyDescent="0.25">
      <c r="A47" s="1" t="str">
        <f>'[1]Sk16 9 Deg Cycle 1 (redo)_9.xls'!A47</f>
        <v>C8</v>
      </c>
      <c r="B47" t="str">
        <f>'[1]Sk16 9 Deg Cycle 1 (redo)_9.xls'!B45</f>
        <v>N/A</v>
      </c>
      <c r="C47" t="str">
        <f>'[1]Sk16 9 Deg Cycle 1 (redo)_9.xls'!C45</f>
        <v>N/A</v>
      </c>
      <c r="D47">
        <f>'[1]Sk16 9 Deg Cycle 1 (redo)_9.xls'!D45</f>
        <v>1.5200635788755971E-3</v>
      </c>
    </row>
    <row r="48" spans="1:6" x14ac:dyDescent="0.25">
      <c r="A48" s="1" t="str">
        <f>'[1]Sk16 9 Deg Cycle 1 (redo)_9.xls'!A48</f>
        <v>B8</v>
      </c>
      <c r="B48" t="str">
        <f>'[1]Sk16 9 Deg Cycle 1 (redo)_9.xls'!B48</f>
        <v>N/A</v>
      </c>
      <c r="C48" t="str">
        <f>'[1]Sk16 9 Deg Cycle 1 (redo)_9.xls'!C48</f>
        <v>N/A</v>
      </c>
      <c r="D48">
        <f>'[1]Sk16 9 Deg Cycle 1 (redo)_9.xls'!D48</f>
        <v>1.7579254904843331E-3</v>
      </c>
    </row>
    <row r="49" spans="1:4" x14ac:dyDescent="0.25">
      <c r="A49" s="1" t="str">
        <f>'[1]Sk16 9 Deg Cycle 1 (redo)_9.xls'!A49</f>
        <v>A8</v>
      </c>
      <c r="B49" t="str">
        <f>'[1]Sk16 9 Deg Cycle 1 (redo)_9.xls'!B49</f>
        <v>N/A</v>
      </c>
      <c r="C49" t="str">
        <f>'[1]Sk16 9 Deg Cycle 1 (redo)_9.xls'!C49</f>
        <v>N/A</v>
      </c>
      <c r="D49">
        <f>'[1]Sk16 9 Deg Cycle 1 (redo)_9.xls'!D49</f>
        <v>1.491274453467709E-3</v>
      </c>
    </row>
  </sheetData>
  <autoFilter ref="B1:D49" xr:uid="{6BD2BBDE-78DA-4C57-BB95-D14EB1F83EDD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BE93-1DB7-4DAB-8961-2BA06FED4A53}">
  <dimension ref="A1:J49"/>
  <sheetViews>
    <sheetView workbookViewId="0">
      <selection activeCell="F2" sqref="F2:F12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(redo)_10.xl'!B1</f>
        <v>Germtime</v>
      </c>
      <c r="C1" s="1" t="str">
        <f>'[1]Sk16 9 Deg Cycle 1 (redo)_10.xl'!C1</f>
        <v>Slope Coefficient</v>
      </c>
      <c r="D1" s="22" t="str">
        <f>'[1]Sk16 9 Deg Cycle 1 (redo)_10.xl'!D1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(redo)_10.xl'!A2</f>
        <v>A1</v>
      </c>
      <c r="B2">
        <f>'[1]Sk16 9 Deg Cycle 1 (redo)_10.xl'!B11</f>
        <v>12.083759070527799</v>
      </c>
      <c r="C2">
        <f>'[1]Sk16 9 Deg Cycle 1 (redo)_10.xl'!C11</f>
        <v>8.265448641753464E-5</v>
      </c>
      <c r="D2">
        <f>'[1]Sk16 9 Deg Cycle 1 (redo)_10.xl'!D11</f>
        <v>2.8637184254592381E-3</v>
      </c>
      <c r="E2">
        <v>1</v>
      </c>
      <c r="F2" s="7">
        <f>E2/47*100</f>
        <v>2.1276595744680851</v>
      </c>
      <c r="G2">
        <f>AVERAGE(B2:B49)</f>
        <v>58.895768535641061</v>
      </c>
      <c r="H2">
        <f>AVERAGE(C2:C49)</f>
        <v>2.8896439727320566E-4</v>
      </c>
      <c r="I2">
        <f>AVERAGE(D2:D49)</f>
        <v>3.185384445732286E-3</v>
      </c>
      <c r="J2">
        <v>0.25</v>
      </c>
    </row>
    <row r="3" spans="1:10" x14ac:dyDescent="0.25">
      <c r="A3" s="1" t="str">
        <f>'[1]Sk16 9 Deg Cycle 1 (redo)_10.xl'!A3</f>
        <v>B1</v>
      </c>
      <c r="B3">
        <f>'[1]Sk16 9 Deg Cycle 1 (redo)_10.xl'!B14</f>
        <v>18.612578765972199</v>
      </c>
      <c r="C3">
        <f>'[1]Sk16 9 Deg Cycle 1 (redo)_10.xl'!C14</f>
        <v>9.9994690415243834E-5</v>
      </c>
      <c r="D3">
        <f>'[1]Sk16 9 Deg Cycle 1 (redo)_10.xl'!D14</f>
        <v>2.755468479652517E-3</v>
      </c>
      <c r="E3">
        <v>2</v>
      </c>
      <c r="F3" s="7">
        <f t="shared" ref="F3:F45" si="0">E3/47*100</f>
        <v>4.2553191489361701</v>
      </c>
      <c r="G3">
        <f>G4/SQRT(COUNT(B2:B49))</f>
        <v>12.848573445381728</v>
      </c>
      <c r="H3">
        <f>H4/SQRT(COUNT(C2:C49))</f>
        <v>4.7284822629764123E-5</v>
      </c>
      <c r="I3">
        <f>I4/SQRT(COUNT(D2:D49))</f>
        <v>9.3202153410306695E-5</v>
      </c>
    </row>
    <row r="4" spans="1:10" x14ac:dyDescent="0.25">
      <c r="A4" s="1" t="str">
        <f>'[1]Sk16 9 Deg Cycle 1 (redo)_10.xl'!A4</f>
        <v>C1</v>
      </c>
      <c r="B4">
        <f>'[1]Sk16 9 Deg Cycle 1 (redo)_10.xl'!B40</f>
        <v>26.644239269611099</v>
      </c>
      <c r="C4">
        <f>'[1]Sk16 9 Deg Cycle 1 (redo)_10.xl'!C40</f>
        <v>1.6423318998566301E-4</v>
      </c>
      <c r="D4">
        <f>'[1]Sk16 9 Deg Cycle 1 (redo)_10.xl'!D40</f>
        <v>2.9682079081045161E-3</v>
      </c>
      <c r="E4">
        <v>3</v>
      </c>
      <c r="F4" s="7">
        <f t="shared" si="0"/>
        <v>6.3829787234042552</v>
      </c>
      <c r="G4">
        <f>_xlfn.STDEV.S(B2:B49)</f>
        <v>42.613897209655129</v>
      </c>
      <c r="H4">
        <f>_xlfn.STDEV.S(C2:C196)</f>
        <v>1.5682601494143369E-4</v>
      </c>
      <c r="I4">
        <f>_xlfn.STDEV.S(D2:D196)</f>
        <v>6.4572346032592035E-4</v>
      </c>
    </row>
    <row r="5" spans="1:10" x14ac:dyDescent="0.25">
      <c r="A5" s="1" t="str">
        <f>'[1]Sk16 9 Deg Cycle 1 (redo)_10.xl'!A5</f>
        <v>D1</v>
      </c>
      <c r="B5">
        <f>'[1]Sk16 9 Deg Cycle 1 (redo)_10.xl'!B37</f>
        <v>31.673414694083299</v>
      </c>
      <c r="C5">
        <f>'[1]Sk16 9 Deg Cycle 1 (redo)_10.xl'!C37</f>
        <v>1.7013077688631E-4</v>
      </c>
      <c r="D5">
        <f>'[1]Sk16 9 Deg Cycle 1 (redo)_10.xl'!D37</f>
        <v>3.405077014968888E-3</v>
      </c>
      <c r="E5">
        <v>4</v>
      </c>
      <c r="F5" s="7">
        <f t="shared" si="0"/>
        <v>8.5106382978723403</v>
      </c>
      <c r="G5" s="8">
        <f>G4/G2</f>
        <v>0.72354768889495213</v>
      </c>
      <c r="H5" s="8">
        <f>H4/H2</f>
        <v>0.54271742962563041</v>
      </c>
      <c r="I5" s="8">
        <f>I4/I2</f>
        <v>0.20271445137212485</v>
      </c>
    </row>
    <row r="6" spans="1:10" x14ac:dyDescent="0.25">
      <c r="A6" s="1" t="str">
        <f>'[1]Sk16 9 Deg Cycle 1 (redo)_10.xl'!A6</f>
        <v>E1</v>
      </c>
      <c r="B6">
        <f>'[1]Sk16 9 Deg Cycle 1 (redo)_10.xl'!B16</f>
        <v>34.681741891055601</v>
      </c>
      <c r="C6">
        <f>'[1]Sk16 9 Deg Cycle 1 (redo)_10.xl'!C16</f>
        <v>2.82157736808288E-4</v>
      </c>
      <c r="D6">
        <f>'[1]Sk16 9 Deg Cycle 1 (redo)_10.xl'!D16</f>
        <v>4.0213894621113667E-3</v>
      </c>
      <c r="E6">
        <v>5</v>
      </c>
      <c r="F6" s="7">
        <f t="shared" si="0"/>
        <v>10.638297872340425</v>
      </c>
      <c r="G6">
        <f>COUNT(B2:B196)</f>
        <v>11</v>
      </c>
      <c r="H6">
        <f>COUNT(C2:C196)</f>
        <v>11</v>
      </c>
      <c r="I6">
        <f>COUNT(D2:D196)</f>
        <v>48</v>
      </c>
    </row>
    <row r="7" spans="1:10" x14ac:dyDescent="0.25">
      <c r="A7" s="1" t="str">
        <f>'[1]Sk16 9 Deg Cycle 1 (redo)_10.xl'!A7</f>
        <v>F1</v>
      </c>
      <c r="B7">
        <f>'[1]Sk16 9 Deg Cycle 1 (redo)_10.xl'!B21</f>
        <v>34.681741891055601</v>
      </c>
      <c r="C7">
        <f>'[1]Sk16 9 Deg Cycle 1 (redo)_10.xl'!C21</f>
        <v>2.5179848100173011E-4</v>
      </c>
      <c r="D7">
        <f>'[1]Sk16 9 Deg Cycle 1 (redo)_10.xl'!D21</f>
        <v>4.3265382061771444E-3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(redo)_10.xl'!A8</f>
        <v>F2</v>
      </c>
      <c r="B8">
        <f>'[1]Sk16 9 Deg Cycle 1 (redo)_10.xl'!B10</f>
        <v>80.566205649930836</v>
      </c>
      <c r="C8">
        <f>'[1]Sk16 9 Deg Cycle 1 (redo)_10.xl'!C10</f>
        <v>4.1183576892591468E-4</v>
      </c>
      <c r="D8">
        <f>'[1]Sk16 9 Deg Cycle 1 (redo)_10.xl'!D10</f>
        <v>2.829829209336989E-3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(redo)_10.xl'!A9</f>
        <v>E2</v>
      </c>
      <c r="B9">
        <f>'[1]Sk16 9 Deg Cycle 1 (redo)_10.xl'!B9</f>
        <v>84.047277813356871</v>
      </c>
      <c r="C9">
        <f>'[1]Sk16 9 Deg Cycle 1 (redo)_10.xl'!C9</f>
        <v>4.2454919318508981E-4</v>
      </c>
      <c r="D9">
        <f>'[1]Sk16 9 Deg Cycle 1 (redo)_10.xl'!D9</f>
        <v>4.3166341199923292E-3</v>
      </c>
      <c r="E9">
        <v>8</v>
      </c>
      <c r="F9" s="7">
        <f t="shared" si="0"/>
        <v>17.021276595744681</v>
      </c>
      <c r="G9">
        <f>MAX(B2:B49)</f>
        <v>152.78957103297199</v>
      </c>
      <c r="H9">
        <f>MAX(C2:C49)</f>
        <v>5.7709591280688153E-4</v>
      </c>
      <c r="I9">
        <f>MAX(D2:D49)</f>
        <v>4.5686079153559747E-3</v>
      </c>
    </row>
    <row r="10" spans="1:10" x14ac:dyDescent="0.25">
      <c r="A10" s="1" t="str">
        <f>'[1]Sk16 9 Deg Cycle 1 (redo)_10.xl'!A10</f>
        <v>D2</v>
      </c>
      <c r="B10">
        <f>'[1]Sk16 9 Deg Cycle 1 (redo)_10.xl'!B28</f>
        <v>86.03646190674317</v>
      </c>
      <c r="C10">
        <f>'[1]Sk16 9 Deg Cycle 1 (redo)_10.xl'!C28</f>
        <v>4.3050972567081069E-4</v>
      </c>
      <c r="D10">
        <f>'[1]Sk16 9 Deg Cycle 1 (redo)_10.xl'!D28</f>
        <v>2.87806546968846E-3</v>
      </c>
      <c r="E10">
        <v>9</v>
      </c>
      <c r="F10" s="7">
        <f t="shared" si="0"/>
        <v>19.148936170212767</v>
      </c>
      <c r="G10">
        <f>MIN(B2:B49)</f>
        <v>12.083759070527799</v>
      </c>
      <c r="H10">
        <f>MIN(C2:C49)</f>
        <v>8.265448641753464E-5</v>
      </c>
      <c r="I10">
        <f>MIN(D2:D49)</f>
        <v>4.972280908795508E-4</v>
      </c>
    </row>
    <row r="11" spans="1:10" x14ac:dyDescent="0.25">
      <c r="A11" s="1" t="str">
        <f>'[1]Sk16 9 Deg Cycle 1 (redo)_10.xl'!A11</f>
        <v>C2</v>
      </c>
      <c r="B11">
        <f>'[1]Sk16 9 Deg Cycle 1 (redo)_10.xl'!B35</f>
        <v>86.03646190674317</v>
      </c>
      <c r="C11">
        <f>'[1]Sk16 9 Deg Cycle 1 (redo)_10.xl'!C35</f>
        <v>5.7709591280688153E-4</v>
      </c>
      <c r="D11">
        <f>'[1]Sk16 9 Deg Cycle 1 (redo)_10.xl'!D35</f>
        <v>2.9022010800423808E-3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(redo)_10.xl'!A12</f>
        <v>B2</v>
      </c>
      <c r="B12">
        <f>'[1]Sk16 9 Deg Cycle 1 (redo)_10.xl'!B23</f>
        <v>152.78957103297199</v>
      </c>
      <c r="C12">
        <f>'[1]Sk16 9 Deg Cycle 1 (redo)_10.xl'!C23</f>
        <v>2.8364840790179579E-4</v>
      </c>
      <c r="D12">
        <f>'[1]Sk16 9 Deg Cycle 1 (redo)_10.xl'!D23</f>
        <v>4.5686079153559747E-3</v>
      </c>
      <c r="E12">
        <v>11</v>
      </c>
      <c r="F12" s="7">
        <f t="shared" si="0"/>
        <v>23.404255319148938</v>
      </c>
      <c r="G12">
        <f>(16*G5^2)</f>
        <v>8.3763401296836228</v>
      </c>
      <c r="H12">
        <f>(16*H5^2)</f>
        <v>4.7126753347112178</v>
      </c>
      <c r="I12">
        <f>(16*I5^2)</f>
        <v>0.65749038072162513</v>
      </c>
    </row>
    <row r="13" spans="1:10" x14ac:dyDescent="0.25">
      <c r="A13" s="1" t="str">
        <f>'[1]Sk16 9 Deg Cycle 1 (redo)_10.xl'!A13</f>
        <v>A2</v>
      </c>
      <c r="B13" t="str">
        <f>'[1]Sk16 9 Deg Cycle 1 (redo)_10.xl'!B2</f>
        <v>N/A</v>
      </c>
      <c r="C13" t="str">
        <f>'[1]Sk16 9 Deg Cycle 1 (redo)_10.xl'!C2</f>
        <v>N/A</v>
      </c>
      <c r="D13">
        <f>'[1]Sk16 9 Deg Cycle 1 (redo)_10.xl'!D2</f>
        <v>3.20188547067332E-3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(redo)_10.xl'!A14</f>
        <v>A3</v>
      </c>
      <c r="B14" t="str">
        <f>'[1]Sk16 9 Deg Cycle 1 (redo)_10.xl'!B3</f>
        <v>N/A</v>
      </c>
      <c r="C14" t="str">
        <f>'[1]Sk16 9 Deg Cycle 1 (redo)_10.xl'!C3</f>
        <v>N/A</v>
      </c>
      <c r="D14">
        <f>'[1]Sk16 9 Deg Cycle 1 (redo)_10.xl'!D3</f>
        <v>2.97480040884742E-3</v>
      </c>
      <c r="E14">
        <v>13</v>
      </c>
      <c r="F14" s="7">
        <f t="shared" si="0"/>
        <v>27.659574468085108</v>
      </c>
      <c r="G14">
        <f>G12/G13</f>
        <v>101.21123088386044</v>
      </c>
      <c r="H14">
        <f>H12/H13</f>
        <v>56.943207176109127</v>
      </c>
      <c r="I14">
        <f>I12/I13</f>
        <v>7.9444494489083199</v>
      </c>
    </row>
    <row r="15" spans="1:10" x14ac:dyDescent="0.25">
      <c r="A15" s="1" t="str">
        <f>'[1]Sk16 9 Deg Cycle 1 (redo)_10.xl'!A15</f>
        <v>B3</v>
      </c>
      <c r="B15" t="str">
        <f>'[1]Sk16 9 Deg Cycle 1 (redo)_10.xl'!B4</f>
        <v>N/A</v>
      </c>
      <c r="C15" t="str">
        <f>'[1]Sk16 9 Deg Cycle 1 (redo)_10.xl'!C4</f>
        <v>N/A</v>
      </c>
      <c r="D15">
        <f>'[1]Sk16 9 Deg Cycle 1 (redo)_10.xl'!D4</f>
        <v>2.6036205801075849E-3</v>
      </c>
      <c r="E15">
        <v>14</v>
      </c>
      <c r="F15" s="7">
        <f t="shared" si="0"/>
        <v>29.787234042553191</v>
      </c>
      <c r="G15">
        <f>ROUND(G14,0)</f>
        <v>101</v>
      </c>
      <c r="H15">
        <f>ROUND(H14,0)</f>
        <v>57</v>
      </c>
      <c r="I15">
        <f>ROUND(I14,0)</f>
        <v>8</v>
      </c>
    </row>
    <row r="16" spans="1:10" x14ac:dyDescent="0.25">
      <c r="A16" s="1" t="str">
        <f>'[1]Sk16 9 Deg Cycle 1 (redo)_10.xl'!A16</f>
        <v>C3</v>
      </c>
      <c r="B16" t="str">
        <f>'[1]Sk16 9 Deg Cycle 1 (redo)_10.xl'!B5</f>
        <v>N/A</v>
      </c>
      <c r="C16" t="str">
        <f>'[1]Sk16 9 Deg Cycle 1 (redo)_10.xl'!C5</f>
        <v>N/A</v>
      </c>
      <c r="D16">
        <f>'[1]Sk16 9 Deg Cycle 1 (redo)_10.xl'!D5</f>
        <v>3.4508712375716688E-3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(redo)_10.xl'!A17</f>
        <v>D3</v>
      </c>
      <c r="B17" t="str">
        <f>'[1]Sk16 9 Deg Cycle 1 (redo)_10.xl'!B6</f>
        <v>N/A</v>
      </c>
      <c r="C17" t="str">
        <f>'[1]Sk16 9 Deg Cycle 1 (redo)_10.xl'!C6</f>
        <v>N/A</v>
      </c>
      <c r="D17">
        <f>'[1]Sk16 9 Deg Cycle 1 (redo)_10.xl'!D6</f>
        <v>3.2039998868518401E-3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(redo)_10.xl'!A18</f>
        <v>E3</v>
      </c>
      <c r="B18" t="str">
        <f>'[1]Sk16 9 Deg Cycle 1 (redo)_10.xl'!B7</f>
        <v>N/A</v>
      </c>
      <c r="C18" t="str">
        <f>'[1]Sk16 9 Deg Cycle 1 (redo)_10.xl'!C7</f>
        <v>N/A</v>
      </c>
      <c r="D18">
        <f>'[1]Sk16 9 Deg Cycle 1 (redo)_10.xl'!D7</f>
        <v>2.641209833514162E-3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(redo)_10.xl'!A19</f>
        <v>F3</v>
      </c>
      <c r="B19" t="str">
        <f>'[1]Sk16 9 Deg Cycle 1 (redo)_10.xl'!B8</f>
        <v>N/A</v>
      </c>
      <c r="C19" t="str">
        <f>'[1]Sk16 9 Deg Cycle 1 (redo)_10.xl'!C8</f>
        <v>N/A</v>
      </c>
      <c r="D19">
        <f>'[1]Sk16 9 Deg Cycle 1 (redo)_10.xl'!D8</f>
        <v>2.47879563759705E-3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(redo)_10.xl'!A20</f>
        <v>F4</v>
      </c>
      <c r="B20" t="str">
        <f>'[1]Sk16 9 Deg Cycle 1 (redo)_10.xl'!B12</f>
        <v>N/A</v>
      </c>
      <c r="C20" t="str">
        <f>'[1]Sk16 9 Deg Cycle 1 (redo)_10.xl'!C12</f>
        <v>N/A</v>
      </c>
      <c r="D20">
        <f>'[1]Sk16 9 Deg Cycle 1 (redo)_10.xl'!D12</f>
        <v>3.4890017295114819E-3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(redo)_10.xl'!A21</f>
        <v>E4</v>
      </c>
      <c r="B21" t="str">
        <f>'[1]Sk16 9 Deg Cycle 1 (redo)_10.xl'!B13</f>
        <v>N/A</v>
      </c>
      <c r="C21" t="str">
        <f>'[1]Sk16 9 Deg Cycle 1 (redo)_10.xl'!C13</f>
        <v>N/A</v>
      </c>
      <c r="D21">
        <f>'[1]Sk16 9 Deg Cycle 1 (redo)_10.xl'!D13</f>
        <v>3.2691113730224041E-3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(redo)_10.xl'!A22</f>
        <v>D4</v>
      </c>
      <c r="B22" t="str">
        <f>'[1]Sk16 9 Deg Cycle 1 (redo)_10.xl'!B15</f>
        <v>N/A</v>
      </c>
      <c r="C22" t="str">
        <f>'[1]Sk16 9 Deg Cycle 1 (redo)_10.xl'!C15</f>
        <v>N/A</v>
      </c>
      <c r="D22">
        <f>'[1]Sk16 9 Deg Cycle 1 (redo)_10.xl'!D15</f>
        <v>3.8760334132461279E-3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(redo)_10.xl'!A23</f>
        <v>C4</v>
      </c>
      <c r="B23" t="str">
        <f>'[1]Sk16 9 Deg Cycle 1 (redo)_10.xl'!B17</f>
        <v>N/A</v>
      </c>
      <c r="C23" t="str">
        <f>'[1]Sk16 9 Deg Cycle 1 (redo)_10.xl'!C17</f>
        <v>N/A</v>
      </c>
      <c r="D23">
        <f>'[1]Sk16 9 Deg Cycle 1 (redo)_10.xl'!D17</f>
        <v>3.7739028222507809E-3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(redo)_10.xl'!A24</f>
        <v>B4</v>
      </c>
      <c r="B24" t="str">
        <f>'[1]Sk16 9 Deg Cycle 1 (redo)_10.xl'!B18</f>
        <v>N/A</v>
      </c>
      <c r="C24" t="str">
        <f>'[1]Sk16 9 Deg Cycle 1 (redo)_10.xl'!C18</f>
        <v>N/A</v>
      </c>
      <c r="D24">
        <f>'[1]Sk16 9 Deg Cycle 1 (redo)_10.xl'!D18</f>
        <v>3.7229946004728029E-3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(redo)_10.xl'!A25</f>
        <v>A4</v>
      </c>
      <c r="B25" t="str">
        <f>'[1]Sk16 9 Deg Cycle 1 (redo)_10.xl'!B19</f>
        <v>N/A</v>
      </c>
      <c r="C25" t="str">
        <f>'[1]Sk16 9 Deg Cycle 1 (redo)_10.xl'!C19</f>
        <v>N/A</v>
      </c>
      <c r="D25">
        <f>'[1]Sk16 9 Deg Cycle 1 (redo)_10.xl'!D19</f>
        <v>2.9027808348797142E-3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(redo)_10.xl'!A26</f>
        <v>A5</v>
      </c>
      <c r="B26" t="str">
        <f>'[1]Sk16 9 Deg Cycle 1 (redo)_10.xl'!B20</f>
        <v>N/A</v>
      </c>
      <c r="C26" t="str">
        <f>'[1]Sk16 9 Deg Cycle 1 (redo)_10.xl'!C20</f>
        <v>N/A</v>
      </c>
      <c r="D26">
        <f>'[1]Sk16 9 Deg Cycle 1 (redo)_10.xl'!D20</f>
        <v>2.963207603988033E-3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(redo)_10.xl'!A27</f>
        <v>B5</v>
      </c>
      <c r="B27" t="str">
        <f>'[1]Sk16 9 Deg Cycle 1 (redo)_10.xl'!B22</f>
        <v>N/A</v>
      </c>
      <c r="C27" t="str">
        <f>'[1]Sk16 9 Deg Cycle 1 (redo)_10.xl'!C22</f>
        <v>N/A</v>
      </c>
      <c r="D27">
        <f>'[1]Sk16 9 Deg Cycle 1 (redo)_10.xl'!D22</f>
        <v>3.209619073520058E-3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(redo)_10.xl'!A28</f>
        <v>C5</v>
      </c>
      <c r="B28" t="str">
        <f>'[1]Sk16 9 Deg Cycle 1 (redo)_10.xl'!B24</f>
        <v>N/A</v>
      </c>
      <c r="C28" t="str">
        <f>'[1]Sk16 9 Deg Cycle 1 (redo)_10.xl'!C24</f>
        <v>N/A</v>
      </c>
      <c r="D28">
        <f>'[1]Sk16 9 Deg Cycle 1 (redo)_10.xl'!D24</f>
        <v>3.199474667363342E-3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(redo)_10.xl'!A29</f>
        <v>D5</v>
      </c>
      <c r="B29" t="str">
        <f>'[1]Sk16 9 Deg Cycle 1 (redo)_10.xl'!B25</f>
        <v>N/A</v>
      </c>
      <c r="C29" t="str">
        <f>'[1]Sk16 9 Deg Cycle 1 (redo)_10.xl'!C25</f>
        <v>N/A</v>
      </c>
      <c r="D29">
        <f>'[1]Sk16 9 Deg Cycle 1 (redo)_10.xl'!D25</f>
        <v>2.939954446058963E-3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(redo)_10.xl'!A30</f>
        <v>E5</v>
      </c>
      <c r="B30" t="str">
        <f>'[1]Sk16 9 Deg Cycle 1 (redo)_10.xl'!B26</f>
        <v>N/A</v>
      </c>
      <c r="C30" t="str">
        <f>'[1]Sk16 9 Deg Cycle 1 (redo)_10.xl'!C26</f>
        <v>N/A</v>
      </c>
      <c r="D30">
        <f>'[1]Sk16 9 Deg Cycle 1 (redo)_10.xl'!D26</f>
        <v>2.7771277584255939E-3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(redo)_10.xl'!A31</f>
        <v>F5</v>
      </c>
      <c r="B31" t="str">
        <f>'[1]Sk16 9 Deg Cycle 1 (redo)_10.xl'!B27</f>
        <v>N/A</v>
      </c>
      <c r="C31" t="str">
        <f>'[1]Sk16 9 Deg Cycle 1 (redo)_10.xl'!C27</f>
        <v>N/A</v>
      </c>
      <c r="D31">
        <f>'[1]Sk16 9 Deg Cycle 1 (redo)_10.xl'!D27</f>
        <v>2.6277429558197469E-3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(redo)_10.xl'!A32</f>
        <v>F6</v>
      </c>
      <c r="B32" t="str">
        <f>'[1]Sk16 9 Deg Cycle 1 (redo)_10.xl'!B29</f>
        <v>N/A</v>
      </c>
      <c r="C32" t="str">
        <f>'[1]Sk16 9 Deg Cycle 1 (redo)_10.xl'!C29</f>
        <v>N/A</v>
      </c>
      <c r="D32">
        <f>'[1]Sk16 9 Deg Cycle 1 (redo)_10.xl'!D29</f>
        <v>3.533754875803144E-3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(redo)_10.xl'!A33</f>
        <v>E6</v>
      </c>
      <c r="B33" t="str">
        <f>'[1]Sk16 9 Deg Cycle 1 (redo)_10.xl'!B30</f>
        <v>N/A</v>
      </c>
      <c r="C33" t="str">
        <f>'[1]Sk16 9 Deg Cycle 1 (redo)_10.xl'!C30</f>
        <v>N/A</v>
      </c>
      <c r="D33">
        <f>'[1]Sk16 9 Deg Cycle 1 (redo)_10.xl'!D30</f>
        <v>3.3552605750328409E-3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(redo)_10.xl'!A34</f>
        <v>D6</v>
      </c>
      <c r="B34" t="str">
        <f>'[1]Sk16 9 Deg Cycle 1 (redo)_10.xl'!B31</f>
        <v>N/A</v>
      </c>
      <c r="C34" t="str">
        <f>'[1]Sk16 9 Deg Cycle 1 (redo)_10.xl'!C31</f>
        <v>N/A</v>
      </c>
      <c r="D34">
        <f>'[1]Sk16 9 Deg Cycle 1 (redo)_10.xl'!D31</f>
        <v>2.75088150431282E-3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(redo)_10.xl'!A35</f>
        <v>C6</v>
      </c>
      <c r="B35" t="str">
        <f>'[1]Sk16 9 Deg Cycle 1 (redo)_10.xl'!B32</f>
        <v>N/A</v>
      </c>
      <c r="C35" t="str">
        <f>'[1]Sk16 9 Deg Cycle 1 (redo)_10.xl'!C32</f>
        <v>N/A</v>
      </c>
      <c r="D35">
        <f>'[1]Sk16 9 Deg Cycle 1 (redo)_10.xl'!D32</f>
        <v>3.1547157539860938E-3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(redo)_10.xl'!A36</f>
        <v>B6</v>
      </c>
      <c r="B36" t="str">
        <f>'[1]Sk16 9 Deg Cycle 1 (redo)_10.xl'!B33</f>
        <v>N/A</v>
      </c>
      <c r="C36" t="str">
        <f>'[1]Sk16 9 Deg Cycle 1 (redo)_10.xl'!C33</f>
        <v>N/A</v>
      </c>
      <c r="D36">
        <f>'[1]Sk16 9 Deg Cycle 1 (redo)_10.xl'!D33</f>
        <v>3.0423360656688329E-3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(redo)_10.xl'!A37</f>
        <v>A6</v>
      </c>
      <c r="B37" t="str">
        <f>'[1]Sk16 9 Deg Cycle 1 (redo)_10.xl'!B34</f>
        <v>N/A</v>
      </c>
      <c r="C37" t="str">
        <f>'[1]Sk16 9 Deg Cycle 1 (redo)_10.xl'!C34</f>
        <v>N/A</v>
      </c>
      <c r="D37">
        <f>'[1]Sk16 9 Deg Cycle 1 (redo)_10.xl'!D34</f>
        <v>2.7357401913932992E-3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(redo)_10.xl'!A38</f>
        <v>A7</v>
      </c>
      <c r="B38" t="str">
        <f>'[1]Sk16 9 Deg Cycle 1 (redo)_10.xl'!B36</f>
        <v>N/A</v>
      </c>
      <c r="C38" t="str">
        <f>'[1]Sk16 9 Deg Cycle 1 (redo)_10.xl'!C36</f>
        <v>N/A</v>
      </c>
      <c r="D38">
        <f>'[1]Sk16 9 Deg Cycle 1 (redo)_10.xl'!D36</f>
        <v>3.5699544687341758E-3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(redo)_10.xl'!A39</f>
        <v>B7</v>
      </c>
      <c r="B39" t="str">
        <f>'[1]Sk16 9 Deg Cycle 1 (redo)_10.xl'!B38</f>
        <v>N/A</v>
      </c>
      <c r="C39" t="str">
        <f>'[1]Sk16 9 Deg Cycle 1 (redo)_10.xl'!C38</f>
        <v>N/A</v>
      </c>
      <c r="D39">
        <f>'[1]Sk16 9 Deg Cycle 1 (redo)_10.xl'!D38</f>
        <v>3.6631883559877241E-3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(redo)_10.xl'!A40</f>
        <v>C7</v>
      </c>
      <c r="B40" t="str">
        <f>'[1]Sk16 9 Deg Cycle 1 (redo)_10.xl'!B39</f>
        <v>N/A</v>
      </c>
      <c r="C40" t="str">
        <f>'[1]Sk16 9 Deg Cycle 1 (redo)_10.xl'!C39</f>
        <v>N/A</v>
      </c>
      <c r="D40">
        <f>'[1]Sk16 9 Deg Cycle 1 (redo)_10.xl'!D39</f>
        <v>2.969631456236604E-3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(redo)_10.xl'!A41</f>
        <v>D7</v>
      </c>
      <c r="B41" t="str">
        <f>'[1]Sk16 9 Deg Cycle 1 (redo)_10.xl'!B41</f>
        <v>N/A</v>
      </c>
      <c r="C41" t="str">
        <f>'[1]Sk16 9 Deg Cycle 1 (redo)_10.xl'!C41</f>
        <v>N/A</v>
      </c>
      <c r="D41">
        <f>'[1]Sk16 9 Deg Cycle 1 (redo)_10.xl'!D41</f>
        <v>3.0953133469937E-3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(redo)_10.xl'!A42</f>
        <v>E7</v>
      </c>
      <c r="B42" t="str">
        <f>'[1]Sk16 9 Deg Cycle 1 (redo)_10.xl'!B42</f>
        <v>N/A</v>
      </c>
      <c r="C42" t="str">
        <f>'[1]Sk16 9 Deg Cycle 1 (redo)_10.xl'!C42</f>
        <v>N/A</v>
      </c>
      <c r="D42">
        <f>'[1]Sk16 9 Deg Cycle 1 (redo)_10.xl'!D42</f>
        <v>2.3335149281406551E-3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(redo)_10.xl'!A43</f>
        <v>F7</v>
      </c>
      <c r="B43" t="str">
        <f>'[1]Sk16 9 Deg Cycle 1 (redo)_10.xl'!B43</f>
        <v>N/A</v>
      </c>
      <c r="C43" t="str">
        <f>'[1]Sk16 9 Deg Cycle 1 (redo)_10.xl'!C43</f>
        <v>N/A</v>
      </c>
      <c r="D43">
        <f>'[1]Sk16 9 Deg Cycle 1 (redo)_10.xl'!D43</f>
        <v>3.1799482551035682E-3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(redo)_10.xl'!A44</f>
        <v>F8</v>
      </c>
      <c r="B44" t="str">
        <f>'[1]Sk16 9 Deg Cycle 1 (redo)_10.xl'!B44</f>
        <v>N/A</v>
      </c>
      <c r="C44" t="str">
        <f>'[1]Sk16 9 Deg Cycle 1 (redo)_10.xl'!C44</f>
        <v>N/A</v>
      </c>
      <c r="D44">
        <f>'[1]Sk16 9 Deg Cycle 1 (redo)_10.xl'!D44</f>
        <v>4.972280908795508E-4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(redo)_10.xl'!A45</f>
        <v>E8</v>
      </c>
      <c r="B45" t="str">
        <f>'[1]Sk16 9 Deg Cycle 1 (redo)_10.xl'!B45</f>
        <v>N/A</v>
      </c>
      <c r="C45" t="str">
        <f>'[1]Sk16 9 Deg Cycle 1 (redo)_10.xl'!C45</f>
        <v>N/A</v>
      </c>
      <c r="D45">
        <f>'[1]Sk16 9 Deg Cycle 1 (redo)_10.xl'!D45</f>
        <v>4.1273909350706484E-3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(redo)_10.xl'!A46</f>
        <v>D8</v>
      </c>
      <c r="B46" t="str">
        <f>'[1]Sk16 9 Deg Cycle 1 (redo)_10.xl'!B46</f>
        <v>N/A</v>
      </c>
      <c r="C46" t="str">
        <f>'[1]Sk16 9 Deg Cycle 1 (redo)_10.xl'!C46</f>
        <v>N/A</v>
      </c>
      <c r="D46">
        <f>'[1]Sk16 9 Deg Cycle 1 (redo)_10.xl'!D46</f>
        <v>2.9111017277449378E-3</v>
      </c>
    </row>
    <row r="47" spans="1:6" x14ac:dyDescent="0.25">
      <c r="A47" s="1" t="str">
        <f>'[1]Sk16 9 Deg Cycle 1 (redo)_10.xl'!A47</f>
        <v>C8</v>
      </c>
      <c r="B47" t="str">
        <f>'[1]Sk16 9 Deg Cycle 1 (redo)_10.xl'!B47</f>
        <v>N/A</v>
      </c>
      <c r="C47" t="str">
        <f>'[1]Sk16 9 Deg Cycle 1 (redo)_10.xl'!C47</f>
        <v>N/A</v>
      </c>
      <c r="D47">
        <f>'[1]Sk16 9 Deg Cycle 1 (redo)_10.xl'!D47</f>
        <v>3.833481496236794E-3</v>
      </c>
    </row>
    <row r="48" spans="1:6" x14ac:dyDescent="0.25">
      <c r="A48" s="1" t="str">
        <f>'[1]Sk16 9 Deg Cycle 1 (redo)_10.xl'!A48</f>
        <v>B8</v>
      </c>
      <c r="B48" t="str">
        <f>'[1]Sk16 9 Deg Cycle 1 (redo)_10.xl'!B48</f>
        <v>N/A</v>
      </c>
      <c r="C48" t="str">
        <f>'[1]Sk16 9 Deg Cycle 1 (redo)_10.xl'!C48</f>
        <v>N/A</v>
      </c>
      <c r="D48">
        <f>'[1]Sk16 9 Deg Cycle 1 (redo)_10.xl'!D48</f>
        <v>3.326305007635449E-3</v>
      </c>
    </row>
    <row r="49" spans="1:4" x14ac:dyDescent="0.25">
      <c r="A49" s="1" t="str">
        <f>'[1]Sk16 9 Deg Cycle 1 (redo)_10.xl'!A49</f>
        <v>A8</v>
      </c>
      <c r="B49" t="str">
        <f>'[1]Sk16 9 Deg Cycle 1 (redo)_10.xl'!B49</f>
        <v>N/A</v>
      </c>
      <c r="C49" t="str">
        <f>'[1]Sk16 9 Deg Cycle 1 (redo)_10.xl'!C49</f>
        <v>N/A</v>
      </c>
      <c r="D49">
        <f>'[1]Sk16 9 Deg Cycle 1 (redo)_10.xl'!D49</f>
        <v>3.6768347355769799E-3</v>
      </c>
    </row>
  </sheetData>
  <autoFilter ref="B1:D49" xr:uid="{A9A5BE93-1DB7-4DAB-8961-2BA06FED4A5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zoomScaleNormal="100" workbookViewId="0">
      <selection activeCell="Y39" sqref="Y39"/>
    </sheetView>
  </sheetViews>
  <sheetFormatPr defaultRowHeight="15" x14ac:dyDescent="0.25"/>
  <cols>
    <col min="3" max="3" width="14.140625" bestFit="1" customWidth="1"/>
    <col min="4" max="4" width="15.28515625" bestFit="1" customWidth="1"/>
    <col min="5" max="5" width="14.140625" bestFit="1" customWidth="1"/>
    <col min="6" max="6" width="11.5703125" style="14" bestFit="1" customWidth="1"/>
    <col min="7" max="7" width="15.140625" bestFit="1" customWidth="1"/>
    <col min="8" max="8" width="16.140625" bestFit="1" customWidth="1"/>
    <col min="9" max="9" width="14.7109375" bestFit="1" customWidth="1"/>
    <col min="10" max="10" width="12.28515625" style="14" bestFit="1" customWidth="1"/>
    <col min="11" max="11" width="17.85546875" bestFit="1" customWidth="1"/>
    <col min="12" max="12" width="19.42578125" bestFit="1" customWidth="1"/>
    <col min="13" max="13" width="18.28515625" bestFit="1" customWidth="1"/>
    <col min="14" max="14" width="15.5703125" style="14" bestFit="1" customWidth="1"/>
  </cols>
  <sheetData>
    <row r="1" spans="1:14" x14ac:dyDescent="0.25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1" t="s">
        <v>56</v>
      </c>
      <c r="G1" s="1" t="s">
        <v>57</v>
      </c>
      <c r="H1" s="1" t="s">
        <v>58</v>
      </c>
      <c r="I1" s="1" t="s">
        <v>59</v>
      </c>
      <c r="J1" s="11" t="s">
        <v>60</v>
      </c>
      <c r="K1" s="1" t="s">
        <v>61</v>
      </c>
      <c r="L1" s="1" t="s">
        <v>62</v>
      </c>
      <c r="M1" s="1" t="s">
        <v>63</v>
      </c>
      <c r="N1" s="11" t="s">
        <v>64</v>
      </c>
    </row>
    <row r="2" spans="1:14" x14ac:dyDescent="0.25">
      <c r="A2" s="2" t="s">
        <v>1</v>
      </c>
      <c r="B2" s="2" t="s">
        <v>65</v>
      </c>
      <c r="C2" s="3">
        <f>'SK16 9 Deg Cycle 1 (redo)'!$G$2</f>
        <v>102.13011156115108</v>
      </c>
      <c r="D2" s="3">
        <f>'SK16 9 Deg Cycle 1 (redo)'!$G$4</f>
        <v>55.876809741544839</v>
      </c>
      <c r="E2" s="3">
        <f>'SK16 9 Deg Cycle 1 (redo)'!$G$6</f>
        <v>22</v>
      </c>
      <c r="F2" s="15">
        <f>'SK16 9 Deg Cycle 1 (redo)'!$G$5</f>
        <v>0.5471139597070569</v>
      </c>
      <c r="G2" s="3">
        <f>'SK16 9 Deg Cycle 1 (redo)'!$H$2</f>
        <v>2.7806498516069094E-4</v>
      </c>
      <c r="H2" s="3">
        <f>'SK16 9 Deg Cycle 1 (redo)'!$H$4</f>
        <v>7.242773279633074E-5</v>
      </c>
      <c r="I2" s="3">
        <f>'SK16 9 Deg Cycle 1 (redo)'!$H$6</f>
        <v>22</v>
      </c>
      <c r="J2" s="15">
        <f>'SK16 9 Deg Cycle 1 (redo)'!$H$5</f>
        <v>0.26047052545819632</v>
      </c>
      <c r="K2" s="3">
        <f>'SK16 9 Deg Cycle 1 (redo)'!$I$2</f>
        <v>2.8521891019462468E-3</v>
      </c>
      <c r="L2" s="3">
        <f>'SK16 9 Deg Cycle 1 (redo)'!$I$4</f>
        <v>7.075542598051868E-4</v>
      </c>
      <c r="M2" s="3">
        <f>'SK16 9 Deg Cycle 1 (redo)'!$I$6</f>
        <v>48</v>
      </c>
      <c r="N2" s="12">
        <f>'SK16 9 Deg Cycle 1 (redo)'!$I$5</f>
        <v>0.24807410536782901</v>
      </c>
    </row>
    <row r="3" spans="1:14" x14ac:dyDescent="0.25">
      <c r="A3" s="2" t="s">
        <v>2</v>
      </c>
      <c r="B3" s="2" t="s">
        <v>65</v>
      </c>
      <c r="C3" s="3">
        <f>'SK16 9 Deg Cycle 2 (redo)'!$G$2</f>
        <v>61.992873788569739</v>
      </c>
      <c r="D3" s="3">
        <f>'SK16 9 Deg Cycle 3 (redo)'!$G$4</f>
        <v>35.906367737970982</v>
      </c>
      <c r="E3" s="3">
        <f>'SK16 9 Deg Cycle 2 (redo)'!$G$6</f>
        <v>6</v>
      </c>
      <c r="F3" s="15">
        <f>'SK16 9 Deg Cycle 2 (redo)'!$G$5</f>
        <v>0.50392100854140998</v>
      </c>
      <c r="G3" s="3">
        <f>'SK16 9 Deg Cycle 2 (redo)'!$H$2</f>
        <v>2.6261757399091809E-4</v>
      </c>
      <c r="H3" s="3">
        <f>'SK16 9 Deg Cycle 2 (redo)'!$H$4</f>
        <v>1.3187632784963609E-4</v>
      </c>
      <c r="I3" s="3">
        <f>'SK16 9 Deg Cycle 2 (redo)'!$H$6</f>
        <v>6</v>
      </c>
      <c r="J3" s="15">
        <f>'SK16 9 Deg Cycle 2 (redo)'!$H$5</f>
        <v>0.50216109244157692</v>
      </c>
      <c r="K3" s="3">
        <f>'SK16 9 Deg Cycle 2 (redo)'!$I$2</f>
        <v>2.1881045461132624E-3</v>
      </c>
      <c r="L3" s="3">
        <f>'SK16 9 Deg Cycle 2 (redo)'!$I$4</f>
        <v>5.6140578967967913E-4</v>
      </c>
      <c r="M3" s="3">
        <f>'SK16 9 Deg Cycle 2 (redo)'!$I$6</f>
        <v>48</v>
      </c>
      <c r="N3" s="12">
        <f>'SK16 9 Deg Cycle 2 (redo)'!$I$5</f>
        <v>0.25657173953452367</v>
      </c>
    </row>
    <row r="4" spans="1:14" x14ac:dyDescent="0.25">
      <c r="A4" s="2" t="s">
        <v>3</v>
      </c>
      <c r="B4" s="2" t="s">
        <v>65</v>
      </c>
      <c r="C4" s="3">
        <f>'SK16 9 Deg Cycle 2_1.xlsx'!$G$2</f>
        <v>86.285317700353446</v>
      </c>
      <c r="D4" s="3">
        <f>'SK16 9 Deg Cycle 2_1.xlsx'!$G$4</f>
        <v>13.928328495578294</v>
      </c>
      <c r="E4" s="3">
        <f>'SK16 9 Deg Cycle 2_1.xlsx'!$G$6</f>
        <v>47</v>
      </c>
      <c r="F4" s="15">
        <f>'SK16 9 Deg Cycle 2_1.xlsx'!$G$5</f>
        <v>0.16142176753579063</v>
      </c>
      <c r="G4" s="3">
        <f>'SK16 9 Deg Cycle 2_1.xlsx'!$H$2</f>
        <v>3.5862442381116909E-4</v>
      </c>
      <c r="H4" s="3">
        <f>'SK16 9 Deg Cycle 2_1.xlsx'!$H$4</f>
        <v>7.8980483567238775E-5</v>
      </c>
      <c r="I4" s="3">
        <f>'SK16 9 Deg Cycle 2_1.xlsx'!$H$6</f>
        <v>47</v>
      </c>
      <c r="J4" s="15">
        <f>'SK16 9 Deg Cycle 2_1.xlsx'!$H$5</f>
        <v>0.22023174754217337</v>
      </c>
      <c r="K4" s="3">
        <f>'SK16 9 Deg Cycle 2_1.xlsx'!$I$2</f>
        <v>2.361713233205939E-3</v>
      </c>
      <c r="L4" s="3">
        <f>'SK16 9 Deg Cycle 2_1.xlsx'!$I$4</f>
        <v>5.3391486516524394E-4</v>
      </c>
      <c r="M4" s="3">
        <f>'SK16 9 Deg Cycle 2_1.xlsx'!$I$6</f>
        <v>48</v>
      </c>
      <c r="N4" s="12">
        <f>'SK16 9 Deg Cycle 2_1.xlsx'!$I$5</f>
        <v>0.22607099696031854</v>
      </c>
    </row>
    <row r="5" spans="1:14" x14ac:dyDescent="0.25">
      <c r="A5" s="2" t="s">
        <v>4</v>
      </c>
      <c r="B5" s="2" t="s">
        <v>65</v>
      </c>
      <c r="C5" s="3">
        <f>'SK16 9 Deg Cycle 3 (redo)'!$G$2</f>
        <v>58.477101309819446</v>
      </c>
      <c r="D5" s="3">
        <f>'SK16 9 Deg Cycle 3 (redo)'!$G$4</f>
        <v>35.906367737970982</v>
      </c>
      <c r="E5" s="3">
        <f>'SK16 9 Deg Cycle 3 (redo)'!$G$6</f>
        <v>21</v>
      </c>
      <c r="F5" s="15">
        <f>'SK16 9 Deg Cycle 3 (redo)'!$G$5</f>
        <v>0.61402441184172718</v>
      </c>
      <c r="G5" s="3">
        <f>'SK16 9 Deg Cycle 3 (redo)'!$H$2</f>
        <v>2.5660163116124471E-4</v>
      </c>
      <c r="H5" s="3">
        <f>'SK16 9 Deg Cycle 3 (redo)'!$H$4</f>
        <v>1.9334487964876106E-4</v>
      </c>
      <c r="I5" s="3">
        <f>'SK16 9 Deg Cycle 3 (redo)'!$H$6</f>
        <v>21</v>
      </c>
      <c r="J5" s="15">
        <f>'SK16 9 Deg Cycle 3 (redo)'!$H$5</f>
        <v>0.7534826601599659</v>
      </c>
      <c r="K5" s="3">
        <f>'SK16 9 Deg Cycle 3 (redo)'!$I$2</f>
        <v>3.6318713553975591E-3</v>
      </c>
      <c r="L5" s="3">
        <f>'SK16 9 Deg Cycle 3 (redo)'!$I$4</f>
        <v>9.6153070613638194E-4</v>
      </c>
      <c r="M5" s="3">
        <f>'SK16 9 Deg Cycle 3 (redo)'!$I$6</f>
        <v>48</v>
      </c>
      <c r="N5" s="12">
        <f>'SK16 9 Deg Cycle 3 (redo)'!$I$5</f>
        <v>0.26474800785754399</v>
      </c>
    </row>
    <row r="6" spans="1:14" x14ac:dyDescent="0.25">
      <c r="A6" s="2" t="s">
        <v>5</v>
      </c>
      <c r="B6" s="2" t="s">
        <v>65</v>
      </c>
      <c r="C6" s="3">
        <f>'SK16 9 Deg Cycle 4 (redo)'!$G$2</f>
        <v>95.569156769367709</v>
      </c>
      <c r="D6" s="3">
        <f>'SK16 9 Deg Cycle 4 (redo)'!$G$4</f>
        <v>29.094966903609858</v>
      </c>
      <c r="E6" s="3">
        <f>'SK16 9 Deg Cycle 4 (redo)'!$G$6</f>
        <v>19</v>
      </c>
      <c r="F6" s="15">
        <f>'SK16 9 Deg Cycle 4 (redo)'!$G$5</f>
        <v>0.30443887847439416</v>
      </c>
      <c r="G6" s="3">
        <f>'SK16 9 Deg Cycle 4 (redo)'!$H$2</f>
        <v>3.0048936303854516E-4</v>
      </c>
      <c r="H6" s="3">
        <f>'SK16 9 Deg Cycle 4 (redo)'!$H$4</f>
        <v>1.0600918576229004E-4</v>
      </c>
      <c r="I6" s="3">
        <f>'SK16 9 Deg Cycle 4 (redo)'!$H$6</f>
        <v>19</v>
      </c>
      <c r="J6" s="15">
        <f>'SK16 9 Deg Cycle 4 (redo)'!$H$5</f>
        <v>0.35278848039852828</v>
      </c>
      <c r="K6" s="3">
        <f>'SK16 9 Deg Cycle 4 (redo)'!$I$2</f>
        <v>2.2335806413060202E-3</v>
      </c>
      <c r="L6" s="3">
        <f>'SK16 9 Deg Cycle 4 (redo)'!$I$4</f>
        <v>6.8848675909079346E-4</v>
      </c>
      <c r="M6" s="3">
        <f>'SK16 9 Deg Cycle 4 (redo)'!$I$6</f>
        <v>48</v>
      </c>
      <c r="N6" s="12">
        <f>'SK16 9 Deg Cycle 4 (redo)'!$I$5</f>
        <v>0.30824352000482114</v>
      </c>
    </row>
    <row r="7" spans="1:14" x14ac:dyDescent="0.25">
      <c r="A7" s="2" t="s">
        <v>6</v>
      </c>
      <c r="B7" s="2" t="s">
        <v>65</v>
      </c>
      <c r="C7" s="3">
        <f>'SK16 9 Deg Cycle 2_2.xlsx'!$G$2</f>
        <v>65.125149178794445</v>
      </c>
      <c r="D7" s="3">
        <f>'SK16 9 Deg Cycle 2_2.xlsx'!$G$4</f>
        <v>21.909756617534907</v>
      </c>
      <c r="E7" s="3">
        <f>'SK16 9 Deg Cycle 2_2.xlsx'!$G$6</f>
        <v>45</v>
      </c>
      <c r="F7" s="15">
        <f>'SK16 9 Deg Cycle 2_2.xlsx'!$G$5</f>
        <v>0.3364254346256299</v>
      </c>
      <c r="G7" s="3">
        <f>'SK16 9 Deg Cycle 2_2.xlsx'!$H$2</f>
        <v>3.6136669393127465E-4</v>
      </c>
      <c r="H7" s="3">
        <f>'SK16 9 Deg Cycle 2_2.xlsx'!$H$4</f>
        <v>1.2060152284858691E-4</v>
      </c>
      <c r="I7" s="3">
        <f>'SK16 9 Deg Cycle 2_2.xlsx'!$H$6</f>
        <v>45</v>
      </c>
      <c r="J7" s="15">
        <f>'SK16 9 Deg Cycle 2_2.xlsx'!$H$5</f>
        <v>0.33373723941344502</v>
      </c>
      <c r="K7" s="3">
        <f>'SK16 9 Deg Cycle 2_2.xlsx'!$I$2</f>
        <v>3.0001753142142773E-3</v>
      </c>
      <c r="L7" s="3">
        <f>'SK16 9 Deg Cycle 2_2.xlsx'!$I$4</f>
        <v>7.4028304870659832E-4</v>
      </c>
      <c r="M7" s="3">
        <f>'SK16 9 Deg Cycle 2_2.xlsx'!$I$6</f>
        <v>48</v>
      </c>
      <c r="N7" s="12">
        <f>'SK16 9 Deg Cycle 2_2.xlsx'!$I$5</f>
        <v>0.24674659684028255</v>
      </c>
    </row>
    <row r="8" spans="1:14" x14ac:dyDescent="0.25">
      <c r="A8" s="2" t="s">
        <v>7</v>
      </c>
      <c r="B8" s="2" t="s">
        <v>65</v>
      </c>
      <c r="C8" s="3">
        <f>'SK16 9 Deg Cycle 2_3.xlsx'!$G$2</f>
        <v>79.395296497344461</v>
      </c>
      <c r="D8" s="3">
        <f>'SK16 9 Deg Cycle 2_3.xlsx'!$G$4</f>
        <v>23.891007506453601</v>
      </c>
      <c r="E8" s="3">
        <f>'SK16 9 Deg Cycle 2_3.xlsx'!$G$6</f>
        <v>25</v>
      </c>
      <c r="F8" s="15">
        <f>'SK16 9 Deg Cycle 2_3.xlsx'!$G$5</f>
        <v>0.3009121265420639</v>
      </c>
      <c r="G8" s="3">
        <f>'SK16 9 Deg Cycle 2_3.xlsx'!$H$2</f>
        <v>2.5103783154734602E-4</v>
      </c>
      <c r="H8" s="3">
        <f>'SK16 9 Deg Cycle 2_3.xlsx'!$H$4</f>
        <v>8.951880984254851E-5</v>
      </c>
      <c r="I8" s="3">
        <f>'SK16 9 Deg Cycle 2_3.xlsx'!$H$6</f>
        <v>25</v>
      </c>
      <c r="J8" s="15">
        <f>'SK16 9 Deg Cycle 2_3.xlsx'!$H$5</f>
        <v>0.3565948976326509</v>
      </c>
      <c r="K8" s="3">
        <f>'SK16 9 Deg Cycle 2_3.xlsx'!$I$2</f>
        <v>2.0054600009301593E-3</v>
      </c>
      <c r="L8" s="3">
        <f>'SK16 9 Deg Cycle 2_3.xlsx'!$I$4</f>
        <v>3.9784932426428272E-4</v>
      </c>
      <c r="M8" s="3">
        <f>'SK16 9 Deg Cycle 2_3.xlsx'!$I$6</f>
        <v>48</v>
      </c>
      <c r="N8" s="12">
        <f>'SK16 9 Deg Cycle 2_3.xlsx'!$I$5</f>
        <v>0.19838307624173748</v>
      </c>
    </row>
    <row r="9" spans="1:14" x14ac:dyDescent="0.25">
      <c r="A9" s="2" t="s">
        <v>8</v>
      </c>
      <c r="B9" s="2" t="s">
        <v>65</v>
      </c>
      <c r="C9" s="3">
        <f>'SK16 9 Deg Cycle 2_4.xlsx'!$G$2</f>
        <v>78.732904588533231</v>
      </c>
      <c r="D9" s="3">
        <f>'SK16 9 Deg Cycle 2_4.xlsx'!$G$4</f>
        <v>27.823475304989316</v>
      </c>
      <c r="E9" s="3">
        <f>'SK16 9 Deg Cycle 2_4.xlsx'!$G$6</f>
        <v>46</v>
      </c>
      <c r="F9" s="15">
        <f>'SK16 9 Deg Cycle 2_4.xlsx'!$G$5</f>
        <v>0.35339068779943839</v>
      </c>
      <c r="G9" s="3">
        <f>'SK16 9 Deg Cycle 2_4.xlsx'!$H$2</f>
        <v>4.3515128515574195E-4</v>
      </c>
      <c r="H9" s="3">
        <f>'SK16 9 Deg Cycle 2_4.xlsx'!$H$4</f>
        <v>1.0029962581545821E-4</v>
      </c>
      <c r="I9" s="3">
        <f>'SK16 9 Deg Cycle 2_4.xlsx'!$H$6</f>
        <v>46</v>
      </c>
      <c r="J9" s="15">
        <f>'SK16 9 Deg Cycle 2_4.xlsx'!$H$5</f>
        <v>0.23049369090007552</v>
      </c>
      <c r="K9" s="3">
        <f>'SK16 9 Deg Cycle 2_4.xlsx'!$I$2</f>
        <v>2.2355723626245948E-3</v>
      </c>
      <c r="L9" s="3">
        <f>'SK16 9 Deg Cycle 2_4.xlsx'!$I$4</f>
        <v>7.1243342295343828E-4</v>
      </c>
      <c r="M9" s="3">
        <f>'SK16 9 Deg Cycle 2_4.xlsx'!$I$6</f>
        <v>48</v>
      </c>
      <c r="N9" s="12">
        <f>'SK16 9 Deg Cycle 2_4.xlsx'!$I$5</f>
        <v>0.31868054680951191</v>
      </c>
    </row>
    <row r="10" spans="1:14" x14ac:dyDescent="0.25">
      <c r="A10" s="2" t="s">
        <v>9</v>
      </c>
      <c r="B10" s="2" t="s">
        <v>65</v>
      </c>
      <c r="C10" s="3">
        <f>'SK16 9 Deg Cycle 2_5.xlsx'!$G$2</f>
        <v>60.7056285207427</v>
      </c>
      <c r="D10" s="3">
        <f>'SK16 9 Deg Cycle 2_5.xlsx'!$G$4</f>
        <v>18.082543989308025</v>
      </c>
      <c r="E10" s="3">
        <f>'SK16 9 Deg Cycle 2_5.xlsx'!$G$6</f>
        <v>42</v>
      </c>
      <c r="F10" s="15">
        <f>'SK16 9 Deg Cycle 2_5.xlsx'!$G$5</f>
        <v>0.29787260967291268</v>
      </c>
      <c r="G10" s="3">
        <f>'SK16 9 Deg Cycle 2_5.xlsx'!$H$2</f>
        <v>2.4877905183552185E-4</v>
      </c>
      <c r="H10" s="3">
        <f>'SK16 9 Deg Cycle 2_5.xlsx'!$H$4</f>
        <v>5.8954323145759681E-5</v>
      </c>
      <c r="I10" s="3">
        <f>'SK16 9 Deg Cycle 2_5.xlsx'!$H$6</f>
        <v>42</v>
      </c>
      <c r="J10" s="15">
        <f>'SK16 9 Deg Cycle 2_5.xlsx'!$H$5</f>
        <v>0.2369746275290768</v>
      </c>
      <c r="K10" s="3">
        <f>'SK16 9 Deg Cycle 2_5.xlsx'!$I$2</f>
        <v>3.0627632789989568E-3</v>
      </c>
      <c r="L10" s="3">
        <f>'SK16 9 Deg Cycle 2_5.xlsx'!$I$4</f>
        <v>7.9123179572326092E-4</v>
      </c>
      <c r="M10" s="3">
        <f>'SK16 9 Deg Cycle 2_5.xlsx'!$I$6</f>
        <v>48</v>
      </c>
      <c r="N10" s="12">
        <f>'SK16 9 Deg Cycle 2_5.xlsx'!$I$5</f>
        <v>0.25833919361272661</v>
      </c>
    </row>
    <row r="11" spans="1:14" x14ac:dyDescent="0.25">
      <c r="A11" s="2" t="s">
        <v>10</v>
      </c>
      <c r="B11" s="2" t="s">
        <v>65</v>
      </c>
      <c r="C11" s="3">
        <f>'SK16 9 Deg Cycle 5 (redo)'!$G$2</f>
        <v>70.764783448152741</v>
      </c>
      <c r="D11" s="3">
        <f>'SK16 9 Deg Cycle 5 (redo)'!$G$4</f>
        <v>42.094834803937296</v>
      </c>
      <c r="E11" s="3">
        <f>'SK16 9 Deg Cycle 5 (redo)'!$G$6</f>
        <v>34</v>
      </c>
      <c r="F11" s="15">
        <f>'SK16 9 Deg Cycle 5 (redo)'!$G$5</f>
        <v>0.59485570014891564</v>
      </c>
      <c r="G11" s="3">
        <f>'SK16 9 Deg Cycle 5 (redo)'!$H$2</f>
        <v>2.9294293800982821E-4</v>
      </c>
      <c r="H11" s="3">
        <f>'SK16 9 Deg Cycle 5 (redo)'!$H$4</f>
        <v>1.4362142766168401E-4</v>
      </c>
      <c r="I11" s="3">
        <f>'SK16 9 Deg Cycle 5 (redo)'!$H$6</f>
        <v>34</v>
      </c>
      <c r="J11" s="15">
        <f>'SK16 9 Deg Cycle 5 (redo)'!$H$5</f>
        <v>0.49027100170909571</v>
      </c>
      <c r="K11" s="3">
        <f>'SK16 9 Deg Cycle 5 (redo)'!$I$2</f>
        <v>2.9224895435129902E-3</v>
      </c>
      <c r="L11" s="3">
        <f>'SK16 9 Deg Cycle 5 (redo)'!$I$4</f>
        <v>6.8750790674643669E-4</v>
      </c>
      <c r="M11" s="3">
        <f>'SK16 9 Deg Cycle 5 (redo)'!$I$6</f>
        <v>48</v>
      </c>
      <c r="N11" s="12">
        <f>'SK16 9 Deg Cycle 5 (redo)'!$I$5</f>
        <v>0.23524734528904936</v>
      </c>
    </row>
    <row r="12" spans="1:14" x14ac:dyDescent="0.25">
      <c r="A12" s="2" t="s">
        <v>11</v>
      </c>
      <c r="B12" s="2" t="s">
        <v>65</v>
      </c>
      <c r="C12" s="3">
        <f>'SK16 9 Deg Cycle 6 (redo)'!$G$2</f>
        <v>112.49959816601474</v>
      </c>
      <c r="D12" s="3">
        <f>'SK16 9 Deg Cycle 6 (redo)'!$G$4</f>
        <v>56.916267032110973</v>
      </c>
      <c r="E12" s="3">
        <f>'SK16 9 Deg Cycle 6 (redo)'!$G$6</f>
        <v>27</v>
      </c>
      <c r="F12" s="15">
        <f>'SK16 9 Deg Cycle 6 (redo)'!$G$5</f>
        <v>0.50592418070791778</v>
      </c>
      <c r="G12" s="3">
        <f>'SK16 9 Deg Cycle 6 (redo)'!$H$2</f>
        <v>3.1750275058307816E-4</v>
      </c>
      <c r="H12" s="3">
        <f>'SK16 9 Deg Cycle 6 (redo)'!$H$4</f>
        <v>1.4879794223454008E-4</v>
      </c>
      <c r="I12" s="3">
        <f>'SK16 9 Deg Cycle 6 (redo)'!$H$6</f>
        <v>27</v>
      </c>
      <c r="J12" s="15">
        <f>'SK16 9 Deg Cycle 6 (redo)'!$H$5</f>
        <v>0.46865087613030121</v>
      </c>
      <c r="K12" s="3">
        <f>'SK16 9 Deg Cycle 6 (redo)'!$I$2</f>
        <v>2.6820257231369104E-3</v>
      </c>
      <c r="L12" s="3">
        <f>'SK16 9 Deg Cycle 6 (redo)'!$I$4</f>
        <v>8.1755311922597712E-4</v>
      </c>
      <c r="M12" s="3">
        <f>'SK16 9 Deg Cycle 6 (redo)'!$I$6</f>
        <v>48</v>
      </c>
      <c r="N12" s="12">
        <f>'SK16 9 Deg Cycle 6 (redo)'!$I$5</f>
        <v>0.30482672562504842</v>
      </c>
    </row>
    <row r="13" spans="1:14" x14ac:dyDescent="0.25">
      <c r="A13" s="2" t="s">
        <v>12</v>
      </c>
      <c r="B13" s="2" t="s">
        <v>65</v>
      </c>
      <c r="C13" s="3">
        <f>'SK16 9 Deg Cycle 2_6.xlsx'!$G$2</f>
        <v>73.934767148633966</v>
      </c>
      <c r="D13" s="3">
        <f>'SK16 9 Deg Cycle 2_6.xlsx'!$G$4</f>
        <v>19.012130597574583</v>
      </c>
      <c r="E13" s="3">
        <f>'SK16 9 Deg Cycle 2_6.xlsx'!$G$6</f>
        <v>40</v>
      </c>
      <c r="F13" s="15">
        <f>'SK16 9 Deg Cycle 2_6.xlsx'!$G$5</f>
        <v>0.25714736558720408</v>
      </c>
      <c r="G13" s="3">
        <f>'SK16 9 Deg Cycle 2_6.xlsx'!$H$2</f>
        <v>3.3250093464012485E-4</v>
      </c>
      <c r="H13" s="3">
        <f>'SK16 9 Deg Cycle 2_6.xlsx'!$H$4</f>
        <v>8.5236952278774236E-5</v>
      </c>
      <c r="I13" s="3">
        <f>'SK16 9 Deg Cycle 2_6.xlsx'!$H$6</f>
        <v>40</v>
      </c>
      <c r="J13" s="15">
        <f>'SK16 9 Deg Cycle 2_6.xlsx'!$H$5</f>
        <v>0.25635101558745571</v>
      </c>
      <c r="K13" s="3">
        <f>'SK16 9 Deg Cycle 2_6.xlsx'!$I$2</f>
        <v>3.8983075140132362E-3</v>
      </c>
      <c r="L13" s="3">
        <f>'SK16 9 Deg Cycle 2_6.xlsx'!$I$4</f>
        <v>2.1844130961951409E-3</v>
      </c>
      <c r="M13" s="3">
        <f>'SK16 9 Deg Cycle 2_6.xlsx'!$I$6</f>
        <v>48</v>
      </c>
      <c r="N13" s="12">
        <f>'SK16 9 Deg Cycle 2_6.xlsx'!$I$5</f>
        <v>0.56034909722817827</v>
      </c>
    </row>
    <row r="14" spans="1:14" x14ac:dyDescent="0.25">
      <c r="A14" s="2" t="s">
        <v>13</v>
      </c>
      <c r="B14" s="2" t="s">
        <v>65</v>
      </c>
      <c r="C14" s="3">
        <f>'SK16 9 Deg Cycle 7 (redo)'!$G$2</f>
        <v>119.44303579712337</v>
      </c>
      <c r="D14" s="3">
        <f>'SK16 9 Deg Cycle 7 (redo)'!$G$4</f>
        <v>33.224603834404292</v>
      </c>
      <c r="E14" s="3">
        <f>'SK16 9 Deg Cycle 7 (redo)'!$G$6</f>
        <v>23</v>
      </c>
      <c r="F14" s="15">
        <f>'SK16 9 Deg Cycle 7 (redo)'!$G$5</f>
        <v>0.27816275442661231</v>
      </c>
      <c r="G14" s="3">
        <f>'SK16 9 Deg Cycle 7 (redo)'!$H$2</f>
        <v>3.2425542558360456E-4</v>
      </c>
      <c r="H14" s="3">
        <f>'SK16 9 Deg Cycle 7 (redo)'!$H$4</f>
        <v>1.1823092691238765E-4</v>
      </c>
      <c r="I14" s="3">
        <f>'SK16 9 Deg Cycle 7 (redo)'!$H$6</f>
        <v>23</v>
      </c>
      <c r="J14" s="15">
        <f>'SK16 9 Deg Cycle 7 (redo)'!$H$5</f>
        <v>0.36462281764319626</v>
      </c>
      <c r="K14" s="3">
        <f>'SK16 9 Deg Cycle 7 (redo)'!$I$2</f>
        <v>2.2701780604906675E-3</v>
      </c>
      <c r="L14" s="3">
        <f>'SK16 9 Deg Cycle 7 (redo)'!$I$4</f>
        <v>5.7548366428642448E-4</v>
      </c>
      <c r="M14" s="3">
        <f>'SK16 9 Deg Cycle 7 (redo)'!$I$6</f>
        <v>48</v>
      </c>
      <c r="N14" s="12">
        <f>'SK16 9 Deg Cycle 7 (redo)'!$I$5</f>
        <v>0.25349714822018926</v>
      </c>
    </row>
    <row r="15" spans="1:14" x14ac:dyDescent="0.25">
      <c r="A15" s="17" t="s">
        <v>14</v>
      </c>
      <c r="B15" s="2" t="s">
        <v>65</v>
      </c>
      <c r="C15" s="16"/>
      <c r="D15" s="3"/>
      <c r="E15" s="3">
        <f>'SK16 9 Deg Cycle 2_7.xlsx'!$G$6</f>
        <v>1</v>
      </c>
      <c r="F15" s="15" t="e">
        <f>'SK16 9 Deg Cycle 2_7.xlsx'!$G$5</f>
        <v>#DIV/0!</v>
      </c>
      <c r="G15" s="3">
        <f>'SK16 9 Deg Cycle 2_7.xlsx'!$H$2</f>
        <v>-8.118474204579112E-5</v>
      </c>
      <c r="H15" s="3" t="e">
        <f>'SK16 9 Deg Cycle 2_7.xlsx'!$H$4</f>
        <v>#DIV/0!</v>
      </c>
      <c r="I15" s="3">
        <f>'SK16 9 Deg Cycle 2_7.xlsx'!$H$6</f>
        <v>1</v>
      </c>
      <c r="J15" s="15" t="e">
        <f>'SK16 9 Deg Cycle 2_7.xlsx'!$H$5</f>
        <v>#DIV/0!</v>
      </c>
      <c r="K15" s="3">
        <f>'SK16 9 Deg Cycle 2_7.xlsx'!$I$2</f>
        <v>2.6084591623187631E-3</v>
      </c>
      <c r="L15" s="3">
        <f>'SK16 9 Deg Cycle 2_7.xlsx'!$I$4</f>
        <v>5.6672063578906587E-4</v>
      </c>
      <c r="M15" s="3">
        <f>'SK16 9 Deg Cycle 2_7.xlsx'!$I$6</f>
        <v>48</v>
      </c>
      <c r="N15" s="12">
        <f>'SK16 9 Deg Cycle 2_7.xlsx'!$I$5</f>
        <v>0.21726260620667925</v>
      </c>
    </row>
    <row r="16" spans="1:14" x14ac:dyDescent="0.25">
      <c r="A16" s="2" t="s">
        <v>15</v>
      </c>
      <c r="B16" s="2" t="s">
        <v>65</v>
      </c>
      <c r="C16" s="3">
        <f>'SK16 9 Deg Cycle 2_8.xlsx'!$G$2</f>
        <v>76.742601771011465</v>
      </c>
      <c r="D16" s="3">
        <f>'SK16 9 Deg Cycle 2_8.xlsx'!$G$4</f>
        <v>28.574508036064721</v>
      </c>
      <c r="E16" s="3">
        <f>'SK16 9 Deg Cycle 2_8.xlsx'!$G$6</f>
        <v>46</v>
      </c>
      <c r="F16" s="15">
        <f>'SK16 9 Deg Cycle 2_8.xlsx'!$G$5</f>
        <v>0.37234218513110634</v>
      </c>
      <c r="G16" s="3">
        <f>'SK16 9 Deg Cycle 2_8.xlsx'!$H$2</f>
        <v>2.4451734091336208E-4</v>
      </c>
      <c r="H16" s="3">
        <f>'SK16 9 Deg Cycle 2_8.xlsx'!$H$4</f>
        <v>8.6060954738254329E-5</v>
      </c>
      <c r="I16" s="3">
        <f>'SK16 9 Deg Cycle 2_8.xlsx'!$H$6</f>
        <v>46</v>
      </c>
      <c r="J16" s="15">
        <f>'SK16 9 Deg Cycle 2_8.xlsx'!$H$5</f>
        <v>0.35196258235422101</v>
      </c>
      <c r="K16" s="3">
        <f>'SK16 9 Deg Cycle 2_8.xlsx'!$I$2</f>
        <v>2.6465577218152156E-3</v>
      </c>
      <c r="L16" s="3">
        <f>'SK16 9 Deg Cycle 2_8.xlsx'!$I$4</f>
        <v>7.9934275641185381E-4</v>
      </c>
      <c r="M16" s="3">
        <f>'SK16 9 Deg Cycle 2_8.xlsx'!$I$6</f>
        <v>48</v>
      </c>
      <c r="N16" s="12">
        <f>'SK16 9 Deg Cycle 2_8.xlsx'!$I$5</f>
        <v>0.30203110622639368</v>
      </c>
    </row>
    <row r="17" spans="1:14" x14ac:dyDescent="0.25">
      <c r="A17" s="2" t="s">
        <v>16</v>
      </c>
      <c r="B17" s="2" t="s">
        <v>65</v>
      </c>
      <c r="C17" s="16">
        <f>'SK16 9 Deg Cycle 8 (redo)'!$G$2</f>
        <v>101.86678314987819</v>
      </c>
      <c r="D17" s="3">
        <f>'SK16 9 Deg Cycle 8 (redo)'!$G$4</f>
        <v>55.181062071288089</v>
      </c>
      <c r="E17" s="3">
        <f>'SK16 9 Deg Cycle 8 (redo)'!$G$6</f>
        <v>16</v>
      </c>
      <c r="F17" s="15">
        <f>'SK16 9 Deg Cycle 8 (redo)'!$G$5</f>
        <v>0.54169828834291678</v>
      </c>
      <c r="G17" s="3">
        <f>'SK16 9 Deg Cycle 8 (redo)'!$H$2</f>
        <v>1.6522240377724821E-4</v>
      </c>
      <c r="H17" s="3">
        <f>'SK16 9 Deg Cycle 8 (redo)'!$H$4</f>
        <v>1.1621286731510956E-4</v>
      </c>
      <c r="I17" s="3">
        <f>'SK16 9 Deg Cycle 8 (redo)'!$H$6</f>
        <v>16</v>
      </c>
      <c r="J17" s="15">
        <f>'SK16 9 Deg Cycle 8 (redo)'!$H$5</f>
        <v>0.70337233122323417</v>
      </c>
      <c r="K17" s="3">
        <f>'SK16 9 Deg Cycle 8 (redo)'!$I$2</f>
        <v>4.2792807732837546E-3</v>
      </c>
      <c r="L17" s="3">
        <f>'SK16 9 Deg Cycle 8 (redo)'!$I$4</f>
        <v>1.7425394411056559E-3</v>
      </c>
      <c r="M17" s="3">
        <f>'SK16 9 Deg Cycle 8 (redo)'!$I$6</f>
        <v>48</v>
      </c>
      <c r="N17" s="12">
        <f>'SK16 9 Deg Cycle 8 (redo)'!$I$5</f>
        <v>0.40720381144060769</v>
      </c>
    </row>
    <row r="18" spans="1:14" x14ac:dyDescent="0.25">
      <c r="A18" s="2" t="s">
        <v>17</v>
      </c>
      <c r="B18" s="2" t="s">
        <v>65</v>
      </c>
      <c r="C18" s="3">
        <f>'SK16 9 Deg Cycle 9 (redo)'!$G$2</f>
        <v>68.843304164368774</v>
      </c>
      <c r="D18" s="3">
        <f>'SK16 9 Deg Cycle 9 (redo)'!$G$4</f>
        <v>44.559753941407131</v>
      </c>
      <c r="E18" s="3">
        <f>'SK16 9 Deg Cycle 9 (redo)'!$G$6</f>
        <v>6</v>
      </c>
      <c r="F18" s="15">
        <f>'SK16 9 Deg Cycle 9 (redo)'!$G$5</f>
        <v>0.64726344097339128</v>
      </c>
      <c r="G18" s="3">
        <f>'SK16 9 Deg Cycle 9 (redo)'!$H$2</f>
        <v>1.7366491639523096E-4</v>
      </c>
      <c r="H18" s="3">
        <f>'SK16 9 Deg Cycle 9 (redo)'!$H$4</f>
        <v>1.0078115040639205E-4</v>
      </c>
      <c r="I18" s="3">
        <f>'SK16 9 Deg Cycle 9 (redo)'!$H$6</f>
        <v>6</v>
      </c>
      <c r="J18" s="15">
        <f>'SK16 9 Deg Cycle 9 (redo)'!$H$5</f>
        <v>0.58031957460556849</v>
      </c>
      <c r="K18" s="3">
        <f>'SK16 9 Deg Cycle 9 (redo)'!$I$2</f>
        <v>1.9078806184894817E-3</v>
      </c>
      <c r="L18" s="3">
        <f>'SK16 9 Deg Cycle 9 (redo)'!$I$4</f>
        <v>5.3329049824929334E-4</v>
      </c>
      <c r="M18" s="3">
        <f>'SK16 9 Deg Cycle 9 (redo)'!$I$6</f>
        <v>48</v>
      </c>
      <c r="N18" s="12">
        <f>'SK16 9 Deg Cycle 9 (redo)'!$I$5</f>
        <v>0.27951984682957426</v>
      </c>
    </row>
    <row r="19" spans="1:14" x14ac:dyDescent="0.25">
      <c r="A19" s="2" t="s">
        <v>18</v>
      </c>
      <c r="B19" s="2" t="s">
        <v>65</v>
      </c>
      <c r="C19" s="3">
        <f>'SK16 9 Deg Cycle 10 (redo)'!$G$2</f>
        <v>58.895768535641061</v>
      </c>
      <c r="D19" s="3">
        <f>'SK16 9 Deg Cycle 10 (redo)'!$G$4</f>
        <v>42.613897209655129</v>
      </c>
      <c r="E19" s="3">
        <f>'SK16 9 Deg Cycle 10 (redo)'!$G$6</f>
        <v>11</v>
      </c>
      <c r="F19" s="15">
        <f>'SK16 9 Deg Cycle 10 (redo)'!$G$5</f>
        <v>0.72354768889495213</v>
      </c>
      <c r="G19" s="3">
        <f>'SK16 9 Deg Cycle 10 (redo)'!$H$2</f>
        <v>2.8896439727320566E-4</v>
      </c>
      <c r="H19" s="3">
        <f>'SK16 9 Deg Cycle 10 (redo)'!$H$4</f>
        <v>1.5682601494143369E-4</v>
      </c>
      <c r="I19" s="3">
        <f>'SK16 9 Deg Cycle 10 (redo)'!$H$6</f>
        <v>11</v>
      </c>
      <c r="J19" s="15">
        <f>'SK16 9 Deg Cycle 10 (redo)'!$H$5</f>
        <v>0.54271742962563041</v>
      </c>
      <c r="K19" s="3">
        <f>'SK16 9 Deg Cycle 10 (redo)'!$I$2</f>
        <v>3.185384445732286E-3</v>
      </c>
      <c r="L19" s="3">
        <f>'SK16 9 Deg Cycle 10 (redo)'!$I$4</f>
        <v>6.4572346032592035E-4</v>
      </c>
      <c r="M19" s="3">
        <f>'SK16 9 Deg Cycle 10 (redo)'!$I$6</f>
        <v>48</v>
      </c>
      <c r="N19" s="12">
        <f>'SK16 9 Deg Cycle 10 (redo)'!$I$5</f>
        <v>0.20271445137212485</v>
      </c>
    </row>
    <row r="20" spans="1:14" x14ac:dyDescent="0.25">
      <c r="A20" s="2" t="s">
        <v>19</v>
      </c>
      <c r="B20" s="2" t="s">
        <v>65</v>
      </c>
      <c r="C20" s="3">
        <f>'SK16 9 Deg Cycle 2_9.xlsx'!$G$2</f>
        <v>69.228362793708769</v>
      </c>
      <c r="D20" s="3">
        <f>'SK16 9 Deg Cycle 2_9.xlsx'!$G$4</f>
        <v>16.863302049777431</v>
      </c>
      <c r="E20" s="3">
        <f>'SK16 9 Deg Cycle 2_9.xlsx'!$G$6</f>
        <v>33</v>
      </c>
      <c r="F20" s="15">
        <f>'SK16 9 Deg Cycle 2_9.xlsx'!$G$5</f>
        <v>0.24358949669267504</v>
      </c>
      <c r="G20" s="3">
        <f>'SK16 9 Deg Cycle 2_9.xlsx'!$H$2</f>
        <v>4.1062034545550187E-4</v>
      </c>
      <c r="H20" s="3">
        <f>'SK16 9 Deg Cycle 2_9.xlsx'!$H$4</f>
        <v>1.31079621151065E-4</v>
      </c>
      <c r="I20" s="3">
        <f>'SK16 9 Deg Cycle 2_9.xlsx'!$H$6</f>
        <v>33</v>
      </c>
      <c r="J20" s="15">
        <f>'SK16 9 Deg Cycle 2_9.xlsx'!$H$5</f>
        <v>0.31922339601964472</v>
      </c>
      <c r="K20" s="3">
        <f>'SK16 9 Deg Cycle 2_9.xlsx'!$I$2</f>
        <v>3.5558343079545984E-3</v>
      </c>
      <c r="L20" s="3">
        <f>'SK16 9 Deg Cycle 2_9.xlsx'!$I$4</f>
        <v>9.6661110843899566E-4</v>
      </c>
      <c r="M20" s="3">
        <f>'SK16 9 Deg Cycle 2_9.xlsx'!$I$6</f>
        <v>48</v>
      </c>
      <c r="N20" s="12">
        <f>'SK16 9 Deg Cycle 2_9.xlsx'!$I$5</f>
        <v>0.27183806238570596</v>
      </c>
    </row>
    <row r="21" spans="1:14" x14ac:dyDescent="0.25">
      <c r="A21" s="2" t="s">
        <v>20</v>
      </c>
      <c r="B21" s="2" t="s">
        <v>65</v>
      </c>
      <c r="C21" s="3">
        <f>'SK16 9 Deg Cycle 2_10.xlsx'!$G$2</f>
        <v>66.14154195745833</v>
      </c>
      <c r="D21" s="3">
        <f>'SK16 9 Deg Cycle 2_10.xlsx'!$G$4</f>
        <v>20.510122833262141</v>
      </c>
      <c r="E21" s="3">
        <f>'SK16 9 Deg Cycle 2_10.xlsx'!$G$6</f>
        <v>24</v>
      </c>
      <c r="F21" s="15">
        <f>'SK16 9 Deg Cycle 2_10.xlsx'!$G$5</f>
        <v>0.31009441610015798</v>
      </c>
      <c r="G21" s="3">
        <f>'SK16 9 Deg Cycle 2_10.xlsx'!$H$2</f>
        <v>2.8379234908956015E-4</v>
      </c>
      <c r="H21" s="3">
        <f>'SK16 9 Deg Cycle 2_10.xlsx'!$H$4</f>
        <v>7.9411023568770744E-5</v>
      </c>
      <c r="I21" s="3">
        <f>'SK16 9 Deg Cycle 2_10.xlsx'!$H$6</f>
        <v>24</v>
      </c>
      <c r="J21" s="15">
        <f>'SK16 9 Deg Cycle 2_10.xlsx'!$H$5</f>
        <v>0.27982087545182532</v>
      </c>
      <c r="K21" s="3">
        <f>'SK16 9 Deg Cycle 2_10.xlsx'!$I$2</f>
        <v>2.4389235109016946E-3</v>
      </c>
      <c r="L21" s="3">
        <f>'SK16 9 Deg Cycle 2_10.xlsx'!$I$4</f>
        <v>7.5104380679269609E-4</v>
      </c>
      <c r="M21" s="3">
        <f>'SK16 9 Deg Cycle 2_10.xlsx'!$I$6</f>
        <v>48</v>
      </c>
      <c r="N21" s="12">
        <f>'SK16 9 Deg Cycle 2_10.xlsx'!$I$5</f>
        <v>0.30794069737555141</v>
      </c>
    </row>
    <row r="22" spans="1:14" x14ac:dyDescent="0.25">
      <c r="A22" s="2" t="s">
        <v>21</v>
      </c>
      <c r="B22" s="2" t="s">
        <v>65</v>
      </c>
      <c r="C22" s="3">
        <f>'SK16 9 Deg Cycle 2_11.xlsx'!$G$2</f>
        <v>51.208231763657189</v>
      </c>
      <c r="D22" s="3">
        <f>'SK16 9 Deg Cycle 2_11.xlsx'!$G$4</f>
        <v>19.780056768421215</v>
      </c>
      <c r="E22" s="3">
        <f>'SK16 9 Deg Cycle 2_11.xlsx'!$G$6</f>
        <v>44</v>
      </c>
      <c r="F22" s="15">
        <f>'SK16 9 Deg Cycle 2_11.xlsx'!$G$5</f>
        <v>0.38626713102910237</v>
      </c>
      <c r="G22" s="3">
        <f>'SK16 9 Deg Cycle 2_11.xlsx'!$H$2</f>
        <v>2.5641847701608311E-4</v>
      </c>
      <c r="H22" s="3">
        <f>'SK16 9 Deg Cycle 2_11.xlsx'!$H$4</f>
        <v>1.0898081729699247E-4</v>
      </c>
      <c r="I22" s="3">
        <f>'SK16 9 Deg Cycle 2_11.xlsx'!$H$6</f>
        <v>44</v>
      </c>
      <c r="J22" s="15">
        <f>'SK16 9 Deg Cycle 2_11.xlsx'!$H$5</f>
        <v>0.42501156143344915</v>
      </c>
      <c r="K22" s="3">
        <f>'SK16 9 Deg Cycle 2_11.xlsx'!$I$2</f>
        <v>3.8742333427334024E-3</v>
      </c>
      <c r="L22" s="3">
        <f>'SK16 9 Deg Cycle 2_11.xlsx'!$I$4</f>
        <v>1.1784537898176246E-3</v>
      </c>
      <c r="M22" s="3">
        <f>'SK16 9 Deg Cycle 2_11.xlsx'!$I$6</f>
        <v>48</v>
      </c>
      <c r="N22" s="12">
        <f>'SK16 9 Deg Cycle 2_11.xlsx'!$I$5</f>
        <v>0.3041772876246493</v>
      </c>
    </row>
    <row r="23" spans="1:14" x14ac:dyDescent="0.25">
      <c r="A23" s="2" t="s">
        <v>22</v>
      </c>
      <c r="B23" s="2" t="s">
        <v>65</v>
      </c>
      <c r="C23" s="3">
        <f>'SK16 9 Deg Cycle 2_12.xlsx'!$G$2</f>
        <v>66.633476893795674</v>
      </c>
      <c r="D23" s="3">
        <f>'SK16 9 Deg Cycle 2_12.xlsx'!$G$4</f>
        <v>17.073824110437805</v>
      </c>
      <c r="E23" s="3">
        <f>'SK16 9 Deg Cycle 2_12.xlsx'!$G$6</f>
        <v>42</v>
      </c>
      <c r="F23" s="15">
        <f>'SK16 9 Deg Cycle 2_12.xlsx'!$G$5</f>
        <v>0.25623492734216863</v>
      </c>
      <c r="G23" s="3">
        <f>'SK16 9 Deg Cycle 2_12.xlsx'!$H$2</f>
        <v>2.1674753320419831E-4</v>
      </c>
      <c r="H23" s="3">
        <f>'SK16 9 Deg Cycle 2_12.xlsx'!$H$4</f>
        <v>8.7581955301902837E-5</v>
      </c>
      <c r="I23" s="3">
        <f>'SK16 9 Deg Cycle 2_12.xlsx'!$H$6</f>
        <v>42</v>
      </c>
      <c r="J23" s="15">
        <f>'SK16 9 Deg Cycle 2_12.xlsx'!$H$5</f>
        <v>0.4040735966272414</v>
      </c>
      <c r="K23" s="3">
        <f>'SK16 9 Deg Cycle 2_12.xlsx'!$I$2</f>
        <v>3.5484296346720043E-3</v>
      </c>
      <c r="L23" s="3">
        <f>'SK16 9 Deg Cycle 2_12.xlsx'!$I$4</f>
        <v>1.393568145085142E-3</v>
      </c>
      <c r="M23" s="3">
        <f>'SK16 9 Deg Cycle 2_12.xlsx'!$I$6</f>
        <v>48</v>
      </c>
      <c r="N23" s="12">
        <f>'SK16 9 Deg Cycle 2_12.xlsx'!$I$5</f>
        <v>0.39272813288122455</v>
      </c>
    </row>
    <row r="24" spans="1:14" x14ac:dyDescent="0.25">
      <c r="A24" s="2" t="s">
        <v>23</v>
      </c>
      <c r="B24" s="2" t="s">
        <v>65</v>
      </c>
      <c r="C24" s="3">
        <f>'SK16 9 Deg Cycle 11 (redo)'!$G$2</f>
        <v>79.866034360577075</v>
      </c>
      <c r="D24" s="3">
        <f>'SK16 9 Deg Cycle 11 (redo)'!$G$4</f>
        <v>59.058092532183984</v>
      </c>
      <c r="E24" s="3">
        <f>'SK16 9 Deg Cycle 11 (redo)'!$G$6</f>
        <v>5</v>
      </c>
      <c r="F24" s="15">
        <f>'SK16 9 Deg Cycle 11 (redo)'!$G$5</f>
        <v>0.73946444198731665</v>
      </c>
      <c r="G24" s="3">
        <f>'SK16 9 Deg Cycle 11 (redo)'!$H$2</f>
        <v>3.1554392157521159E-4</v>
      </c>
      <c r="H24" s="3">
        <f>'SK16 9 Deg Cycle 11 (redo)'!$H$4</f>
        <v>1.7015256417787141E-4</v>
      </c>
      <c r="I24" s="3">
        <f>'SK16 9 Deg Cycle 11 (redo)'!$H$6</f>
        <v>5</v>
      </c>
      <c r="J24" s="15">
        <f>'SK16 9 Deg Cycle 11 (redo)'!$H$5</f>
        <v>0.53923575307190519</v>
      </c>
      <c r="K24" s="3">
        <f>'SK16 9 Deg Cycle 11 (redo)'!$I$2</f>
        <v>3.0044652340548267E-3</v>
      </c>
      <c r="L24" s="3">
        <f>'SK16 9 Deg Cycle 11 (redo)'!$I$4</f>
        <v>8.9376833783119593E-4</v>
      </c>
      <c r="M24" s="3">
        <f>'SK16 9 Deg Cycle 11 (redo)'!$I$6</f>
        <v>48</v>
      </c>
      <c r="N24" s="12">
        <f>'SK16 9 Deg Cycle 11 (redo)'!$I$5</f>
        <v>0.29748000665827845</v>
      </c>
    </row>
    <row r="25" spans="1:14" x14ac:dyDescent="0.25">
      <c r="A25" s="2" t="s">
        <v>24</v>
      </c>
      <c r="B25" s="2" t="s">
        <v>65</v>
      </c>
      <c r="C25" s="3">
        <f>'SK16 9 Deg Cycle 12 (redo)'!$G$2</f>
        <v>79.849415869357159</v>
      </c>
      <c r="D25" s="3">
        <f>'SK16 9 Deg Cycle 12 (redo)'!$G$4</f>
        <v>71.791915247858697</v>
      </c>
      <c r="E25" s="3">
        <f>'SK16 9 Deg Cycle 12 (redo)'!$G$6</f>
        <v>7</v>
      </c>
      <c r="F25" s="15">
        <f>'SK16 9 Deg Cycle 12 (redo)'!$G$5</f>
        <v>0.89909130162352768</v>
      </c>
      <c r="G25" s="3">
        <f>'SK16 9 Deg Cycle 12 (redo)'!$H$2</f>
        <v>2.0183739053501694E-4</v>
      </c>
      <c r="H25" s="3">
        <f>'SK16 9 Deg Cycle 12 (redo)'!$H$4</f>
        <v>1.0112274863510027E-4</v>
      </c>
      <c r="I25" s="3">
        <f>'SK16 9 Deg Cycle 12 (redo)'!$H$6</f>
        <v>7</v>
      </c>
      <c r="J25" s="15">
        <f>'SK16 9 Deg Cycle 12 (redo)'!$H$5</f>
        <v>0.50101097902153269</v>
      </c>
      <c r="K25" s="3">
        <f>'SK16 9 Deg Cycle 12 (redo)'!$I$2</f>
        <v>2.8990274570425156E-3</v>
      </c>
      <c r="L25" s="3">
        <f>'SK16 9 Deg Cycle 12 (redo)'!$I$4</f>
        <v>6.6959672013162475E-4</v>
      </c>
      <c r="M25" s="3">
        <f>'SK16 9 Deg Cycle 12 (redo)'!$I$6</f>
        <v>48</v>
      </c>
      <c r="N25" s="12">
        <f>'SK16 9 Deg Cycle 12 (redo)'!$I$5</f>
        <v>0.23097287971695288</v>
      </c>
    </row>
    <row r="26" spans="1:14" x14ac:dyDescent="0.25">
      <c r="A26" s="2" t="s">
        <v>25</v>
      </c>
      <c r="B26" s="2" t="s">
        <v>65</v>
      </c>
      <c r="C26" s="3">
        <f>'SK16 9 Deg Cycle 13 (redo)'!$G$2</f>
        <v>91.654730056296799</v>
      </c>
      <c r="D26" s="3">
        <f>'SK16 9 Deg Cycle 13 (redo)'!$G$4</f>
        <v>44.007146811112626</v>
      </c>
      <c r="E26" s="3">
        <f>'SK16 9 Deg Cycle 13 (redo)'!$G$6</f>
        <v>23</v>
      </c>
      <c r="F26" s="15">
        <f>'SK16 9 Deg Cycle 13 (redo)'!$G$5</f>
        <v>0.48014048793861763</v>
      </c>
      <c r="G26" s="3">
        <f>'SK16 9 Deg Cycle 13 (redo)'!$H$2</f>
        <v>2.6837572925936384E-4</v>
      </c>
      <c r="H26" s="3">
        <f>'SK16 9 Deg Cycle 13 (redo)'!$H$4</f>
        <v>9.1497571152859337E-5</v>
      </c>
      <c r="I26" s="3">
        <f>'SK16 9 Deg Cycle 13 (redo)'!$H$6</f>
        <v>23</v>
      </c>
      <c r="J26" s="15">
        <f>'SK16 9 Deg Cycle 13 (redo)'!$H$5</f>
        <v>0.34093087107900955</v>
      </c>
      <c r="K26" s="3">
        <f>'SK16 9 Deg Cycle 13 (redo)'!$I$2</f>
        <v>2.807860466013402E-3</v>
      </c>
      <c r="L26" s="3">
        <f>'SK16 9 Deg Cycle 13 (redo)'!$I$4</f>
        <v>7.9393578744737863E-4</v>
      </c>
      <c r="M26" s="3">
        <f>'SK16 9 Deg Cycle 13 (redo)'!$I$6</f>
        <v>48</v>
      </c>
      <c r="N26" s="12">
        <f>'SK16 9 Deg Cycle 13 (redo)'!$I$5</f>
        <v>0.28275471557694887</v>
      </c>
    </row>
    <row r="27" spans="1:14" x14ac:dyDescent="0.25">
      <c r="A27" s="2" t="s">
        <v>26</v>
      </c>
      <c r="B27" s="2" t="s">
        <v>65</v>
      </c>
      <c r="C27" s="3">
        <f>'SK16 9 Deg Cycle 2_13.xlsx'!$G$2</f>
        <v>87.795943118142063</v>
      </c>
      <c r="D27" s="3">
        <f>'SK16 9 Deg Cycle 2_13.xlsx'!$G$4</f>
        <v>31.973790836782474</v>
      </c>
      <c r="E27" s="3">
        <f>'SK16 9 Deg Cycle 2_13.xlsx'!$G$6</f>
        <v>35</v>
      </c>
      <c r="F27" s="15">
        <f>'SK16 9 Deg Cycle 2_13.xlsx'!$G$5</f>
        <v>0.36418301007094533</v>
      </c>
      <c r="G27" s="3">
        <f>'SK16 9 Deg Cycle 2_13.xlsx'!$H$2</f>
        <v>2.445913948365395E-4</v>
      </c>
      <c r="H27" s="3">
        <f>'SK16 9 Deg Cycle 2_13.xlsx'!$H$4</f>
        <v>6.2930109642054396E-5</v>
      </c>
      <c r="I27" s="3">
        <f>'SK16 9 Deg Cycle 2_13.xlsx'!$H$6</f>
        <v>35</v>
      </c>
      <c r="J27" s="15">
        <f>'SK16 9 Deg Cycle 2_13.xlsx'!$H$5</f>
        <v>0.25728668698304208</v>
      </c>
      <c r="K27" s="3">
        <f>'SK16 9 Deg Cycle 2_13.xlsx'!$I$2</f>
        <v>2.5561179439846852E-3</v>
      </c>
      <c r="L27" s="3">
        <f>'SK16 9 Deg Cycle 2_13.xlsx'!$I$4</f>
        <v>5.6805131735612583E-4</v>
      </c>
      <c r="M27" s="3">
        <f>'SK16 9 Deg Cycle 2_13.xlsx'!$I$6</f>
        <v>48</v>
      </c>
      <c r="N27" s="12">
        <f>'SK16 9 Deg Cycle 2_13.xlsx'!$I$5</f>
        <v>0.22223204476652633</v>
      </c>
    </row>
    <row r="28" spans="1:14" x14ac:dyDescent="0.25">
      <c r="A28" s="2" t="s">
        <v>27</v>
      </c>
      <c r="B28" s="2" t="s">
        <v>65</v>
      </c>
      <c r="C28" s="3">
        <f>'SK16 9 Deg Cycle 2_14.xlsx'!$G$2</f>
        <v>79.399739845640397</v>
      </c>
      <c r="D28" s="3">
        <f>'SK16 9 Deg Cycle 2_14.xlsx'!$G$4</f>
        <v>14.191806295618262</v>
      </c>
      <c r="E28" s="3">
        <f>'SK16 9 Deg Cycle 2_14.xlsx'!$G$6</f>
        <v>18</v>
      </c>
      <c r="F28" s="15">
        <f>'SK16 9 Deg Cycle 2_14.xlsx'!$G$5</f>
        <v>0.17873870019232174</v>
      </c>
      <c r="G28" s="3">
        <f>'SK16 9 Deg Cycle 2_14.xlsx'!$H$2</f>
        <v>2.8415693758618266E-4</v>
      </c>
      <c r="H28" s="3">
        <f>'SK16 9 Deg Cycle 2_14.xlsx'!$H$4</f>
        <v>9.5656110728768636E-5</v>
      </c>
      <c r="I28" s="3">
        <f>'SK16 9 Deg Cycle 2_14.xlsx'!$H$6</f>
        <v>18</v>
      </c>
      <c r="J28" s="15">
        <f>'SK16 9 Deg Cycle 2_14.xlsx'!$H$5</f>
        <v>0.33663126982341179</v>
      </c>
      <c r="K28" s="3">
        <f>'SK16 9 Deg Cycle 2_14.xlsx'!$I$2</f>
        <v>2.3019257963136606E-3</v>
      </c>
      <c r="L28" s="3">
        <f>'SK16 9 Deg Cycle 2_14.xlsx'!$I$4</f>
        <v>5.8432919639087727E-4</v>
      </c>
      <c r="M28" s="3">
        <f>'SK16 9 Deg Cycle 2_14.xlsx'!$I$6</f>
        <v>48</v>
      </c>
      <c r="N28" s="12">
        <f>'SK16 9 Deg Cycle 2_14.xlsx'!$I$5</f>
        <v>0.25384362837700114</v>
      </c>
    </row>
    <row r="29" spans="1:14" x14ac:dyDescent="0.25">
      <c r="A29" s="17" t="s">
        <v>28</v>
      </c>
      <c r="B29" s="2" t="s">
        <v>65</v>
      </c>
      <c r="C29" s="16">
        <f>'SK16 9 Deg Cycle 2_15.xlsx'!$G$2</f>
        <v>114.22524017738344</v>
      </c>
      <c r="D29" s="3">
        <f>'SK16 9 Deg Cycle 2_15.xlsx'!$G$4</f>
        <v>49.832750235926603</v>
      </c>
      <c r="E29" s="3">
        <f>'SK16 9 Deg Cycle 2_15.xlsx'!$G$6</f>
        <v>26</v>
      </c>
      <c r="F29" s="15">
        <f>'SK16 9 Deg Cycle 2_15.xlsx'!$G$5</f>
        <v>0.43626741478976089</v>
      </c>
      <c r="G29" s="3">
        <f>'SK16 9 Deg Cycle 2_15.xlsx'!$H$2</f>
        <v>2.8855265434511224E-4</v>
      </c>
      <c r="H29" s="3">
        <f>'SK16 9 Deg Cycle 2_15.xlsx'!$H$4</f>
        <v>1.0889752568139395E-4</v>
      </c>
      <c r="I29" s="3">
        <f>'SK16 9 Deg Cycle 2_15.xlsx'!$H$6</f>
        <v>26</v>
      </c>
      <c r="J29" s="15">
        <f>'SK16 9 Deg Cycle 2_15.xlsx'!$H$5</f>
        <v>0.37739221608806023</v>
      </c>
      <c r="K29" s="3">
        <f>'SK16 9 Deg Cycle 2_15.xlsx'!$I$2</f>
        <v>3.8515753347060783E-3</v>
      </c>
      <c r="L29" s="3">
        <f>'SK16 9 Deg Cycle 2_15.xlsx'!$I$4</f>
        <v>9.686904809718636E-4</v>
      </c>
      <c r="M29" s="3">
        <f>'SK16 9 Deg Cycle 2_15.xlsx'!$I$6</f>
        <v>48</v>
      </c>
      <c r="N29" s="12">
        <f>'SK16 9 Deg Cycle 2_15.xlsx'!$I$5</f>
        <v>0.25150500685865107</v>
      </c>
    </row>
    <row r="30" spans="1:14" x14ac:dyDescent="0.25">
      <c r="A30" s="2" t="s">
        <v>29</v>
      </c>
      <c r="B30" s="2" t="s">
        <v>65</v>
      </c>
      <c r="C30" s="3">
        <f>'SK16 9 Deg Cycle 2_16.xlsx'!$G$2</f>
        <v>65.311396048924152</v>
      </c>
      <c r="D30" s="3">
        <f>'SK16 9 Deg Cycle 2_16.xlsx'!$G$4</f>
        <v>26.14318341068066</v>
      </c>
      <c r="E30" s="3">
        <f>'SK16 9 Deg Cycle 2_16.xlsx'!$G$6</f>
        <v>41</v>
      </c>
      <c r="F30" s="15">
        <f>'SK16 9 Deg Cycle 2_16.xlsx'!$G$5</f>
        <v>0.40028517214816611</v>
      </c>
      <c r="G30" s="3">
        <f>'SK16 9 Deg Cycle 2_16.xlsx'!$H$2</f>
        <v>2.8567484234498383E-4</v>
      </c>
      <c r="H30" s="3">
        <f>'SK16 9 Deg Cycle 2_16.xlsx'!$H$4</f>
        <v>1.0737283646660723E-4</v>
      </c>
      <c r="I30" s="3">
        <f>'SK16 9 Deg Cycle 2_16.xlsx'!$H$6</f>
        <v>41</v>
      </c>
      <c r="J30" s="15">
        <f>'SK16 9 Deg Cycle 2_16.xlsx'!$H$5</f>
        <v>0.37585681534022763</v>
      </c>
      <c r="K30" s="3">
        <f>'SK16 9 Deg Cycle 2_16.xlsx'!$I$2</f>
        <v>4.0962726039833908E-3</v>
      </c>
      <c r="L30" s="3">
        <f>'SK16 9 Deg Cycle 2_16.xlsx'!$I$4</f>
        <v>1.3114626791228187E-3</v>
      </c>
      <c r="M30" s="3">
        <f>'SK16 9 Deg Cycle 2_16.xlsx'!$I$6</f>
        <v>48</v>
      </c>
      <c r="N30" s="12">
        <f>'SK16 9 Deg Cycle 2_16.xlsx'!$I$5</f>
        <v>0.32016001030973779</v>
      </c>
    </row>
    <row r="31" spans="1:14" x14ac:dyDescent="0.25">
      <c r="A31" s="2" t="s">
        <v>30</v>
      </c>
      <c r="B31" s="2" t="s">
        <v>65</v>
      </c>
      <c r="C31" s="3">
        <f>'SK16 9 Deg Cycle 3 Plate 1'!$G$2</f>
        <v>59.674480081527129</v>
      </c>
      <c r="D31" s="3">
        <f>'SK16 9 Deg Cycle 3 Plate 1'!$G$4</f>
        <v>14.91471225304724</v>
      </c>
      <c r="E31" s="3">
        <f>'SK16 9 Deg Cycle 3 Plate 1'!$G$6</f>
        <v>43</v>
      </c>
      <c r="F31" s="15">
        <f>'SK16 9 Deg Cycle 3 Plate 1'!$G$5</f>
        <v>0.249934515268014</v>
      </c>
      <c r="G31" s="3">
        <f>'SK16 9 Deg Cycle 3 Plate 1'!$H$2</f>
        <v>1.8840487769070994E-4</v>
      </c>
      <c r="H31" s="3">
        <f>'SK16 9 Deg Cycle 3 Plate 1'!$H$4</f>
        <v>3.1074157566915489E-5</v>
      </c>
      <c r="I31" s="3">
        <f>'SK16 9 Deg Cycle 3 Plate 1'!$H$6</f>
        <v>43</v>
      </c>
      <c r="J31" s="15">
        <f>'SK16 9 Deg Cycle 3 Plate 1'!$H$5</f>
        <v>0.16493287194999054</v>
      </c>
      <c r="K31" s="3">
        <f>'SK16 9 Deg Cycle 3 Plate 1'!$I$2</f>
        <v>2.2551854662365123E-3</v>
      </c>
      <c r="L31" s="3">
        <f>'SK16 9 Deg Cycle 3 Plate 1'!$I$4</f>
        <v>4.801415235013007E-4</v>
      </c>
      <c r="M31" s="3">
        <f>'SK16 9 Deg Cycle 3 Plate 1'!$I$6</f>
        <v>48</v>
      </c>
      <c r="N31" s="12">
        <f>'SK16 9 Deg Cycle 3 Plate 1'!$I$5</f>
        <v>0.21290555951594001</v>
      </c>
    </row>
    <row r="32" spans="1:14" x14ac:dyDescent="0.25">
      <c r="A32" s="2" t="s">
        <v>31</v>
      </c>
      <c r="B32" s="2" t="s">
        <v>65</v>
      </c>
      <c r="C32" s="3">
        <f>'SK16 9 Deg Cycle 3 Plate 2'!$G$2</f>
        <v>97.494589956903752</v>
      </c>
      <c r="D32" s="3">
        <f>'SK16 9 Deg Cycle 3 Plate 2'!$G$4</f>
        <v>49.653992987926806</v>
      </c>
      <c r="E32" s="3">
        <f>'SK16 9 Deg Cycle 3 Plate 2'!$G$6</f>
        <v>43</v>
      </c>
      <c r="F32" s="15">
        <f>'SK16 9 Deg Cycle 3 Plate 2'!$G$5</f>
        <v>0.50929998279777089</v>
      </c>
      <c r="G32" s="3">
        <f>'SK16 9 Deg Cycle 3 Plate 2'!$H$2</f>
        <v>3.8887298215973544E-4</v>
      </c>
      <c r="H32" s="3">
        <f>'SK16 9 Deg Cycle 3 Plate 2'!$H$4</f>
        <v>1.4551510803750305E-4</v>
      </c>
      <c r="I32" s="3">
        <f>'SK16 9 Deg Cycle 3 Plate 2'!$H$6</f>
        <v>43</v>
      </c>
      <c r="J32" s="15">
        <f>'SK16 9 Deg Cycle 3 Plate 2'!$H$5</f>
        <v>0.37419701216920881</v>
      </c>
      <c r="K32" s="3">
        <f>'SK16 9 Deg Cycle 3 Plate 2'!$I$2</f>
        <v>2.462476672278815E-3</v>
      </c>
      <c r="L32" s="3">
        <f>'SK16 9 Deg Cycle 3 Plate 2'!$I$4</f>
        <v>5.7628980247704815E-4</v>
      </c>
      <c r="M32" s="3">
        <f>'SK16 9 Deg Cycle 3 Plate 2'!$I$6</f>
        <v>48</v>
      </c>
      <c r="N32" s="12">
        <f>'SK16 9 Deg Cycle 3 Plate 2'!$I$5</f>
        <v>0.23402853272260257</v>
      </c>
    </row>
    <row r="33" spans="1:14" x14ac:dyDescent="0.25">
      <c r="A33" s="2" t="s">
        <v>32</v>
      </c>
      <c r="B33" s="2" t="s">
        <v>65</v>
      </c>
      <c r="C33" s="3">
        <f>'SK16 9 Deg Cycle 3 Plate 3'!$G$2</f>
        <v>77.642378895915456</v>
      </c>
      <c r="D33" s="3">
        <f>'SK16 9 Deg Cycle 3 Plate 3'!$G$4</f>
        <v>16.746987377293667</v>
      </c>
      <c r="E33" s="3">
        <f>'SK16 9 Deg Cycle 3 Plate 3'!$G$6</f>
        <v>47</v>
      </c>
      <c r="F33" s="15">
        <f>'SK16 9 Deg Cycle 3 Plate 3'!$G$5</f>
        <v>0.21569389829933042</v>
      </c>
      <c r="G33" s="3">
        <f>'SK16 9 Deg Cycle 3 Plate 3'!$H$2</f>
        <v>2.9115958412108731E-4</v>
      </c>
      <c r="H33" s="3">
        <f>'SK16 9 Deg Cycle 3 Plate 3'!$H$4</f>
        <v>6.0006429939289771E-5</v>
      </c>
      <c r="I33" s="3">
        <f>'SK16 9 Deg Cycle 3 Plate 3'!$H$6</f>
        <v>47</v>
      </c>
      <c r="J33" s="15">
        <f>'SK16 9 Deg Cycle 3 Plate 3'!$H$5</f>
        <v>0.20609464091806892</v>
      </c>
      <c r="K33" s="3">
        <f>'SK16 9 Deg Cycle 3 Plate 3'!$I$2</f>
        <v>2.3207516254164632E-3</v>
      </c>
      <c r="L33" s="3">
        <f>'SK16 9 Deg Cycle 3 Plate 3'!$I$4</f>
        <v>5.8974360897898507E-4</v>
      </c>
      <c r="M33" s="3">
        <f>'SK16 9 Deg Cycle 3 Plate 3'!$I$6</f>
        <v>48</v>
      </c>
      <c r="N33" s="12">
        <f>'SK16 9 Deg Cycle 3 Plate 3'!$I$5</f>
        <v>0.25411750336408984</v>
      </c>
    </row>
    <row r="34" spans="1:14" x14ac:dyDescent="0.25">
      <c r="A34" s="2" t="s">
        <v>33</v>
      </c>
      <c r="B34" s="2" t="s">
        <v>65</v>
      </c>
      <c r="C34" s="3">
        <f>'SK16 9 Deg Cycle 3 Plate 4'!$G$2</f>
        <v>46.182135286320367</v>
      </c>
      <c r="D34" s="3">
        <f>'SK16 9 Deg Cycle 3 Plate 4'!$G$4</f>
        <v>13.234582312072025</v>
      </c>
      <c r="E34" s="3">
        <f>'SK16 9 Deg Cycle 3 Plate 4'!$G$6</f>
        <v>45</v>
      </c>
      <c r="F34" s="15">
        <f>'SK16 9 Deg Cycle 3 Plate 4'!$G$5</f>
        <v>0.28657363350611997</v>
      </c>
      <c r="G34" s="3">
        <f>'SK16 9 Deg Cycle 3 Plate 4'!$H$2</f>
        <v>3.285689412082009E-4</v>
      </c>
      <c r="H34" s="3">
        <f>'SK16 9 Deg Cycle 3 Plate 4'!$H$4</f>
        <v>1.1841713356993428E-4</v>
      </c>
      <c r="I34" s="3">
        <f>'SK16 9 Deg Cycle 3 Plate 4'!$H$6</f>
        <v>45</v>
      </c>
      <c r="J34" s="15">
        <f>'SK16 9 Deg Cycle 3 Plate 4'!$H$5</f>
        <v>0.36040270006804481</v>
      </c>
      <c r="K34" s="3">
        <f>'SK16 9 Deg Cycle 3 Plate 4'!$I$2</f>
        <v>3.3550904004901096E-3</v>
      </c>
      <c r="L34" s="3">
        <f>'SK16 9 Deg Cycle 3 Plate 4'!$I$4</f>
        <v>9.0894015215016335E-4</v>
      </c>
      <c r="M34" s="3">
        <f>'SK16 9 Deg Cycle 3 Plate 4'!$I$6</f>
        <v>48</v>
      </c>
      <c r="N34" s="12">
        <f>'SK16 9 Deg Cycle 3 Plate 4'!$I$5</f>
        <v>0.27091375899063286</v>
      </c>
    </row>
    <row r="35" spans="1:14" x14ac:dyDescent="0.25">
      <c r="A35" s="2" t="s">
        <v>34</v>
      </c>
      <c r="B35" s="2" t="s">
        <v>65</v>
      </c>
      <c r="C35" s="3">
        <f>'SK16 9 Deg Cycle 3 Plate 5'!$G$2</f>
        <v>69.160752194201692</v>
      </c>
      <c r="D35" s="3">
        <f>'SK16 9 Deg Cycle 3 Plate 5'!$G$4</f>
        <v>20.250909185188522</v>
      </c>
      <c r="E35" s="3">
        <f>'SK16 9 Deg Cycle 3 Plate 5'!$G$6</f>
        <v>46</v>
      </c>
      <c r="F35" s="15">
        <f>'SK16 9 Deg Cycle 3 Plate 5'!$G$5</f>
        <v>0.29280926743428798</v>
      </c>
      <c r="G35" s="3">
        <f>'SK16 9 Deg Cycle 3 Plate 5'!$H$2</f>
        <v>3.3022665547202386E-4</v>
      </c>
      <c r="H35" s="3">
        <f>'SK16 9 Deg Cycle 3 Plate 5'!$H$4</f>
        <v>6.6731480058667686E-5</v>
      </c>
      <c r="I35" s="3">
        <f>'SK16 9 Deg Cycle 3 Plate 5'!$H$6</f>
        <v>46</v>
      </c>
      <c r="J35" s="15">
        <f>'SK16 9 Deg Cycle 3 Plate 5'!$H$5</f>
        <v>0.20207781217201301</v>
      </c>
      <c r="K35" s="3">
        <f>'SK16 9 Deg Cycle 3 Plate 5'!$I$2</f>
        <v>3.1507994834742846E-3</v>
      </c>
      <c r="L35" s="3">
        <f>'SK16 9 Deg Cycle 3 Plate 5'!$I$4</f>
        <v>6.4652611014704342E-4</v>
      </c>
      <c r="M35" s="3">
        <f>'SK16 9 Deg Cycle 3 Plate 5'!$I$6</f>
        <v>48</v>
      </c>
      <c r="N35" s="12">
        <f>'SK16 9 Deg Cycle 3 Plate 5'!$I$5</f>
        <v>0.20519430498133129</v>
      </c>
    </row>
    <row r="36" spans="1:14" x14ac:dyDescent="0.25">
      <c r="A36" s="2" t="s">
        <v>35</v>
      </c>
      <c r="B36" s="2" t="s">
        <v>65</v>
      </c>
      <c r="C36" s="3">
        <f>'SK16 9 Deg Cycle 3 Plate 6'!$G$2</f>
        <v>58.093987656486711</v>
      </c>
      <c r="D36" s="3">
        <f>'SK16 9 Deg Cycle 3 Plate 6'!$G$4</f>
        <v>19.529742382574412</v>
      </c>
      <c r="E36" s="3">
        <f>'SK16 9 Deg Cycle 3 Plate 6'!$G$6</f>
        <v>46</v>
      </c>
      <c r="F36" s="15">
        <f>'SK16 9 Deg Cycle 3 Plate 6'!$G$5</f>
        <v>0.33617493256023273</v>
      </c>
      <c r="G36" s="3">
        <f>'SK16 9 Deg Cycle 3 Plate 6'!$H$2</f>
        <v>2.3357227535835928E-4</v>
      </c>
      <c r="H36" s="3">
        <f>'SK16 9 Deg Cycle 3 Plate 6'!$H$4</f>
        <v>6.6258517322990924E-5</v>
      </c>
      <c r="I36" s="3">
        <f>'SK16 9 Deg Cycle 3 Plate 6'!$H$6</f>
        <v>46</v>
      </c>
      <c r="J36" s="15">
        <f>'SK16 9 Deg Cycle 3 Plate 6'!$H$5</f>
        <v>0.28367458090363468</v>
      </c>
      <c r="K36" s="3">
        <f>'SK16 9 Deg Cycle 3 Plate 6'!$I$2</f>
        <v>2.6465058164063548E-3</v>
      </c>
      <c r="L36" s="3">
        <f>'SK16 9 Deg Cycle 3 Plate 6'!$I$4</f>
        <v>7.4785298837782709E-4</v>
      </c>
      <c r="M36" s="3">
        <f>'SK16 9 Deg Cycle 3 Plate 6'!$I$6</f>
        <v>48</v>
      </c>
      <c r="N36" s="12">
        <f>'SK16 9 Deg Cycle 3 Plate 6'!$I$5</f>
        <v>0.28258127518243054</v>
      </c>
    </row>
    <row r="37" spans="1:14" x14ac:dyDescent="0.25">
      <c r="A37" s="2" t="s">
        <v>36</v>
      </c>
      <c r="B37" s="2" t="s">
        <v>65</v>
      </c>
      <c r="C37" s="3">
        <f>'SK16 9 Deg Cycle 3 Plate 7'!$G$2</f>
        <v>92.405006418490345</v>
      </c>
      <c r="D37" s="3">
        <f>'SK16 9 Deg Cycle 3 Plate 7'!$G$4</f>
        <v>24.278300163259392</v>
      </c>
      <c r="E37" s="3">
        <f>'SK16 9 Deg Cycle 3 Plate 7'!$G$6</f>
        <v>46</v>
      </c>
      <c r="F37" s="15">
        <f>'SK16 9 Deg Cycle 3 Plate 7'!$G$5</f>
        <v>0.26273793059767891</v>
      </c>
      <c r="G37" s="3">
        <f>'SK16 9 Deg Cycle 3 Plate 7'!$H$2</f>
        <v>2.798073880357572E-4</v>
      </c>
      <c r="H37" s="3">
        <f>'SK16 9 Deg Cycle 3 Plate 7'!$H$4</f>
        <v>7.4012427532008123E-5</v>
      </c>
      <c r="I37" s="3">
        <f>'SK16 9 Deg Cycle 3 Plate 7'!$H$6</f>
        <v>46</v>
      </c>
      <c r="J37" s="15">
        <f>'SK16 9 Deg Cycle 3 Plate 7'!$H$5</f>
        <v>0.26451205613823864</v>
      </c>
      <c r="K37" s="3">
        <f>'SK16 9 Deg Cycle 3 Plate 7'!$I$2</f>
        <v>2.1916878319602749E-3</v>
      </c>
      <c r="L37" s="3">
        <f>'SK16 9 Deg Cycle 3 Plate 7'!$I$4</f>
        <v>5.7118574302478275E-4</v>
      </c>
      <c r="M37" s="3">
        <f>'SK16 9 Deg Cycle 3 Plate 7'!$I$6</f>
        <v>48</v>
      </c>
      <c r="N37" s="12">
        <f>'SK16 9 Deg Cycle 3 Plate 7'!$I$5</f>
        <v>0.26061455226217439</v>
      </c>
    </row>
    <row r="38" spans="1:14" x14ac:dyDescent="0.25">
      <c r="A38" s="2" t="s">
        <v>37</v>
      </c>
      <c r="B38" s="2" t="s">
        <v>65</v>
      </c>
      <c r="C38" s="3">
        <f>'SK16 9 Deg Cycle 3 Plate 8'!$G$2</f>
        <v>80.848025815284387</v>
      </c>
      <c r="D38" s="3">
        <f>'SK16 9 Deg Cycle 3 Plate 8'!$G$4</f>
        <v>36.296219935352255</v>
      </c>
      <c r="E38" s="3">
        <f>'SK16 9 Deg Cycle 3 Plate 8'!$G$6</f>
        <v>21</v>
      </c>
      <c r="F38" s="15">
        <f>'SK16 9 Deg Cycle 3 Plate 8'!$G$5</f>
        <v>0.44894380004131684</v>
      </c>
      <c r="G38" s="3">
        <f>'SK16 9 Deg Cycle 3 Plate 8'!$H$2</f>
        <v>2.7138547782713552E-4</v>
      </c>
      <c r="H38" s="3">
        <f>'SK16 9 Deg Cycle 3 Plate 8'!$H$4</f>
        <v>2.7523724624284974E-4</v>
      </c>
      <c r="I38" s="3">
        <f>'SK16 9 Deg Cycle 3 Plate 8'!$H$6</f>
        <v>21</v>
      </c>
      <c r="J38" s="15">
        <f>'SK16 9 Deg Cycle 3 Plate 8'!$H$5</f>
        <v>1.0141929791032065</v>
      </c>
      <c r="K38" s="3">
        <f>'SK16 9 Deg Cycle 3 Plate 8'!$I$2</f>
        <v>4.002108440257863E-3</v>
      </c>
      <c r="L38" s="3">
        <f>'SK16 9 Deg Cycle 3 Plate 8'!$I$4</f>
        <v>1.8112809243485144E-3</v>
      </c>
      <c r="M38" s="3">
        <f>'SK16 9 Deg Cycle 3 Plate 8'!$I$6</f>
        <v>48</v>
      </c>
      <c r="N38" s="12">
        <f>'SK16 9 Deg Cycle 3 Plate 8'!$I$5</f>
        <v>0.45258167073349226</v>
      </c>
    </row>
    <row r="39" spans="1:14" x14ac:dyDescent="0.25">
      <c r="A39" s="2" t="s">
        <v>38</v>
      </c>
      <c r="B39" s="2" t="s">
        <v>65</v>
      </c>
      <c r="C39" s="3">
        <f>'SK16 9 Deg Cycle 3 Plate 9'!$G$2</f>
        <v>112.77867058071568</v>
      </c>
      <c r="D39" s="3">
        <f>'SK16 9 Deg Cycle 3 Plate 9'!$G$4</f>
        <v>43.479734966021873</v>
      </c>
      <c r="E39" s="3">
        <f>'SK16 9 Deg Cycle 3 Plate 9'!$G$6</f>
        <v>34</v>
      </c>
      <c r="F39" s="15">
        <f>'SK16 9 Deg Cycle 3 Plate 9'!$G$5</f>
        <v>0.38553154370536252</v>
      </c>
      <c r="G39" s="3">
        <f>'SK16 9 Deg Cycle 3 Plate 9'!$H$2</f>
        <v>3.4033875939534926E-4</v>
      </c>
      <c r="H39" s="3">
        <f>'SK16 9 Deg Cycle 3 Plate 9'!$H$4</f>
        <v>9.7649789168734457E-5</v>
      </c>
      <c r="I39" s="3">
        <f>'SK16 9 Deg Cycle 3 Plate 9'!$H$6</f>
        <v>34</v>
      </c>
      <c r="J39" s="15">
        <f>'SK16 9 Deg Cycle 3 Plate 9'!$H$5</f>
        <v>0.28691938979333553</v>
      </c>
      <c r="K39" s="3">
        <f>'SK16 9 Deg Cycle 3 Plate 9'!$I$2</f>
        <v>2.7012186739458111E-3</v>
      </c>
      <c r="L39" s="3">
        <f>'SK16 9 Deg Cycle 3 Plate 9'!$I$4</f>
        <v>8.069613468355629E-4</v>
      </c>
      <c r="M39" s="3">
        <f>'SK16 9 Deg Cycle 3 Plate 9'!$I$6</f>
        <v>48</v>
      </c>
      <c r="N39" s="12">
        <f>'SK16 9 Deg Cycle 3 Plate 9'!$I$5</f>
        <v>0.29873973352064548</v>
      </c>
    </row>
    <row r="40" spans="1:14" x14ac:dyDescent="0.25">
      <c r="A40" s="2" t="s">
        <v>39</v>
      </c>
      <c r="B40" s="2" t="s">
        <v>65</v>
      </c>
      <c r="C40" s="3">
        <f>'SK16 9 Deg Cycle 14 (redo)'!$G$2</f>
        <v>89.024560288540727</v>
      </c>
      <c r="D40" s="3">
        <f>'SK16 9 Deg Cycle 14 (redo)'!$G$4</f>
        <v>3.516405490347001</v>
      </c>
      <c r="E40" s="3">
        <f>'SK16 9 Deg Cycle 14 (redo)'!$G$6</f>
        <v>2</v>
      </c>
      <c r="F40" s="15">
        <f>'SK16 9 Deg Cycle 14 (redo)'!$G$5</f>
        <v>3.9499273896437703E-2</v>
      </c>
      <c r="G40" s="3">
        <f>'SK16 9 Deg Cycle 14 (redo)'!$H$2</f>
        <v>1.9460861061351998E-4</v>
      </c>
      <c r="H40" s="3">
        <f>'SK16 9 Deg Cycle 14 (redo)'!$H$4</f>
        <v>2.400755970359381E-4</v>
      </c>
      <c r="I40" s="3">
        <f>'SK16 9 Deg Cycle 14 (redo)'!$H$6</f>
        <v>2</v>
      </c>
      <c r="J40" s="15">
        <f>'SK16 9 Deg Cycle 14 (redo)'!$H$5</f>
        <v>1.2336329635111192</v>
      </c>
      <c r="K40" s="3">
        <f>'SK16 9 Deg Cycle 14 (redo)'!$I$2</f>
        <v>2.8293601901903651E-3</v>
      </c>
      <c r="L40" s="3">
        <f>'SK16 9 Deg Cycle 14 (redo)'!$I$4</f>
        <v>8.0661896574935803E-4</v>
      </c>
      <c r="M40" s="3">
        <f>'SK16 9 Deg Cycle 14 (redo)'!$I$6</f>
        <v>48</v>
      </c>
      <c r="N40" s="12">
        <f>'SK16 9 Deg Cycle 14 (redo)'!$I$5</f>
        <v>0.28508882274726821</v>
      </c>
    </row>
    <row r="41" spans="1:14" x14ac:dyDescent="0.25">
      <c r="A41" s="2" t="s">
        <v>40</v>
      </c>
      <c r="B41" s="2" t="s">
        <v>65</v>
      </c>
      <c r="C41" s="16">
        <f>'SK16 9 Deg Cycle 3 Plate 10'!$G$2</f>
        <v>101.1624240629147</v>
      </c>
      <c r="D41" s="3">
        <f>'SK16 9 Deg Cycle 3 Plate 10'!$G$4</f>
        <v>65.120575803792036</v>
      </c>
      <c r="E41" s="3">
        <f>'SK16 9 Deg Cycle 3 Plate 10'!$G$6</f>
        <v>28</v>
      </c>
      <c r="F41" s="15">
        <f>'SK16 9 Deg Cycle 3 Plate 10'!$G$5</f>
        <v>0.64372296736674084</v>
      </c>
      <c r="G41" s="3">
        <f>'SK16 9 Deg Cycle 3 Plate 10'!$H$2</f>
        <v>2.5170493149053456E-4</v>
      </c>
      <c r="H41" s="3">
        <f>'SK16 9 Deg Cycle 3 Plate 10'!$H$4</f>
        <v>1.8000864586194856E-4</v>
      </c>
      <c r="I41" s="3">
        <f>'SK16 9 Deg Cycle 3 Plate 10'!$H$6</f>
        <v>28</v>
      </c>
      <c r="J41" s="15">
        <f>'SK16 9 Deg Cycle 3 Plate 10'!$H$5</f>
        <v>0.71515740591962873</v>
      </c>
      <c r="K41" s="3">
        <f>'SK16 9 Deg Cycle 3 Plate 10'!$I$2</f>
        <v>4.0800893383614485E-3</v>
      </c>
      <c r="L41" s="3">
        <f>'SK16 9 Deg Cycle 3 Plate 10'!$I$4</f>
        <v>1.0761378222419896E-3</v>
      </c>
      <c r="M41" s="3">
        <f>'SK16 9 Deg Cycle 3 Plate 10'!$I$6</f>
        <v>48</v>
      </c>
      <c r="N41" s="12">
        <f>'SK16 9 Deg Cycle 3 Plate 10'!$I$5</f>
        <v>0.26375349483748395</v>
      </c>
    </row>
    <row r="42" spans="1:14" x14ac:dyDescent="0.25">
      <c r="A42" s="2" t="s">
        <v>41</v>
      </c>
      <c r="B42" s="2" t="s">
        <v>65</v>
      </c>
      <c r="C42" s="3">
        <f>'SK16 9 Deg Cycle 3 Plate 11'!$G$2</f>
        <v>74.878315936286214</v>
      </c>
      <c r="D42" s="3">
        <f>'SK16 9 Deg Cycle 3 Plate 11'!$G$4</f>
        <v>17.980200674450852</v>
      </c>
      <c r="E42" s="3">
        <f>'SK16 9 Deg Cycle 3 Plate 11'!$G$6</f>
        <v>46</v>
      </c>
      <c r="F42" s="15">
        <f>'SK16 9 Deg Cycle 3 Plate 11'!$G$5</f>
        <v>0.240125601779695</v>
      </c>
      <c r="G42" s="3">
        <f>'SK16 9 Deg Cycle 3 Plate 11'!$H$2</f>
        <v>3.5630064042555589E-4</v>
      </c>
      <c r="H42" s="3">
        <f>'SK16 9 Deg Cycle 3 Plate 11'!$H$4</f>
        <v>8.6474078125840703E-5</v>
      </c>
      <c r="I42" s="3">
        <f>'SK16 9 Deg Cycle 3 Plate 11'!$H$6</f>
        <v>46</v>
      </c>
      <c r="J42" s="15">
        <f>'SK16 9 Deg Cycle 3 Plate 11'!$H$5</f>
        <v>0.24269975496692453</v>
      </c>
      <c r="K42" s="3">
        <f>'SK16 9 Deg Cycle 3 Plate 11'!$I$2</f>
        <v>2.2685282609184528E-3</v>
      </c>
      <c r="L42" s="3">
        <f>'SK16 9 Deg Cycle 3 Plate 11'!$I$4</f>
        <v>5.5125496310720547E-4</v>
      </c>
      <c r="M42" s="3">
        <f>'SK16 9 Deg Cycle 3 Plate 11'!$I$6</f>
        <v>48</v>
      </c>
      <c r="N42" s="12">
        <f>'SK16 9 Deg Cycle 3 Plate 11'!$I$5</f>
        <v>0.24300114422379751</v>
      </c>
    </row>
    <row r="43" spans="1:14" x14ac:dyDescent="0.25">
      <c r="A43" s="2" t="s">
        <v>42</v>
      </c>
      <c r="B43" s="4" t="s">
        <v>65</v>
      </c>
      <c r="C43" s="3">
        <f>'SK16 9 Deg Cycle 3 Plate 12'!$G$2</f>
        <v>81.004394626012996</v>
      </c>
      <c r="D43" s="3">
        <f>'SK16 9 Deg Cycle 3 Plate 12'!$G$4</f>
        <v>24.688364300404462</v>
      </c>
      <c r="E43" s="3">
        <f>'SK16 9 Deg Cycle 3 Plate 12'!$G$6</f>
        <v>47</v>
      </c>
      <c r="F43" s="15">
        <f>'SK16 9 Deg Cycle 3 Plate 12'!$G$5</f>
        <v>0.30477808536669532</v>
      </c>
      <c r="G43" s="3">
        <f>'SK16 9 Deg Cycle 3 Plate 12'!$H$2</f>
        <v>3.2209587864245908E-4</v>
      </c>
      <c r="H43" s="3">
        <f>'SK16 9 Deg Cycle 3 Plate 12'!$H$4</f>
        <v>7.8267189037775479E-5</v>
      </c>
      <c r="I43" s="3">
        <f>'SK16 9 Deg Cycle 3 Plate 12'!$H$6</f>
        <v>47</v>
      </c>
      <c r="J43" s="15">
        <f>'SK16 9 Deg Cycle 3 Plate 12'!$H$5</f>
        <v>0.24299345079374823</v>
      </c>
      <c r="K43" s="3">
        <f>'SK16 9 Deg Cycle 3 Plate 12'!$I$2</f>
        <v>2.5113249489060667E-3</v>
      </c>
      <c r="L43" s="3">
        <f>'SK16 9 Deg Cycle 3 Plate 12'!$I$4</f>
        <v>6.4186366177424381E-4</v>
      </c>
      <c r="M43" s="3">
        <f>'SK16 9 Deg Cycle 3 Plate 12'!$I$6</f>
        <v>48</v>
      </c>
      <c r="N43" s="12">
        <f>'SK16 9 Deg Cycle 3 Plate 12'!$I$5</f>
        <v>0.25558765784325904</v>
      </c>
    </row>
    <row r="44" spans="1:14" x14ac:dyDescent="0.25">
      <c r="A44" s="2" t="s">
        <v>43</v>
      </c>
      <c r="B44" s="2" t="s">
        <v>65</v>
      </c>
      <c r="C44" s="3">
        <f>'SK16 9 Deg Cycle 3 Plate 13'!$G$2</f>
        <v>59.734747066874412</v>
      </c>
      <c r="D44" s="3">
        <f>'SK16 9 Deg Cycle 3 Plate 13'!$G$4</f>
        <v>19.561247867210749</v>
      </c>
      <c r="E44" s="3">
        <f>'SK16 9 Deg Cycle 3 Plate 13'!$G$6</f>
        <v>46</v>
      </c>
      <c r="F44" s="15">
        <f>'SK16 9 Deg Cycle 3 Plate 13'!$G$5</f>
        <v>0.32746849744440176</v>
      </c>
      <c r="G44" s="3">
        <f>'SK16 9 Deg Cycle 3 Plate 13'!$H$2</f>
        <v>2.9677327517331037E-4</v>
      </c>
      <c r="H44" s="3">
        <f>'SK16 9 Deg Cycle 3 Plate 13'!$H$4</f>
        <v>9.7375777759127645E-5</v>
      </c>
      <c r="I44" s="3">
        <f>'SK16 9 Deg Cycle 3 Plate 13'!$H$6</f>
        <v>46</v>
      </c>
      <c r="J44" s="15">
        <f>'SK16 9 Deg Cycle 3 Plate 13'!$H$5</f>
        <v>0.32811504911371114</v>
      </c>
      <c r="K44" s="3">
        <f>'SK16 9 Deg Cycle 3 Plate 13'!$I$2</f>
        <v>2.6151436425738803E-3</v>
      </c>
      <c r="L44" s="3">
        <f>'SK16 9 Deg Cycle 3 Plate 13'!$I$4</f>
        <v>8.2314901342167004E-4</v>
      </c>
      <c r="M44" s="3">
        <f>'SK16 9 Deg Cycle 3 Plate 13'!$I$6</f>
        <v>48</v>
      </c>
      <c r="N44" s="12">
        <f>'SK16 9 Deg Cycle 3 Plate 13'!$I$5</f>
        <v>0.31476244746981058</v>
      </c>
    </row>
    <row r="45" spans="1:14" x14ac:dyDescent="0.25">
      <c r="A45" s="2" t="s">
        <v>44</v>
      </c>
      <c r="B45" s="2" t="s">
        <v>65</v>
      </c>
      <c r="C45" s="3">
        <f>'SK16 9 Deg Cycle 3 Plate 14'!$G$2</f>
        <v>77.323209978848411</v>
      </c>
      <c r="D45" s="3">
        <f>'SK16 9 Deg Cycle 3 Plate 14'!$G$4</f>
        <v>17.436607692960909</v>
      </c>
      <c r="E45" s="3">
        <f>'SK16 9 Deg Cycle 3 Plate 14'!$G$6</f>
        <v>46</v>
      </c>
      <c r="F45" s="15">
        <f>'SK16 9 Deg Cycle 3 Plate 14'!$G$5</f>
        <v>0.2255028948970258</v>
      </c>
      <c r="G45" s="3">
        <f>'SK16 9 Deg Cycle 3 Plate 14'!$H$2</f>
        <v>3.0423092995486513E-4</v>
      </c>
      <c r="H45" s="3">
        <f>'SK16 9 Deg Cycle 3 Plate 14'!$H$4</f>
        <v>9.9947283618184423E-5</v>
      </c>
      <c r="I45" s="3">
        <f>'SK16 9 Deg Cycle 3 Plate 14'!$H$6</f>
        <v>46</v>
      </c>
      <c r="J45" s="15">
        <f>'SK16 9 Deg Cycle 3 Plate 14'!$H$5</f>
        <v>0.32852439964934638</v>
      </c>
      <c r="K45" s="3">
        <f>'SK16 9 Deg Cycle 3 Plate 14'!$I$2</f>
        <v>2.6288706443713134E-3</v>
      </c>
      <c r="L45" s="3">
        <f>'SK16 9 Deg Cycle 3 Plate 14'!$I$4</f>
        <v>6.0433222309681171E-4</v>
      </c>
      <c r="M45" s="3">
        <f>'SK16 9 Deg Cycle 3 Plate 14'!$I$6</f>
        <v>48</v>
      </c>
      <c r="N45" s="12">
        <f>'SK16 9 Deg Cycle 3 Plate 14'!$I$5</f>
        <v>0.22988282987249681</v>
      </c>
    </row>
    <row r="46" spans="1:14" x14ac:dyDescent="0.25">
      <c r="A46" s="2" t="s">
        <v>45</v>
      </c>
      <c r="B46" s="4" t="s">
        <v>65</v>
      </c>
      <c r="C46" s="3">
        <f>'SK16 9 Deg Cycle 3 Plate 15'!$G$2</f>
        <v>47.918457804595903</v>
      </c>
      <c r="D46" s="3">
        <f>'SK16 9 Deg Cycle 3 Plate 15'!$G$4</f>
        <v>25.219944780673892</v>
      </c>
      <c r="E46" s="3">
        <f>'SK16 9 Deg Cycle 3 Plate 15'!$G$6</f>
        <v>42</v>
      </c>
      <c r="F46" s="15">
        <f>'SK16 9 Deg Cycle 3 Plate 15'!$G$5</f>
        <v>0.52630960878409205</v>
      </c>
      <c r="G46" s="3">
        <f>'SK16 9 Deg Cycle 3 Plate 15'!$H$2</f>
        <v>2.9010524558545006E-4</v>
      </c>
      <c r="H46" s="3">
        <f>'SK16 9 Deg Cycle 3 Plate 15'!$H$4</f>
        <v>9.2464724921170754E-5</v>
      </c>
      <c r="I46" s="3">
        <f>'SK16 9 Deg Cycle 3 Plate 15'!$H$6</f>
        <v>42</v>
      </c>
      <c r="J46" s="15">
        <f>'SK16 9 Deg Cycle 3 Plate 15'!$H$5</f>
        <v>0.31872820753230885</v>
      </c>
      <c r="K46" s="3">
        <f>'SK16 9 Deg Cycle 3 Plate 15'!$I$2</f>
        <v>3.70437097787805E-3</v>
      </c>
      <c r="L46" s="3">
        <f>'SK16 9 Deg Cycle 3 Plate 15'!$I$4</f>
        <v>1.2326769926260077E-3</v>
      </c>
      <c r="M46" s="3">
        <f>'SK16 9 Deg Cycle 3 Plate 15'!$I$6</f>
        <v>48</v>
      </c>
      <c r="N46" s="12">
        <f>'SK16 9 Deg Cycle 3 Plate 15'!$I$5</f>
        <v>0.33276283611640695</v>
      </c>
    </row>
    <row r="47" spans="1:14" x14ac:dyDescent="0.25">
      <c r="A47" s="2" t="s">
        <v>46</v>
      </c>
      <c r="B47" s="2" t="s">
        <v>65</v>
      </c>
      <c r="C47" s="3">
        <f>'SK16 9 Deg Cycle 15 (redo)'!$G$2</f>
        <v>96.543724961777798</v>
      </c>
      <c r="D47" s="3" t="e">
        <f>'SK16 9 Deg Cycle 15 (redo)'!$G$4</f>
        <v>#DIV/0!</v>
      </c>
      <c r="E47" s="3">
        <f>'SK16 9 Deg Cycle 15 (redo)'!$G$6</f>
        <v>1</v>
      </c>
      <c r="F47" s="15" t="e">
        <f>'SK16 9 Deg Cycle 15 (redo)'!$G$5</f>
        <v>#DIV/0!</v>
      </c>
      <c r="G47" s="3">
        <f>'SK16 9 Deg Cycle 15 (redo)'!$H$2</f>
        <v>1.434103534154701E-4</v>
      </c>
      <c r="H47" s="3" t="e">
        <f>'SK16 9 Deg Cycle 15 (redo)'!$H$4</f>
        <v>#DIV/0!</v>
      </c>
      <c r="I47" s="3">
        <f>'SK16 9 Deg Cycle 15 (redo)'!$H$6</f>
        <v>1</v>
      </c>
      <c r="J47" s="15" t="e">
        <f>'SK16 9 Deg Cycle 15 (redo)'!$H$5</f>
        <v>#DIV/0!</v>
      </c>
      <c r="K47" s="3">
        <f>'SK16 9 Deg Cycle 15 (redo)'!$I$2</f>
        <v>1.9017375996567458E-3</v>
      </c>
      <c r="L47" s="3">
        <f>'SK16 9 Deg Cycle 15 (redo)'!$I$4</f>
        <v>3.901232426391485E-4</v>
      </c>
      <c r="M47" s="3">
        <f>'SK16 9 Deg Cycle 15 (redo)'!$I$6</f>
        <v>48</v>
      </c>
      <c r="N47" s="12">
        <f>'SK16 9 Deg Cycle 15 (redo)'!$I$5</f>
        <v>0.20514041616969861</v>
      </c>
    </row>
    <row r="48" spans="1:14" x14ac:dyDescent="0.25">
      <c r="A48" s="2" t="s">
        <v>47</v>
      </c>
      <c r="B48" s="4" t="s">
        <v>65</v>
      </c>
      <c r="C48" s="3">
        <f>'SK16 9 Deg Cycle 3 Plate 16'!$G$2</f>
        <v>85.047321914298266</v>
      </c>
      <c r="D48" s="3">
        <f>'SK16 9 Deg Cycle 3 Plate 16'!$G$4</f>
        <v>19.311081071515972</v>
      </c>
      <c r="E48" s="3">
        <f>'SK16 9 Deg Cycle 3 Plate 16'!$G$6</f>
        <v>42</v>
      </c>
      <c r="F48" s="15">
        <f>'SK16 9 Deg Cycle 3 Plate 16'!$G$5</f>
        <v>0.22706277677944575</v>
      </c>
      <c r="G48" s="3">
        <f>'SK16 9 Deg Cycle 3 Plate 16'!$H$2</f>
        <v>2.5210043852267174E-4</v>
      </c>
      <c r="H48" s="3">
        <f>'SK16 9 Deg Cycle 3 Plate 16'!$H$4</f>
        <v>7.0273099769681147E-5</v>
      </c>
      <c r="I48" s="3">
        <f>'SK16 9 Deg Cycle 3 Plate 16'!$H$6</f>
        <v>42</v>
      </c>
      <c r="J48" s="15">
        <f>'SK16 9 Deg Cycle 3 Plate 16'!$H$5</f>
        <v>0.27875040670887763</v>
      </c>
      <c r="K48" s="3">
        <f>'SK16 9 Deg Cycle 3 Plate 16'!$I$2</f>
        <v>2.9732951772507535E-3</v>
      </c>
      <c r="L48" s="3">
        <f>'SK16 9 Deg Cycle 3 Plate 16'!$I$4</f>
        <v>7.7749195409810646E-4</v>
      </c>
      <c r="M48" s="3">
        <f>'SK16 9 Deg Cycle 3 Plate 16'!$I$6</f>
        <v>48</v>
      </c>
      <c r="N48" s="12">
        <f>'SK16 9 Deg Cycle 3 Plate 16'!$I$5</f>
        <v>0.26149168103013959</v>
      </c>
    </row>
    <row r="49" spans="1:14" x14ac:dyDescent="0.25">
      <c r="A49" s="2" t="s">
        <v>48</v>
      </c>
      <c r="B49" s="2" t="s">
        <v>65</v>
      </c>
      <c r="C49" s="3"/>
      <c r="D49" s="3"/>
      <c r="E49" s="3"/>
      <c r="F49" s="15"/>
      <c r="G49" s="3"/>
      <c r="H49" s="3"/>
      <c r="I49" s="3"/>
      <c r="J49" s="15"/>
      <c r="K49" s="3"/>
      <c r="L49" s="3"/>
      <c r="M49" s="3"/>
      <c r="N49" s="12"/>
    </row>
    <row r="50" spans="1:14" x14ac:dyDescent="0.25">
      <c r="A50" s="2" t="s">
        <v>49</v>
      </c>
      <c r="B50" s="4" t="s">
        <v>65</v>
      </c>
      <c r="N50" s="13"/>
    </row>
    <row r="51" spans="1:14" x14ac:dyDescent="0.25">
      <c r="A51" s="2" t="s">
        <v>50</v>
      </c>
      <c r="B51" s="2" t="s">
        <v>65</v>
      </c>
      <c r="C51" s="3"/>
      <c r="D51" s="3"/>
      <c r="E51" s="3"/>
      <c r="F51" s="15"/>
      <c r="G51" s="3"/>
      <c r="H51" s="3"/>
      <c r="I51" s="3"/>
      <c r="J51" s="15"/>
      <c r="K51" s="3"/>
      <c r="L51" s="3"/>
      <c r="M51" s="3"/>
      <c r="N51" s="12"/>
    </row>
    <row r="52" spans="1:14" x14ac:dyDescent="0.25">
      <c r="A52" s="2" t="s">
        <v>51</v>
      </c>
      <c r="B52" s="5" t="s">
        <v>65</v>
      </c>
      <c r="C52" s="16">
        <f>'SK16 9 Deg Cycle 16 (redo)'!$G$2</f>
        <v>26.648853799944398</v>
      </c>
      <c r="D52" s="3">
        <f>'SK16 9 Deg Cycle 16 (redo)'!$G$4</f>
        <v>12.074024000906345</v>
      </c>
      <c r="E52" s="3">
        <f>'SK16 9 Deg Cycle 16 (redo)'!$G$6</f>
        <v>2</v>
      </c>
      <c r="F52" s="15">
        <f>'SK16 9 Deg Cycle 16 (redo)'!$G$5</f>
        <v>0.45307854857650715</v>
      </c>
      <c r="G52" s="3">
        <f>'SK16 9 Deg Cycle 16 (redo)'!$H$2</f>
        <v>3.0605689526735783E-4</v>
      </c>
      <c r="H52" s="3">
        <f>'SK16 9 Deg Cycle 16 (redo)'!$H$4</f>
        <v>6.4126697584156823E-5</v>
      </c>
      <c r="I52" s="3">
        <f>'SK16 9 Deg Cycle 16 (redo)'!$H$6</f>
        <v>2</v>
      </c>
      <c r="J52" s="15">
        <f>'SK16 9 Deg Cycle 16 (redo)'!$H$5</f>
        <v>0.20952541365924321</v>
      </c>
      <c r="K52" s="3">
        <f>'SK16 9 Deg Cycle 16 (redo)'!$I$2</f>
        <v>2.8413309527463089E-3</v>
      </c>
      <c r="L52" s="3">
        <f>'SK16 9 Deg Cycle 16 (redo)'!$I$4</f>
        <v>7.5334903196075137E-4</v>
      </c>
      <c r="M52" s="3">
        <f>'SK16 9 Deg Cycle 16 (redo)'!$I$6</f>
        <v>48</v>
      </c>
      <c r="N52" s="12">
        <f>'SK16 9 Deg Cycle 16 (redo)'!$I$5</f>
        <v>0.26513948726479625</v>
      </c>
    </row>
  </sheetData>
  <phoneticPr fontId="2" type="noConversion"/>
  <pageMargins left="0.7" right="0.7" top="0.75" bottom="0.75" header="0.3" footer="0.3"/>
  <pageSetup orientation="portrait" r:id="rId1"/>
  <headerFooter>
    <oddHeader>&amp;R&amp;"Calibri"&amp;10&amp;K000000 Unclassified / Non classifié&amp;1#_x000D_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0C20-B50F-45E1-882B-03F2555BBD09}">
  <dimension ref="A1:J49"/>
  <sheetViews>
    <sheetView workbookViewId="0">
      <selection activeCell="F2" sqref="F2:F6"/>
    </sheetView>
  </sheetViews>
  <sheetFormatPr defaultRowHeight="15" x14ac:dyDescent="0.25"/>
  <sheetData>
    <row r="1" spans="1:10" x14ac:dyDescent="0.25">
      <c r="A1" s="1"/>
      <c r="B1" s="1" t="str">
        <f>'[1]Sk16 9 Deg Cycle 1 (redo)_11.xl'!B1</f>
        <v>Germtime</v>
      </c>
      <c r="C1" s="1" t="str">
        <f>'[1]Sk16 9 Deg Cycle 1 (redo)_11.xl'!C1</f>
        <v>Slope Coefficient</v>
      </c>
      <c r="D1" s="22" t="str">
        <f>'[1]Sk16 9 Deg Cycle 1 (redo)_11.xl'!D1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(redo)_11.xl'!A2</f>
        <v>A1</v>
      </c>
      <c r="B2">
        <f>'[1]Sk16 9 Deg Cycle 1 (redo)_11.xl'!B8</f>
        <v>27.649822563611099</v>
      </c>
      <c r="C2">
        <f>'[1]Sk16 9 Deg Cycle 1 (redo)_11.xl'!C8</f>
        <v>1.1905718198696119E-4</v>
      </c>
      <c r="D2">
        <f>'[1]Sk16 9 Deg Cycle 1 (redo)_11.xl'!D8</f>
        <v>4.5792096562171031E-3</v>
      </c>
      <c r="E2">
        <v>1</v>
      </c>
      <c r="F2" s="7">
        <f>E2/47*100</f>
        <v>2.1276595744680851</v>
      </c>
      <c r="G2">
        <f>AVERAGE(B2:B49)</f>
        <v>79.866034360577075</v>
      </c>
      <c r="H2">
        <f>AVERAGE(C2:C49)</f>
        <v>3.1554392157521159E-4</v>
      </c>
      <c r="I2">
        <f>AVERAGE(D2:D49)</f>
        <v>3.0044652340548267E-3</v>
      </c>
      <c r="J2">
        <v>0.25</v>
      </c>
    </row>
    <row r="3" spans="1:10" x14ac:dyDescent="0.25">
      <c r="A3" s="1" t="str">
        <f>'[1]Sk16 9 Deg Cycle 1 (redo)_11.xl'!A3</f>
        <v>B1</v>
      </c>
      <c r="B3">
        <f>'[1]Sk16 9 Deg Cycle 1 (redo)_11.xl'!B30</f>
        <v>32.179065650527797</v>
      </c>
      <c r="C3">
        <f>'[1]Sk16 9 Deg Cycle 1 (redo)_11.xl'!C30</f>
        <v>2.0456668181580959E-4</v>
      </c>
      <c r="D3">
        <f>'[1]Sk16 9 Deg Cycle 1 (redo)_11.xl'!D30</f>
        <v>3.9102370339835959E-3</v>
      </c>
      <c r="E3">
        <v>2</v>
      </c>
      <c r="F3" s="7">
        <f t="shared" ref="F3:F45" si="0">E3/47*100</f>
        <v>4.2553191489361701</v>
      </c>
      <c r="G3">
        <f>G4/SQRT(COUNT(B2:B49))</f>
        <v>26.411581904687214</v>
      </c>
      <c r="H3">
        <f>H4/SQRT(COUNT(C2:C49))</f>
        <v>7.6094540009523216E-5</v>
      </c>
      <c r="I3">
        <f>I4/SQRT(COUNT(D2:D49))</f>
        <v>1.2900434761000136E-4</v>
      </c>
    </row>
    <row r="4" spans="1:10" x14ac:dyDescent="0.25">
      <c r="A4" s="1" t="str">
        <f>'[1]Sk16 9 Deg Cycle 1 (redo)_11.xl'!A4</f>
        <v>C1</v>
      </c>
      <c r="B4">
        <f>'[1]Sk16 9 Deg Cycle 1 (redo)_11.xl'!B17</f>
        <v>81.56206954591795</v>
      </c>
      <c r="C4">
        <f>'[1]Sk16 9 Deg Cycle 1 (redo)_11.xl'!C17</f>
        <v>5.1043283909024163E-4</v>
      </c>
      <c r="D4">
        <f>'[1]Sk16 9 Deg Cycle 1 (redo)_11.xl'!D17</f>
        <v>2.9814568378089671E-3</v>
      </c>
      <c r="E4">
        <v>3</v>
      </c>
      <c r="F4" s="7">
        <f t="shared" si="0"/>
        <v>6.3829787234042552</v>
      </c>
      <c r="G4">
        <f>_xlfn.STDEV.S(B2:B49)</f>
        <v>59.058092532183984</v>
      </c>
      <c r="H4">
        <f>_xlfn.STDEV.S(C2:C196)</f>
        <v>1.7015256417787141E-4</v>
      </c>
      <c r="I4">
        <f>_xlfn.STDEV.S(D2:D196)</f>
        <v>8.9376833783119593E-4</v>
      </c>
    </row>
    <row r="5" spans="1:10" x14ac:dyDescent="0.25">
      <c r="A5" s="1" t="str">
        <f>'[1]Sk16 9 Deg Cycle 1 (redo)_11.xl'!A5</f>
        <v>D1</v>
      </c>
      <c r="B5">
        <f>'[1]Sk16 9 Deg Cycle 1 (redo)_11.xl'!B12</f>
        <v>83.551245186606593</v>
      </c>
      <c r="C5">
        <f>'[1]Sk16 9 Deg Cycle 1 (redo)_11.xl'!C12</f>
        <v>4.732373974925243E-4</v>
      </c>
      <c r="D5">
        <f>'[1]Sk16 9 Deg Cycle 1 (redo)_11.xl'!D12</f>
        <v>4.17754326283687E-3</v>
      </c>
      <c r="E5">
        <v>4</v>
      </c>
      <c r="F5" s="7">
        <f t="shared" si="0"/>
        <v>8.5106382978723403</v>
      </c>
      <c r="G5" s="8">
        <f>G4/G2</f>
        <v>0.73946444198731665</v>
      </c>
      <c r="H5" s="8">
        <f>H4/H2</f>
        <v>0.53923575307190519</v>
      </c>
      <c r="I5" s="8">
        <f>I4/I2</f>
        <v>0.29748000665827845</v>
      </c>
    </row>
    <row r="6" spans="1:10" x14ac:dyDescent="0.25">
      <c r="A6" s="1" t="str">
        <f>'[1]Sk16 9 Deg Cycle 1 (redo)_11.xl'!A6</f>
        <v>E1</v>
      </c>
      <c r="B6">
        <f>'[1]Sk16 9 Deg Cycle 1 (redo)_11.xl'!B36</f>
        <v>174.38796885622199</v>
      </c>
      <c r="C6">
        <f>'[1]Sk16 9 Deg Cycle 1 (redo)_11.xl'!C36</f>
        <v>2.7042550749052121E-4</v>
      </c>
      <c r="D6">
        <f>'[1]Sk16 9 Deg Cycle 1 (redo)_11.xl'!D36</f>
        <v>4.3417664438537501E-3</v>
      </c>
      <c r="E6">
        <v>5</v>
      </c>
      <c r="F6" s="7">
        <f t="shared" si="0"/>
        <v>10.638297872340425</v>
      </c>
      <c r="G6">
        <f>COUNT(B2:B196)</f>
        <v>5</v>
      </c>
      <c r="H6">
        <f>COUNT(C2:C196)</f>
        <v>5</v>
      </c>
      <c r="I6">
        <f>COUNT(D2:D196)</f>
        <v>48</v>
      </c>
    </row>
    <row r="7" spans="1:10" x14ac:dyDescent="0.25">
      <c r="A7" s="1" t="str">
        <f>'[1]Sk16 9 Deg Cycle 1 (redo)_11.xl'!A7</f>
        <v>F1</v>
      </c>
      <c r="B7" t="str">
        <f>'[1]Sk16 9 Deg Cycle 1 (redo)_11.xl'!B2</f>
        <v>N/A</v>
      </c>
      <c r="C7" t="str">
        <f>'[1]Sk16 9 Deg Cycle 1 (redo)_11.xl'!C2</f>
        <v>N/A</v>
      </c>
      <c r="D7">
        <f>'[1]Sk16 9 Deg Cycle 1 (redo)_11.xl'!D2</f>
        <v>3.8980721997193481E-3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(redo)_11.xl'!A8</f>
        <v>F2</v>
      </c>
      <c r="B8" t="str">
        <f>'[1]Sk16 9 Deg Cycle 1 (redo)_11.xl'!B3</f>
        <v>N/A</v>
      </c>
      <c r="C8" t="str">
        <f>'[1]Sk16 9 Deg Cycle 1 (redo)_11.xl'!C3</f>
        <v>N/A</v>
      </c>
      <c r="D8">
        <f>'[1]Sk16 9 Deg Cycle 1 (redo)_11.xl'!D3</f>
        <v>2.0797370682408369E-3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(redo)_11.xl'!A9</f>
        <v>E2</v>
      </c>
      <c r="B9" t="str">
        <f>'[1]Sk16 9 Deg Cycle 1 (redo)_11.xl'!B4</f>
        <v>N/A</v>
      </c>
      <c r="C9" t="str">
        <f>'[1]Sk16 9 Deg Cycle 1 (redo)_11.xl'!C4</f>
        <v>N/A</v>
      </c>
      <c r="D9">
        <f>'[1]Sk16 9 Deg Cycle 1 (redo)_11.xl'!D4</f>
        <v>3.3801720575780429E-3</v>
      </c>
      <c r="E9">
        <v>8</v>
      </c>
      <c r="F9" s="7">
        <f t="shared" si="0"/>
        <v>17.021276595744681</v>
      </c>
      <c r="G9">
        <f>MAX(B2:B49)</f>
        <v>174.38796885622199</v>
      </c>
      <c r="H9">
        <f>MAX(C2:C49)</f>
        <v>5.1043283909024163E-4</v>
      </c>
      <c r="I9">
        <f>MAX(D2:D49)</f>
        <v>5.93297159558916E-3</v>
      </c>
    </row>
    <row r="10" spans="1:10" x14ac:dyDescent="0.25">
      <c r="A10" s="1" t="str">
        <f>'[1]Sk16 9 Deg Cycle 1 (redo)_11.xl'!A10</f>
        <v>D2</v>
      </c>
      <c r="B10" t="str">
        <f>'[1]Sk16 9 Deg Cycle 1 (redo)_11.xl'!B5</f>
        <v>N/A</v>
      </c>
      <c r="C10" t="str">
        <f>'[1]Sk16 9 Deg Cycle 1 (redo)_11.xl'!C5</f>
        <v>N/A</v>
      </c>
      <c r="D10">
        <f>'[1]Sk16 9 Deg Cycle 1 (redo)_11.xl'!D5</f>
        <v>2.838514044937364E-3</v>
      </c>
      <c r="E10">
        <v>9</v>
      </c>
      <c r="F10" s="7">
        <f t="shared" si="0"/>
        <v>19.148936170212767</v>
      </c>
      <c r="G10">
        <f>MIN(B2:B49)</f>
        <v>27.649822563611099</v>
      </c>
      <c r="H10">
        <f>MIN(C2:C49)</f>
        <v>1.1905718198696119E-4</v>
      </c>
      <c r="I10">
        <f>MIN(D2:D49)</f>
        <v>3.4666056952007362E-4</v>
      </c>
    </row>
    <row r="11" spans="1:10" x14ac:dyDescent="0.25">
      <c r="A11" s="1" t="str">
        <f>'[1]Sk16 9 Deg Cycle 1 (redo)_11.xl'!A11</f>
        <v>C2</v>
      </c>
      <c r="B11" t="str">
        <f>'[1]Sk16 9 Deg Cycle 1 (redo)_11.xl'!B6</f>
        <v>N/A</v>
      </c>
      <c r="C11" t="str">
        <f>'[1]Sk16 9 Deg Cycle 1 (redo)_11.xl'!C6</f>
        <v>N/A</v>
      </c>
      <c r="D11">
        <f>'[1]Sk16 9 Deg Cycle 1 (redo)_11.xl'!D6</f>
        <v>2.6738493663274439E-3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(redo)_11.xl'!A12</f>
        <v>B2</v>
      </c>
      <c r="B12" t="str">
        <f>'[1]Sk16 9 Deg Cycle 1 (redo)_11.xl'!B7</f>
        <v>N/A</v>
      </c>
      <c r="C12" t="str">
        <f>'[1]Sk16 9 Deg Cycle 1 (redo)_11.xl'!C7</f>
        <v>N/A</v>
      </c>
      <c r="D12">
        <f>'[1]Sk16 9 Deg Cycle 1 (redo)_11.xl'!D7</f>
        <v>4.2211547924557004E-3</v>
      </c>
      <c r="E12">
        <v>11</v>
      </c>
      <c r="F12" s="7">
        <f t="shared" si="0"/>
        <v>23.404255319148938</v>
      </c>
      <c r="G12">
        <f>(16*G5^2)</f>
        <v>8.7489225754178168</v>
      </c>
      <c r="H12">
        <f>(16*H5^2)</f>
        <v>4.6524031582563952</v>
      </c>
      <c r="I12">
        <f>(16*I5^2)</f>
        <v>1.4159096697825502</v>
      </c>
    </row>
    <row r="13" spans="1:10" x14ac:dyDescent="0.25">
      <c r="A13" s="1" t="str">
        <f>'[1]Sk16 9 Deg Cycle 1 (redo)_11.xl'!A13</f>
        <v>A2</v>
      </c>
      <c r="B13" t="str">
        <f>'[1]Sk16 9 Deg Cycle 1 (redo)_11.xl'!B9</f>
        <v>N/A</v>
      </c>
      <c r="C13" t="str">
        <f>'[1]Sk16 9 Deg Cycle 1 (redo)_11.xl'!C9</f>
        <v>N/A</v>
      </c>
      <c r="D13">
        <f>'[1]Sk16 9 Deg Cycle 1 (redo)_11.xl'!D9</f>
        <v>2.4852158707157419E-3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(redo)_11.xl'!A14</f>
        <v>A3</v>
      </c>
      <c r="B14" t="str">
        <f>'[1]Sk16 9 Deg Cycle 1 (redo)_11.xl'!B10</f>
        <v>N/A</v>
      </c>
      <c r="C14" t="str">
        <f>'[1]Sk16 9 Deg Cycle 1 (redo)_11.xl'!C10</f>
        <v>N/A</v>
      </c>
      <c r="D14">
        <f>'[1]Sk16 9 Deg Cycle 1 (redo)_11.xl'!D10</f>
        <v>3.4597920096418838E-3</v>
      </c>
      <c r="E14">
        <v>13</v>
      </c>
      <c r="F14" s="7">
        <f t="shared" si="0"/>
        <v>27.659574468085108</v>
      </c>
      <c r="G14">
        <f>G12/G13</f>
        <v>105.71314071018709</v>
      </c>
      <c r="H14">
        <f>H12/H13</f>
        <v>56.214939093319103</v>
      </c>
      <c r="I14">
        <f>I12/I13</f>
        <v>17.108421850160113</v>
      </c>
    </row>
    <row r="15" spans="1:10" x14ac:dyDescent="0.25">
      <c r="A15" s="1" t="str">
        <f>'[1]Sk16 9 Deg Cycle 1 (redo)_11.xl'!A15</f>
        <v>B3</v>
      </c>
      <c r="B15" t="str">
        <f>'[1]Sk16 9 Deg Cycle 1 (redo)_11.xl'!B11</f>
        <v>N/A</v>
      </c>
      <c r="C15" t="str">
        <f>'[1]Sk16 9 Deg Cycle 1 (redo)_11.xl'!C11</f>
        <v>N/A</v>
      </c>
      <c r="D15">
        <f>'[1]Sk16 9 Deg Cycle 1 (redo)_11.xl'!D11</f>
        <v>1.884814185984557E-3</v>
      </c>
      <c r="E15">
        <v>14</v>
      </c>
      <c r="F15" s="7">
        <f t="shared" si="0"/>
        <v>29.787234042553191</v>
      </c>
      <c r="G15">
        <f>ROUND(G14,0)</f>
        <v>106</v>
      </c>
      <c r="H15">
        <f>ROUND(H14,0)</f>
        <v>56</v>
      </c>
      <c r="I15">
        <f>ROUND(I14,0)</f>
        <v>17</v>
      </c>
    </row>
    <row r="16" spans="1:10" x14ac:dyDescent="0.25">
      <c r="A16" s="1" t="str">
        <f>'[1]Sk16 9 Deg Cycle 1 (redo)_11.xl'!A16</f>
        <v>C3</v>
      </c>
      <c r="B16" t="str">
        <f>'[1]Sk16 9 Deg Cycle 1 (redo)_11.xl'!B13</f>
        <v>N/A</v>
      </c>
      <c r="C16" t="str">
        <f>'[1]Sk16 9 Deg Cycle 1 (redo)_11.xl'!C13</f>
        <v>N/A</v>
      </c>
      <c r="D16">
        <f>'[1]Sk16 9 Deg Cycle 1 (redo)_11.xl'!D13</f>
        <v>2.4868148655462609E-3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(redo)_11.xl'!A17</f>
        <v>D3</v>
      </c>
      <c r="B17" t="str">
        <f>'[1]Sk16 9 Deg Cycle 1 (redo)_11.xl'!B14</f>
        <v>N/A</v>
      </c>
      <c r="C17" t="str">
        <f>'[1]Sk16 9 Deg Cycle 1 (redo)_11.xl'!C14</f>
        <v>N/A</v>
      </c>
      <c r="D17">
        <f>'[1]Sk16 9 Deg Cycle 1 (redo)_11.xl'!D14</f>
        <v>2.399903189005321E-3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(redo)_11.xl'!A18</f>
        <v>E3</v>
      </c>
      <c r="B18" t="str">
        <f>'[1]Sk16 9 Deg Cycle 1 (redo)_11.xl'!B15</f>
        <v>N/A</v>
      </c>
      <c r="C18" t="str">
        <f>'[1]Sk16 9 Deg Cycle 1 (redo)_11.xl'!C15</f>
        <v>N/A</v>
      </c>
      <c r="D18">
        <f>'[1]Sk16 9 Deg Cycle 1 (redo)_11.xl'!D15</f>
        <v>2.589240277013934E-3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(redo)_11.xl'!A19</f>
        <v>F3</v>
      </c>
      <c r="B19" t="str">
        <f>'[1]Sk16 9 Deg Cycle 1 (redo)_11.xl'!B16</f>
        <v>N/A</v>
      </c>
      <c r="C19" t="str">
        <f>'[1]Sk16 9 Deg Cycle 1 (redo)_11.xl'!C16</f>
        <v>N/A</v>
      </c>
      <c r="D19">
        <f>'[1]Sk16 9 Deg Cycle 1 (redo)_11.xl'!D16</f>
        <v>3.0053092077594462E-3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(redo)_11.xl'!A20</f>
        <v>F4</v>
      </c>
      <c r="B20" t="str">
        <f>'[1]Sk16 9 Deg Cycle 1 (redo)_11.xl'!B18</f>
        <v>N/A</v>
      </c>
      <c r="C20" t="str">
        <f>'[1]Sk16 9 Deg Cycle 1 (redo)_11.xl'!C18</f>
        <v>N/A</v>
      </c>
      <c r="D20">
        <f>'[1]Sk16 9 Deg Cycle 1 (redo)_11.xl'!D18</f>
        <v>2.1465677323966792E-3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(redo)_11.xl'!A21</f>
        <v>E4</v>
      </c>
      <c r="B21" t="str">
        <f>'[1]Sk16 9 Deg Cycle 1 (redo)_11.xl'!B19</f>
        <v>N/A</v>
      </c>
      <c r="C21" t="str">
        <f>'[1]Sk16 9 Deg Cycle 1 (redo)_11.xl'!C19</f>
        <v>N/A</v>
      </c>
      <c r="D21">
        <f>'[1]Sk16 9 Deg Cycle 1 (redo)_11.xl'!D19</f>
        <v>3.2975887781259172E-3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(redo)_11.xl'!A22</f>
        <v>D4</v>
      </c>
      <c r="B22" t="str">
        <f>'[1]Sk16 9 Deg Cycle 1 (redo)_11.xl'!B20</f>
        <v>N/A</v>
      </c>
      <c r="C22" t="str">
        <f>'[1]Sk16 9 Deg Cycle 1 (redo)_11.xl'!C20</f>
        <v>N/A</v>
      </c>
      <c r="D22">
        <f>'[1]Sk16 9 Deg Cycle 1 (redo)_11.xl'!D20</f>
        <v>2.5968225525373179E-3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(redo)_11.xl'!A23</f>
        <v>C4</v>
      </c>
      <c r="B23" t="str">
        <f>'[1]Sk16 9 Deg Cycle 1 (redo)_11.xl'!B21</f>
        <v>N/A</v>
      </c>
      <c r="C23" t="str">
        <f>'[1]Sk16 9 Deg Cycle 1 (redo)_11.xl'!C21</f>
        <v>N/A</v>
      </c>
      <c r="D23">
        <f>'[1]Sk16 9 Deg Cycle 1 (redo)_11.xl'!D21</f>
        <v>5.93297159558916E-3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(redo)_11.xl'!A24</f>
        <v>B4</v>
      </c>
      <c r="B24" t="str">
        <f>'[1]Sk16 9 Deg Cycle 1 (redo)_11.xl'!B22</f>
        <v>N/A</v>
      </c>
      <c r="C24" t="str">
        <f>'[1]Sk16 9 Deg Cycle 1 (redo)_11.xl'!C22</f>
        <v>N/A</v>
      </c>
      <c r="D24">
        <f>'[1]Sk16 9 Deg Cycle 1 (redo)_11.xl'!D22</f>
        <v>2.9372246760216401E-3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(redo)_11.xl'!A25</f>
        <v>A4</v>
      </c>
      <c r="B25" t="str">
        <f>'[1]Sk16 9 Deg Cycle 1 (redo)_11.xl'!B23</f>
        <v>N/A</v>
      </c>
      <c r="C25" t="str">
        <f>'[1]Sk16 9 Deg Cycle 1 (redo)_11.xl'!C23</f>
        <v>N/A</v>
      </c>
      <c r="D25">
        <f>'[1]Sk16 9 Deg Cycle 1 (redo)_11.xl'!D23</f>
        <v>2.5002523322350022E-3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(redo)_11.xl'!A26</f>
        <v>A5</v>
      </c>
      <c r="B26" t="str">
        <f>'[1]Sk16 9 Deg Cycle 1 (redo)_11.xl'!B24</f>
        <v>N/A</v>
      </c>
      <c r="C26" t="str">
        <f>'[1]Sk16 9 Deg Cycle 1 (redo)_11.xl'!C24</f>
        <v>N/A</v>
      </c>
      <c r="D26">
        <f>'[1]Sk16 9 Deg Cycle 1 (redo)_11.xl'!D24</f>
        <v>3.4646249016643282E-3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(redo)_11.xl'!A27</f>
        <v>B5</v>
      </c>
      <c r="B27" t="str">
        <f>'[1]Sk16 9 Deg Cycle 1 (redo)_11.xl'!B25</f>
        <v>N/A</v>
      </c>
      <c r="C27" t="str">
        <f>'[1]Sk16 9 Deg Cycle 1 (redo)_11.xl'!C25</f>
        <v>N/A</v>
      </c>
      <c r="D27">
        <f>'[1]Sk16 9 Deg Cycle 1 (redo)_11.xl'!D25</f>
        <v>2.911653357463254E-3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(redo)_11.xl'!A28</f>
        <v>C5</v>
      </c>
      <c r="B28" t="str">
        <f>'[1]Sk16 9 Deg Cycle 1 (redo)_11.xl'!B26</f>
        <v>N/A</v>
      </c>
      <c r="C28" t="str">
        <f>'[1]Sk16 9 Deg Cycle 1 (redo)_11.xl'!C26</f>
        <v>N/A</v>
      </c>
      <c r="D28">
        <f>'[1]Sk16 9 Deg Cycle 1 (redo)_11.xl'!D26</f>
        <v>3.67345913129124E-3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(redo)_11.xl'!A29</f>
        <v>D5</v>
      </c>
      <c r="B29" t="str">
        <f>'[1]Sk16 9 Deg Cycle 1 (redo)_11.xl'!B27</f>
        <v>N/A</v>
      </c>
      <c r="C29" t="str">
        <f>'[1]Sk16 9 Deg Cycle 1 (redo)_11.xl'!C27</f>
        <v>N/A</v>
      </c>
      <c r="D29">
        <f>'[1]Sk16 9 Deg Cycle 1 (redo)_11.xl'!D27</f>
        <v>2.47422597424936E-3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(redo)_11.xl'!A30</f>
        <v>E5</v>
      </c>
      <c r="B30" t="str">
        <f>'[1]Sk16 9 Deg Cycle 1 (redo)_11.xl'!B28</f>
        <v>N/A</v>
      </c>
      <c r="C30" t="str">
        <f>'[1]Sk16 9 Deg Cycle 1 (redo)_11.xl'!C28</f>
        <v>N/A</v>
      </c>
      <c r="D30">
        <f>'[1]Sk16 9 Deg Cycle 1 (redo)_11.xl'!D28</f>
        <v>2.9970998433899131E-3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(redo)_11.xl'!A31</f>
        <v>F5</v>
      </c>
      <c r="B31" t="str">
        <f>'[1]Sk16 9 Deg Cycle 1 (redo)_11.xl'!B29</f>
        <v>N/A</v>
      </c>
      <c r="C31" t="str">
        <f>'[1]Sk16 9 Deg Cycle 1 (redo)_11.xl'!C29</f>
        <v>N/A</v>
      </c>
      <c r="D31">
        <f>'[1]Sk16 9 Deg Cycle 1 (redo)_11.xl'!D29</f>
        <v>3.2373886390850782E-3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(redo)_11.xl'!A32</f>
        <v>F6</v>
      </c>
      <c r="B32" t="str">
        <f>'[1]Sk16 9 Deg Cycle 1 (redo)_11.xl'!B31</f>
        <v>N/A</v>
      </c>
      <c r="C32" t="str">
        <f>'[1]Sk16 9 Deg Cycle 1 (redo)_11.xl'!C31</f>
        <v>N/A</v>
      </c>
      <c r="D32">
        <f>'[1]Sk16 9 Deg Cycle 1 (redo)_11.xl'!D31</f>
        <v>1.7619976769625879E-3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(redo)_11.xl'!A33</f>
        <v>E6</v>
      </c>
      <c r="B33" t="str">
        <f>'[1]Sk16 9 Deg Cycle 1 (redo)_11.xl'!B32</f>
        <v>N/A</v>
      </c>
      <c r="C33" t="str">
        <f>'[1]Sk16 9 Deg Cycle 1 (redo)_11.xl'!C32</f>
        <v>N/A</v>
      </c>
      <c r="D33">
        <f>'[1]Sk16 9 Deg Cycle 1 (redo)_11.xl'!D32</f>
        <v>2.465043651528919E-3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(redo)_11.xl'!A34</f>
        <v>D6</v>
      </c>
      <c r="B34" t="str">
        <f>'[1]Sk16 9 Deg Cycle 1 (redo)_11.xl'!B33</f>
        <v>N/A</v>
      </c>
      <c r="C34" t="str">
        <f>'[1]Sk16 9 Deg Cycle 1 (redo)_11.xl'!C33</f>
        <v>N/A</v>
      </c>
      <c r="D34">
        <f>'[1]Sk16 9 Deg Cycle 1 (redo)_11.xl'!D33</f>
        <v>3.0395255761338372E-3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(redo)_11.xl'!A35</f>
        <v>C6</v>
      </c>
      <c r="B35" t="str">
        <f>'[1]Sk16 9 Deg Cycle 1 (redo)_11.xl'!B34</f>
        <v>N/A</v>
      </c>
      <c r="C35" t="str">
        <f>'[1]Sk16 9 Deg Cycle 1 (redo)_11.xl'!C34</f>
        <v>N/A</v>
      </c>
      <c r="D35">
        <f>'[1]Sk16 9 Deg Cycle 1 (redo)_11.xl'!D34</f>
        <v>2.7975920926946079E-3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(redo)_11.xl'!A36</f>
        <v>B6</v>
      </c>
      <c r="B36" t="str">
        <f>'[1]Sk16 9 Deg Cycle 1 (redo)_11.xl'!B35</f>
        <v>N/A</v>
      </c>
      <c r="C36" t="str">
        <f>'[1]Sk16 9 Deg Cycle 1 (redo)_11.xl'!C35</f>
        <v>N/A</v>
      </c>
      <c r="D36">
        <f>'[1]Sk16 9 Deg Cycle 1 (redo)_11.xl'!D35</f>
        <v>2.67710589842111E-3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(redo)_11.xl'!A37</f>
        <v>A6</v>
      </c>
      <c r="B37" t="str">
        <f>'[1]Sk16 9 Deg Cycle 1 (redo)_11.xl'!B37</f>
        <v>N/A</v>
      </c>
      <c r="C37" t="str">
        <f>'[1]Sk16 9 Deg Cycle 1 (redo)_11.xl'!C37</f>
        <v>N/A</v>
      </c>
      <c r="D37">
        <f>'[1]Sk16 9 Deg Cycle 1 (redo)_11.xl'!D37</f>
        <v>2.8915238145460821E-3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(redo)_11.xl'!A38</f>
        <v>A7</v>
      </c>
      <c r="B38" t="str">
        <f>'[1]Sk16 9 Deg Cycle 1 (redo)_11.xl'!B38</f>
        <v>N/A</v>
      </c>
      <c r="C38" t="str">
        <f>'[1]Sk16 9 Deg Cycle 1 (redo)_11.xl'!C38</f>
        <v>N/A</v>
      </c>
      <c r="D38">
        <f>'[1]Sk16 9 Deg Cycle 1 (redo)_11.xl'!D38</f>
        <v>3.4881250053476541E-3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(redo)_11.xl'!A39</f>
        <v>B7</v>
      </c>
      <c r="B39" t="str">
        <f>'[1]Sk16 9 Deg Cycle 1 (redo)_11.xl'!B39</f>
        <v>N/A</v>
      </c>
      <c r="C39" t="str">
        <f>'[1]Sk16 9 Deg Cycle 1 (redo)_11.xl'!C39</f>
        <v>N/A</v>
      </c>
      <c r="D39">
        <f>'[1]Sk16 9 Deg Cycle 1 (redo)_11.xl'!D39</f>
        <v>3.196930542628536E-3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(redo)_11.xl'!A40</f>
        <v>C7</v>
      </c>
      <c r="B40" t="str">
        <f>'[1]Sk16 9 Deg Cycle 1 (redo)_11.xl'!B40</f>
        <v>N/A</v>
      </c>
      <c r="C40" t="str">
        <f>'[1]Sk16 9 Deg Cycle 1 (redo)_11.xl'!C40</f>
        <v>N/A</v>
      </c>
      <c r="D40">
        <f>'[1]Sk16 9 Deg Cycle 1 (redo)_11.xl'!D40</f>
        <v>2.860950840974021E-3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(redo)_11.xl'!A41</f>
        <v>D7</v>
      </c>
      <c r="B41" t="str">
        <f>'[1]Sk16 9 Deg Cycle 1 (redo)_11.xl'!B41</f>
        <v>N/A</v>
      </c>
      <c r="C41" t="str">
        <f>'[1]Sk16 9 Deg Cycle 1 (redo)_11.xl'!C41</f>
        <v>N/A</v>
      </c>
      <c r="D41">
        <f>'[1]Sk16 9 Deg Cycle 1 (redo)_11.xl'!D41</f>
        <v>2.745363053814428E-3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(redo)_11.xl'!A42</f>
        <v>E7</v>
      </c>
      <c r="B42" t="str">
        <f>'[1]Sk16 9 Deg Cycle 1 (redo)_11.xl'!B42</f>
        <v>N/A</v>
      </c>
      <c r="C42" t="str">
        <f>'[1]Sk16 9 Deg Cycle 1 (redo)_11.xl'!C42</f>
        <v>N/A</v>
      </c>
      <c r="D42">
        <f>'[1]Sk16 9 Deg Cycle 1 (redo)_11.xl'!D42</f>
        <v>2.9310758065313959E-3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(redo)_11.xl'!A43</f>
        <v>F7</v>
      </c>
      <c r="B43" t="str">
        <f>'[1]Sk16 9 Deg Cycle 1 (redo)_11.xl'!B43</f>
        <v>N/A</v>
      </c>
      <c r="C43" t="str">
        <f>'[1]Sk16 9 Deg Cycle 1 (redo)_11.xl'!C43</f>
        <v>N/A</v>
      </c>
      <c r="D43">
        <f>'[1]Sk16 9 Deg Cycle 1 (redo)_11.xl'!D43</f>
        <v>1.797607969693465E-3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(redo)_11.xl'!A44</f>
        <v>F8</v>
      </c>
      <c r="B44" t="str">
        <f>'[1]Sk16 9 Deg Cycle 1 (redo)_11.xl'!B44</f>
        <v>N/A</v>
      </c>
      <c r="C44" t="str">
        <f>'[1]Sk16 9 Deg Cycle 1 (redo)_11.xl'!C44</f>
        <v>N/A</v>
      </c>
      <c r="D44">
        <f>'[1]Sk16 9 Deg Cycle 1 (redo)_11.xl'!D44</f>
        <v>3.4666056952007362E-4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(redo)_11.xl'!A45</f>
        <v>E8</v>
      </c>
      <c r="B45" t="str">
        <f>'[1]Sk16 9 Deg Cycle 1 (redo)_11.xl'!B45</f>
        <v>N/A</v>
      </c>
      <c r="C45" t="str">
        <f>'[1]Sk16 9 Deg Cycle 1 (redo)_11.xl'!C45</f>
        <v>N/A</v>
      </c>
      <c r="D45">
        <f>'[1]Sk16 9 Deg Cycle 1 (redo)_11.xl'!D45</f>
        <v>2.2322331386356179E-3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(redo)_11.xl'!A46</f>
        <v>D8</v>
      </c>
      <c r="B46" t="str">
        <f>'[1]Sk16 9 Deg Cycle 1 (redo)_11.xl'!B46</f>
        <v>N/A</v>
      </c>
      <c r="C46" t="str">
        <f>'[1]Sk16 9 Deg Cycle 1 (redo)_11.xl'!C46</f>
        <v>N/A</v>
      </c>
      <c r="D46">
        <f>'[1]Sk16 9 Deg Cycle 1 (redo)_11.xl'!D46</f>
        <v>3.410170637113334E-3</v>
      </c>
    </row>
    <row r="47" spans="1:6" x14ac:dyDescent="0.25">
      <c r="A47" s="1" t="str">
        <f>'[1]Sk16 9 Deg Cycle 1 (redo)_11.xl'!A47</f>
        <v>C8</v>
      </c>
      <c r="B47" t="str">
        <f>'[1]Sk16 9 Deg Cycle 1 (redo)_11.xl'!B47</f>
        <v>N/A</v>
      </c>
      <c r="C47" t="str">
        <f>'[1]Sk16 9 Deg Cycle 1 (redo)_11.xl'!C47</f>
        <v>N/A</v>
      </c>
      <c r="D47">
        <f>'[1]Sk16 9 Deg Cycle 1 (redo)_11.xl'!D47</f>
        <v>2.2159555836561819E-3</v>
      </c>
    </row>
    <row r="48" spans="1:6" x14ac:dyDescent="0.25">
      <c r="A48" s="1" t="str">
        <f>'[1]Sk16 9 Deg Cycle 1 (redo)_11.xl'!A48</f>
        <v>B8</v>
      </c>
      <c r="B48" t="str">
        <f>'[1]Sk16 9 Deg Cycle 1 (redo)_11.xl'!B48</f>
        <v>N/A</v>
      </c>
      <c r="C48" t="str">
        <f>'[1]Sk16 9 Deg Cycle 1 (redo)_11.xl'!C48</f>
        <v>N/A</v>
      </c>
      <c r="D48">
        <f>'[1]Sk16 9 Deg Cycle 1 (redo)_11.xl'!D48</f>
        <v>4.3690592865720966E-3</v>
      </c>
    </row>
    <row r="49" spans="1:4" x14ac:dyDescent="0.25">
      <c r="A49" s="1" t="str">
        <f>'[1]Sk16 9 Deg Cycle 1 (redo)_11.xl'!A49</f>
        <v>A8</v>
      </c>
      <c r="B49" t="str">
        <f>'[1]Sk16 9 Deg Cycle 1 (redo)_11.xl'!B49</f>
        <v>N/A</v>
      </c>
      <c r="C49" t="str">
        <f>'[1]Sk16 9 Deg Cycle 1 (redo)_11.xl'!C49</f>
        <v>N/A</v>
      </c>
      <c r="D49">
        <f>'[1]Sk16 9 Deg Cycle 1 (redo)_11.xl'!D49</f>
        <v>3.4247282061826562E-3</v>
      </c>
    </row>
  </sheetData>
  <autoFilter ref="B1:D49" xr:uid="{F4630C20-B50F-45E1-882B-03F2555BBD09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97AD-F531-45EA-8ED5-2BDEBF36F985}">
  <dimension ref="A1:J49"/>
  <sheetViews>
    <sheetView workbookViewId="0">
      <selection activeCell="F2" sqref="F2:F8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(redo)_12.xl'!B1</f>
        <v>Germtime</v>
      </c>
      <c r="C1" s="1" t="str">
        <f>'[1]Sk16 9 Deg Cycle 1 (redo)_12.xl'!C1</f>
        <v>Slope Coefficient</v>
      </c>
      <c r="D1" s="22" t="str">
        <f>'[1]Sk16 9 Deg Cycle 1 (redo)_12.xl'!D1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(redo)_12.xl'!A2</f>
        <v>A1</v>
      </c>
      <c r="B2">
        <f>'[1]Sk16 9 Deg Cycle 1 (redo)_12.xl'!B36</f>
        <v>6.5532620533611103</v>
      </c>
      <c r="C2">
        <f>'[1]Sk16 9 Deg Cycle 1 (redo)_12.xl'!C36</f>
        <v>4.7202844019495028E-5</v>
      </c>
      <c r="D2">
        <f>'[1]Sk16 9 Deg Cycle 1 (redo)_12.xl'!D36</f>
        <v>4.3007243243233951E-3</v>
      </c>
      <c r="E2">
        <v>1</v>
      </c>
      <c r="F2" s="7">
        <f>E2/47*100</f>
        <v>2.1276595744680851</v>
      </c>
      <c r="G2">
        <f>AVERAGE(B2:B49)</f>
        <v>79.849415869357159</v>
      </c>
      <c r="H2">
        <f>AVERAGE(C2:C49)</f>
        <v>2.0183739053501694E-4</v>
      </c>
      <c r="I2">
        <f>AVERAGE(D2:D49)</f>
        <v>2.8990274570425156E-3</v>
      </c>
      <c r="J2">
        <v>0.25</v>
      </c>
    </row>
    <row r="3" spans="1:10" x14ac:dyDescent="0.25">
      <c r="A3" s="1" t="str">
        <f>'[1]Sk16 9 Deg Cycle 1 (redo)_12.xl'!A3</f>
        <v>B1</v>
      </c>
      <c r="B3">
        <f>'[1]Sk16 9 Deg Cycle 1 (redo)_12.xl'!B25</f>
        <v>27.147869007638899</v>
      </c>
      <c r="C3">
        <f>'[1]Sk16 9 Deg Cycle 1 (redo)_12.xl'!C25</f>
        <v>3.7389165632126898E-4</v>
      </c>
      <c r="D3">
        <f>'[1]Sk16 9 Deg Cycle 1 (redo)_12.xl'!D25</f>
        <v>4.1440455649389774E-3</v>
      </c>
      <c r="E3">
        <v>2</v>
      </c>
      <c r="F3" s="7">
        <f t="shared" ref="F3:F45" si="0">E3/47*100</f>
        <v>4.2553191489361701</v>
      </c>
      <c r="G3">
        <f>G4/SQRT(COUNT(B2:B49))</f>
        <v>27.134793412980017</v>
      </c>
      <c r="H3">
        <f>H4/SQRT(COUNT(C2:C49))</f>
        <v>3.8220806397110223E-5</v>
      </c>
      <c r="I3">
        <f>I4/SQRT(COUNT(D2:D49))</f>
        <v>9.6647961654121024E-5</v>
      </c>
    </row>
    <row r="4" spans="1:10" x14ac:dyDescent="0.25">
      <c r="A4" s="1" t="str">
        <f>'[1]Sk16 9 Deg Cycle 1 (redo)_12.xl'!A4</f>
        <v>C1</v>
      </c>
      <c r="B4">
        <f>'[1]Sk16 9 Deg Cycle 1 (redo)_12.xl'!B17</f>
        <v>28.656638933694399</v>
      </c>
      <c r="C4">
        <f>'[1]Sk16 9 Deg Cycle 1 (redo)_12.xl'!C17</f>
        <v>1.4568767821224001E-4</v>
      </c>
      <c r="D4">
        <f>'[1]Sk16 9 Deg Cycle 1 (redo)_12.xl'!D17</f>
        <v>3.3923161264157991E-3</v>
      </c>
      <c r="E4">
        <v>3</v>
      </c>
      <c r="F4" s="7">
        <f t="shared" si="0"/>
        <v>6.3829787234042552</v>
      </c>
      <c r="G4">
        <f>_xlfn.STDEV.S(B2:B49)</f>
        <v>71.791915247858697</v>
      </c>
      <c r="H4">
        <f>_xlfn.STDEV.S(C2:C196)</f>
        <v>1.0112274863510027E-4</v>
      </c>
      <c r="I4">
        <f>_xlfn.STDEV.S(D2:D196)</f>
        <v>6.6959672013162475E-4</v>
      </c>
    </row>
    <row r="5" spans="1:10" x14ac:dyDescent="0.25">
      <c r="A5" s="1" t="str">
        <f>'[1]Sk16 9 Deg Cycle 1 (redo)_12.xl'!A5</f>
        <v>D1</v>
      </c>
      <c r="B5">
        <f>'[1]Sk16 9 Deg Cycle 1 (redo)_12.xl'!B4</f>
        <v>32.179594271777802</v>
      </c>
      <c r="C5">
        <f>'[1]Sk16 9 Deg Cycle 1 (redo)_12.xl'!C4</f>
        <v>1.8005602361274739E-4</v>
      </c>
      <c r="D5">
        <f>'[1]Sk16 9 Deg Cycle 1 (redo)_12.xl'!D4</f>
        <v>3.2828985697025978E-3</v>
      </c>
      <c r="E5">
        <v>4</v>
      </c>
      <c r="F5" s="7">
        <f t="shared" si="0"/>
        <v>8.5106382978723403</v>
      </c>
      <c r="G5" s="8">
        <f>G4/G2</f>
        <v>0.89909130162352768</v>
      </c>
      <c r="H5" s="8">
        <f>H4/H2</f>
        <v>0.50101097902153269</v>
      </c>
      <c r="I5" s="8">
        <f>I4/I2</f>
        <v>0.23097287971695288</v>
      </c>
    </row>
    <row r="6" spans="1:10" x14ac:dyDescent="0.25">
      <c r="A6" s="1" t="str">
        <f>'[1]Sk16 9 Deg Cycle 1 (redo)_12.xl'!A6</f>
        <v>E1</v>
      </c>
      <c r="B6">
        <f>'[1]Sk16 9 Deg Cycle 1 (redo)_12.xl'!B11</f>
        <v>128.687871702</v>
      </c>
      <c r="C6">
        <f>'[1]Sk16 9 Deg Cycle 1 (redo)_12.xl'!C11</f>
        <v>2.5459015732973579E-4</v>
      </c>
      <c r="D6">
        <f>'[1]Sk16 9 Deg Cycle 1 (redo)_12.xl'!D11</f>
        <v>3.518879024289301E-3</v>
      </c>
      <c r="E6">
        <v>5</v>
      </c>
      <c r="F6" s="7">
        <f t="shared" si="0"/>
        <v>10.638297872340425</v>
      </c>
      <c r="G6">
        <f>COUNT(B2:B196)</f>
        <v>7</v>
      </c>
      <c r="H6">
        <f>COUNT(C2:C196)</f>
        <v>7</v>
      </c>
      <c r="I6">
        <f>COUNT(D2:D196)</f>
        <v>48</v>
      </c>
    </row>
    <row r="7" spans="1:10" x14ac:dyDescent="0.25">
      <c r="A7" s="1" t="str">
        <f>'[1]Sk16 9 Deg Cycle 1 (redo)_12.xl'!A7</f>
        <v>F1</v>
      </c>
      <c r="B7">
        <f>'[1]Sk16 9 Deg Cycle 1 (redo)_12.xl'!B34</f>
        <v>166.35308490849999</v>
      </c>
      <c r="C7">
        <f>'[1]Sk16 9 Deg Cycle 1 (redo)_12.xl'!C34</f>
        <v>2.321758818433279E-4</v>
      </c>
      <c r="D7">
        <f>'[1]Sk16 9 Deg Cycle 1 (redo)_12.xl'!D34</f>
        <v>2.8980846968200652E-3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(redo)_12.xl'!A8</f>
        <v>F2</v>
      </c>
      <c r="B8">
        <f>'[1]Sk16 9 Deg Cycle 1 (redo)_12.xl'!B42</f>
        <v>169.36759020852799</v>
      </c>
      <c r="C8">
        <f>'[1]Sk16 9 Deg Cycle 1 (redo)_12.xl'!C42</f>
        <v>1.7925749240630361E-4</v>
      </c>
      <c r="D8">
        <f>'[1]Sk16 9 Deg Cycle 1 (redo)_12.xl'!D42</f>
        <v>3.241005549133558E-3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(redo)_12.xl'!A9</f>
        <v>E2</v>
      </c>
      <c r="B9" t="str">
        <f>'[1]Sk16 9 Deg Cycle 1 (redo)_12.xl'!B2</f>
        <v>N/A</v>
      </c>
      <c r="C9" t="str">
        <f>'[1]Sk16 9 Deg Cycle 1 (redo)_12.xl'!C2</f>
        <v>N/A</v>
      </c>
      <c r="D9">
        <f>'[1]Sk16 9 Deg Cycle 1 (redo)_12.xl'!D2</f>
        <v>2.2463484768649659E-3</v>
      </c>
      <c r="E9">
        <v>8</v>
      </c>
      <c r="F9" s="7">
        <f t="shared" si="0"/>
        <v>17.021276595744681</v>
      </c>
      <c r="G9">
        <f>MAX(B2:B49)</f>
        <v>169.36759020852799</v>
      </c>
      <c r="H9">
        <f>MAX(C2:C49)</f>
        <v>3.7389165632126898E-4</v>
      </c>
      <c r="I9">
        <f>MAX(D2:D49)</f>
        <v>4.3007243243233951E-3</v>
      </c>
    </row>
    <row r="10" spans="1:10" x14ac:dyDescent="0.25">
      <c r="A10" s="1" t="str">
        <f>'[1]Sk16 9 Deg Cycle 1 (redo)_12.xl'!A10</f>
        <v>D2</v>
      </c>
      <c r="B10" t="str">
        <f>'[1]Sk16 9 Deg Cycle 1 (redo)_12.xl'!B3</f>
        <v>N/A</v>
      </c>
      <c r="C10" t="str">
        <f>'[1]Sk16 9 Deg Cycle 1 (redo)_12.xl'!C3</f>
        <v>N/A</v>
      </c>
      <c r="D10">
        <f>'[1]Sk16 9 Deg Cycle 1 (redo)_12.xl'!D3</f>
        <v>3.1086643852218251E-3</v>
      </c>
      <c r="E10">
        <v>9</v>
      </c>
      <c r="F10" s="7">
        <f t="shared" si="0"/>
        <v>19.148936170212767</v>
      </c>
      <c r="G10">
        <f>MIN(B2:B49)</f>
        <v>6.5532620533611103</v>
      </c>
      <c r="H10">
        <f>MIN(C2:C49)</f>
        <v>4.7202844019495028E-5</v>
      </c>
      <c r="I10">
        <f>MIN(D2:D49)</f>
        <v>3.5157800362113601E-4</v>
      </c>
    </row>
    <row r="11" spans="1:10" x14ac:dyDescent="0.25">
      <c r="A11" s="1" t="str">
        <f>'[1]Sk16 9 Deg Cycle 1 (redo)_12.xl'!A11</f>
        <v>C2</v>
      </c>
      <c r="B11" t="str">
        <f>'[1]Sk16 9 Deg Cycle 1 (redo)_12.xl'!B5</f>
        <v>N/A</v>
      </c>
      <c r="C11" t="str">
        <f>'[1]Sk16 9 Deg Cycle 1 (redo)_12.xl'!C5</f>
        <v>N/A</v>
      </c>
      <c r="D11">
        <f>'[1]Sk16 9 Deg Cycle 1 (redo)_12.xl'!D5</f>
        <v>3.0575523464528419E-3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(redo)_12.xl'!A12</f>
        <v>B2</v>
      </c>
      <c r="B12" t="str">
        <f>'[1]Sk16 9 Deg Cycle 1 (redo)_12.xl'!B6</f>
        <v>N/A</v>
      </c>
      <c r="C12" t="str">
        <f>'[1]Sk16 9 Deg Cycle 1 (redo)_12.xl'!C6</f>
        <v>N/A</v>
      </c>
      <c r="D12">
        <f>'[1]Sk16 9 Deg Cycle 1 (redo)_12.xl'!D6</f>
        <v>3.2022041756213258E-3</v>
      </c>
      <c r="E12">
        <v>11</v>
      </c>
      <c r="F12" s="7">
        <f t="shared" si="0"/>
        <v>23.404255319148938</v>
      </c>
      <c r="G12">
        <f>(16*G5^2)</f>
        <v>12.933842698481428</v>
      </c>
      <c r="H12">
        <f>(16*H5^2)</f>
        <v>4.0161920176018349</v>
      </c>
      <c r="I12">
        <f>(16*I5^2)</f>
        <v>0.85357553863587177</v>
      </c>
    </row>
    <row r="13" spans="1:10" x14ac:dyDescent="0.25">
      <c r="A13" s="1" t="str">
        <f>'[1]Sk16 9 Deg Cycle 1 (redo)_12.xl'!A13</f>
        <v>A2</v>
      </c>
      <c r="B13" t="str">
        <f>'[1]Sk16 9 Deg Cycle 1 (redo)_12.xl'!B7</f>
        <v>N/A</v>
      </c>
      <c r="C13" t="str">
        <f>'[1]Sk16 9 Deg Cycle 1 (redo)_12.xl'!C7</f>
        <v>N/A</v>
      </c>
      <c r="D13">
        <f>'[1]Sk16 9 Deg Cycle 1 (redo)_12.xl'!D7</f>
        <v>2.3077498333170898E-3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(redo)_12.xl'!A14</f>
        <v>A3</v>
      </c>
      <c r="B14" t="str">
        <f>'[1]Sk16 9 Deg Cycle 1 (redo)_12.xl'!B8</f>
        <v>N/A</v>
      </c>
      <c r="C14" t="str">
        <f>'[1]Sk16 9 Deg Cycle 1 (redo)_12.xl'!C8</f>
        <v>N/A</v>
      </c>
      <c r="D14">
        <f>'[1]Sk16 9 Deg Cycle 1 (redo)_12.xl'!D8</f>
        <v>2.1393582938733489E-3</v>
      </c>
      <c r="E14">
        <v>13</v>
      </c>
      <c r="F14" s="7">
        <f t="shared" si="0"/>
        <v>27.659574468085108</v>
      </c>
      <c r="G14">
        <f>G12/G13</f>
        <v>156.27948713932889</v>
      </c>
      <c r="H14">
        <f>H12/H13</f>
        <v>48.527606481372629</v>
      </c>
      <c r="I14">
        <f>I12/I13</f>
        <v>10.313744377635938</v>
      </c>
    </row>
    <row r="15" spans="1:10" x14ac:dyDescent="0.25">
      <c r="A15" s="1" t="str">
        <f>'[1]Sk16 9 Deg Cycle 1 (redo)_12.xl'!A15</f>
        <v>B3</v>
      </c>
      <c r="B15" t="str">
        <f>'[1]Sk16 9 Deg Cycle 1 (redo)_12.xl'!B9</f>
        <v>N/A</v>
      </c>
      <c r="C15" t="str">
        <f>'[1]Sk16 9 Deg Cycle 1 (redo)_12.xl'!C9</f>
        <v>N/A</v>
      </c>
      <c r="D15">
        <f>'[1]Sk16 9 Deg Cycle 1 (redo)_12.xl'!D9</f>
        <v>2.785038738190017E-3</v>
      </c>
      <c r="E15">
        <v>14</v>
      </c>
      <c r="F15" s="7">
        <f t="shared" si="0"/>
        <v>29.787234042553191</v>
      </c>
      <c r="G15">
        <f>ROUND(G14,0)</f>
        <v>156</v>
      </c>
      <c r="H15">
        <f>ROUND(H14,0)</f>
        <v>49</v>
      </c>
      <c r="I15">
        <f>ROUND(I14,0)</f>
        <v>10</v>
      </c>
    </row>
    <row r="16" spans="1:10" x14ac:dyDescent="0.25">
      <c r="A16" s="1" t="str">
        <f>'[1]Sk16 9 Deg Cycle 1 (redo)_12.xl'!A16</f>
        <v>C3</v>
      </c>
      <c r="B16" t="str">
        <f>'[1]Sk16 9 Deg Cycle 1 (redo)_12.xl'!B10</f>
        <v>N/A</v>
      </c>
      <c r="C16" t="str">
        <f>'[1]Sk16 9 Deg Cycle 1 (redo)_12.xl'!C10</f>
        <v>N/A</v>
      </c>
      <c r="D16">
        <f>'[1]Sk16 9 Deg Cycle 1 (redo)_12.xl'!D10</f>
        <v>2.4517372332179838E-3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(redo)_12.xl'!A17</f>
        <v>D3</v>
      </c>
      <c r="B17" t="str">
        <f>'[1]Sk16 9 Deg Cycle 1 (redo)_12.xl'!B12</f>
        <v>N/A</v>
      </c>
      <c r="C17" t="str">
        <f>'[1]Sk16 9 Deg Cycle 1 (redo)_12.xl'!C12</f>
        <v>N/A</v>
      </c>
      <c r="D17">
        <f>'[1]Sk16 9 Deg Cycle 1 (redo)_12.xl'!D12</f>
        <v>3.5610999178145161E-3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(redo)_12.xl'!A18</f>
        <v>E3</v>
      </c>
      <c r="B18" t="str">
        <f>'[1]Sk16 9 Deg Cycle 1 (redo)_12.xl'!B13</f>
        <v>N/A</v>
      </c>
      <c r="C18" t="str">
        <f>'[1]Sk16 9 Deg Cycle 1 (redo)_12.xl'!C13</f>
        <v>N/A</v>
      </c>
      <c r="D18">
        <f>'[1]Sk16 9 Deg Cycle 1 (redo)_12.xl'!D13</f>
        <v>3.0350306563353699E-3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(redo)_12.xl'!A19</f>
        <v>F3</v>
      </c>
      <c r="B19" t="str">
        <f>'[1]Sk16 9 Deg Cycle 1 (redo)_12.xl'!B14</f>
        <v>N/A</v>
      </c>
      <c r="C19" t="str">
        <f>'[1]Sk16 9 Deg Cycle 1 (redo)_12.xl'!C14</f>
        <v>N/A</v>
      </c>
      <c r="D19">
        <f>'[1]Sk16 9 Deg Cycle 1 (redo)_12.xl'!D14</f>
        <v>2.9797742076456651E-3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(redo)_12.xl'!A20</f>
        <v>F4</v>
      </c>
      <c r="B20" t="str">
        <f>'[1]Sk16 9 Deg Cycle 1 (redo)_12.xl'!B15</f>
        <v>N/A</v>
      </c>
      <c r="C20" t="str">
        <f>'[1]Sk16 9 Deg Cycle 1 (redo)_12.xl'!C15</f>
        <v>N/A</v>
      </c>
      <c r="D20">
        <f>'[1]Sk16 9 Deg Cycle 1 (redo)_12.xl'!D15</f>
        <v>2.927578629036144E-3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(redo)_12.xl'!A21</f>
        <v>E4</v>
      </c>
      <c r="B21" t="str">
        <f>'[1]Sk16 9 Deg Cycle 1 (redo)_12.xl'!B16</f>
        <v>N/A</v>
      </c>
      <c r="C21" t="str">
        <f>'[1]Sk16 9 Deg Cycle 1 (redo)_12.xl'!C16</f>
        <v>N/A</v>
      </c>
      <c r="D21">
        <f>'[1]Sk16 9 Deg Cycle 1 (redo)_12.xl'!D16</f>
        <v>2.4350947535175141E-3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(redo)_12.xl'!A22</f>
        <v>D4</v>
      </c>
      <c r="B22" t="str">
        <f>'[1]Sk16 9 Deg Cycle 1 (redo)_12.xl'!B18</f>
        <v>N/A</v>
      </c>
      <c r="C22" t="str">
        <f>'[1]Sk16 9 Deg Cycle 1 (redo)_12.xl'!C18</f>
        <v>N/A</v>
      </c>
      <c r="D22">
        <f>'[1]Sk16 9 Deg Cycle 1 (redo)_12.xl'!D18</f>
        <v>3.7749964429346959E-3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(redo)_12.xl'!A23</f>
        <v>C4</v>
      </c>
      <c r="B23" t="str">
        <f>'[1]Sk16 9 Deg Cycle 1 (redo)_12.xl'!B19</f>
        <v>N/A</v>
      </c>
      <c r="C23" t="str">
        <f>'[1]Sk16 9 Deg Cycle 1 (redo)_12.xl'!C19</f>
        <v>N/A</v>
      </c>
      <c r="D23">
        <f>'[1]Sk16 9 Deg Cycle 1 (redo)_12.xl'!D19</f>
        <v>2.4922205995155681E-3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(redo)_12.xl'!A24</f>
        <v>B4</v>
      </c>
      <c r="B24" t="str">
        <f>'[1]Sk16 9 Deg Cycle 1 (redo)_12.xl'!B20</f>
        <v>N/A</v>
      </c>
      <c r="C24" t="str">
        <f>'[1]Sk16 9 Deg Cycle 1 (redo)_12.xl'!C20</f>
        <v>N/A</v>
      </c>
      <c r="D24">
        <f>'[1]Sk16 9 Deg Cycle 1 (redo)_12.xl'!D20</f>
        <v>3.0715930069374368E-3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(redo)_12.xl'!A25</f>
        <v>A4</v>
      </c>
      <c r="B25" t="str">
        <f>'[1]Sk16 9 Deg Cycle 1 (redo)_12.xl'!B21</f>
        <v>N/A</v>
      </c>
      <c r="C25" t="str">
        <f>'[1]Sk16 9 Deg Cycle 1 (redo)_12.xl'!C21</f>
        <v>N/A</v>
      </c>
      <c r="D25">
        <f>'[1]Sk16 9 Deg Cycle 1 (redo)_12.xl'!D21</f>
        <v>3.6219598773307572E-3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(redo)_12.xl'!A26</f>
        <v>A5</v>
      </c>
      <c r="B26" t="str">
        <f>'[1]Sk16 9 Deg Cycle 1 (redo)_12.xl'!B22</f>
        <v>N/A</v>
      </c>
      <c r="C26" t="str">
        <f>'[1]Sk16 9 Deg Cycle 1 (redo)_12.xl'!C22</f>
        <v>N/A</v>
      </c>
      <c r="D26">
        <f>'[1]Sk16 9 Deg Cycle 1 (redo)_12.xl'!D22</f>
        <v>3.074740539667691E-3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(redo)_12.xl'!A27</f>
        <v>B5</v>
      </c>
      <c r="B27" t="str">
        <f>'[1]Sk16 9 Deg Cycle 1 (redo)_12.xl'!B23</f>
        <v>N/A</v>
      </c>
      <c r="C27" t="str">
        <f>'[1]Sk16 9 Deg Cycle 1 (redo)_12.xl'!C23</f>
        <v>N/A</v>
      </c>
      <c r="D27">
        <f>'[1]Sk16 9 Deg Cycle 1 (redo)_12.xl'!D23</f>
        <v>3.621230955700658E-3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(redo)_12.xl'!A28</f>
        <v>C5</v>
      </c>
      <c r="B28" t="str">
        <f>'[1]Sk16 9 Deg Cycle 1 (redo)_12.xl'!B24</f>
        <v>N/A</v>
      </c>
      <c r="C28" t="str">
        <f>'[1]Sk16 9 Deg Cycle 1 (redo)_12.xl'!C24</f>
        <v>N/A</v>
      </c>
      <c r="D28">
        <f>'[1]Sk16 9 Deg Cycle 1 (redo)_12.xl'!D24</f>
        <v>3.1420893841399211E-3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(redo)_12.xl'!A29</f>
        <v>D5</v>
      </c>
      <c r="B29" t="str">
        <f>'[1]Sk16 9 Deg Cycle 1 (redo)_12.xl'!B26</f>
        <v>N/A</v>
      </c>
      <c r="C29" t="str">
        <f>'[1]Sk16 9 Deg Cycle 1 (redo)_12.xl'!C26</f>
        <v>N/A</v>
      </c>
      <c r="D29">
        <f>'[1]Sk16 9 Deg Cycle 1 (redo)_12.xl'!D26</f>
        <v>2.8087564207700299E-3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(redo)_12.xl'!A30</f>
        <v>E5</v>
      </c>
      <c r="B30" t="str">
        <f>'[1]Sk16 9 Deg Cycle 1 (redo)_12.xl'!B27</f>
        <v>N/A</v>
      </c>
      <c r="C30" t="str">
        <f>'[1]Sk16 9 Deg Cycle 1 (redo)_12.xl'!C27</f>
        <v>N/A</v>
      </c>
      <c r="D30">
        <f>'[1]Sk16 9 Deg Cycle 1 (redo)_12.xl'!D27</f>
        <v>2.3865820657058218E-3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(redo)_12.xl'!A31</f>
        <v>F5</v>
      </c>
      <c r="B31" t="str">
        <f>'[1]Sk16 9 Deg Cycle 1 (redo)_12.xl'!B28</f>
        <v>N/A</v>
      </c>
      <c r="C31" t="str">
        <f>'[1]Sk16 9 Deg Cycle 1 (redo)_12.xl'!C28</f>
        <v>N/A</v>
      </c>
      <c r="D31">
        <f>'[1]Sk16 9 Deg Cycle 1 (redo)_12.xl'!D28</f>
        <v>2.7152494275138571E-3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(redo)_12.xl'!A32</f>
        <v>F6</v>
      </c>
      <c r="B32" t="str">
        <f>'[1]Sk16 9 Deg Cycle 1 (redo)_12.xl'!B29</f>
        <v>N/A</v>
      </c>
      <c r="C32" t="str">
        <f>'[1]Sk16 9 Deg Cycle 1 (redo)_12.xl'!C29</f>
        <v>N/A</v>
      </c>
      <c r="D32">
        <f>'[1]Sk16 9 Deg Cycle 1 (redo)_12.xl'!D29</f>
        <v>2.4029468297869531E-3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(redo)_12.xl'!A33</f>
        <v>E6</v>
      </c>
      <c r="B33" t="str">
        <f>'[1]Sk16 9 Deg Cycle 1 (redo)_12.xl'!B30</f>
        <v>N/A</v>
      </c>
      <c r="C33" t="str">
        <f>'[1]Sk16 9 Deg Cycle 1 (redo)_12.xl'!C30</f>
        <v>N/A</v>
      </c>
      <c r="D33">
        <f>'[1]Sk16 9 Deg Cycle 1 (redo)_12.xl'!D30</f>
        <v>3.1481198089337451E-3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(redo)_12.xl'!A34</f>
        <v>D6</v>
      </c>
      <c r="B34" t="str">
        <f>'[1]Sk16 9 Deg Cycle 1 (redo)_12.xl'!B31</f>
        <v>N/A</v>
      </c>
      <c r="C34" t="str">
        <f>'[1]Sk16 9 Deg Cycle 1 (redo)_12.xl'!C31</f>
        <v>N/A</v>
      </c>
      <c r="D34">
        <f>'[1]Sk16 9 Deg Cycle 1 (redo)_12.xl'!D31</f>
        <v>3.4056152755699951E-3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(redo)_12.xl'!A35</f>
        <v>C6</v>
      </c>
      <c r="B35" t="str">
        <f>'[1]Sk16 9 Deg Cycle 1 (redo)_12.xl'!B32</f>
        <v>N/A</v>
      </c>
      <c r="C35" t="str">
        <f>'[1]Sk16 9 Deg Cycle 1 (redo)_12.xl'!C32</f>
        <v>N/A</v>
      </c>
      <c r="D35">
        <f>'[1]Sk16 9 Deg Cycle 1 (redo)_12.xl'!D32</f>
        <v>3.541219534227584E-3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(redo)_12.xl'!A36</f>
        <v>B6</v>
      </c>
      <c r="B36" t="str">
        <f>'[1]Sk16 9 Deg Cycle 1 (redo)_12.xl'!B33</f>
        <v>N/A</v>
      </c>
      <c r="C36" t="str">
        <f>'[1]Sk16 9 Deg Cycle 1 (redo)_12.xl'!C33</f>
        <v>N/A</v>
      </c>
      <c r="D36">
        <f>'[1]Sk16 9 Deg Cycle 1 (redo)_12.xl'!D33</f>
        <v>2.2873350006624542E-3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(redo)_12.xl'!A37</f>
        <v>A6</v>
      </c>
      <c r="B37" t="str">
        <f>'[1]Sk16 9 Deg Cycle 1 (redo)_12.xl'!B35</f>
        <v>N/A</v>
      </c>
      <c r="C37" t="str">
        <f>'[1]Sk16 9 Deg Cycle 1 (redo)_12.xl'!C35</f>
        <v>N/A</v>
      </c>
      <c r="D37">
        <f>'[1]Sk16 9 Deg Cycle 1 (redo)_12.xl'!D35</f>
        <v>2.3430619615785412E-3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(redo)_12.xl'!A38</f>
        <v>A7</v>
      </c>
      <c r="B38" t="str">
        <f>'[1]Sk16 9 Deg Cycle 1 (redo)_12.xl'!B37</f>
        <v>N/A</v>
      </c>
      <c r="C38" t="str">
        <f>'[1]Sk16 9 Deg Cycle 1 (redo)_12.xl'!C37</f>
        <v>N/A</v>
      </c>
      <c r="D38">
        <f>'[1]Sk16 9 Deg Cycle 1 (redo)_12.xl'!D37</f>
        <v>2.1007822246786592E-3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(redo)_12.xl'!A39</f>
        <v>B7</v>
      </c>
      <c r="B39" t="str">
        <f>'[1]Sk16 9 Deg Cycle 1 (redo)_12.xl'!B38</f>
        <v>N/A</v>
      </c>
      <c r="C39" t="str">
        <f>'[1]Sk16 9 Deg Cycle 1 (redo)_12.xl'!C38</f>
        <v>N/A</v>
      </c>
      <c r="D39">
        <f>'[1]Sk16 9 Deg Cycle 1 (redo)_12.xl'!D38</f>
        <v>2.304655288625636E-3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(redo)_12.xl'!A40</f>
        <v>C7</v>
      </c>
      <c r="B40" t="str">
        <f>'[1]Sk16 9 Deg Cycle 1 (redo)_12.xl'!B39</f>
        <v>N/A</v>
      </c>
      <c r="C40" t="str">
        <f>'[1]Sk16 9 Deg Cycle 1 (redo)_12.xl'!C39</f>
        <v>N/A</v>
      </c>
      <c r="D40">
        <f>'[1]Sk16 9 Deg Cycle 1 (redo)_12.xl'!D39</f>
        <v>2.5130600592706601E-3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(redo)_12.xl'!A41</f>
        <v>D7</v>
      </c>
      <c r="B41" t="str">
        <f>'[1]Sk16 9 Deg Cycle 1 (redo)_12.xl'!B40</f>
        <v>N/A</v>
      </c>
      <c r="C41" t="str">
        <f>'[1]Sk16 9 Deg Cycle 1 (redo)_12.xl'!C40</f>
        <v>N/A</v>
      </c>
      <c r="D41">
        <f>'[1]Sk16 9 Deg Cycle 1 (redo)_12.xl'!D40</f>
        <v>4.1209711275919068E-3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(redo)_12.xl'!A42</f>
        <v>E7</v>
      </c>
      <c r="B42" t="str">
        <f>'[1]Sk16 9 Deg Cycle 1 (redo)_12.xl'!B41</f>
        <v>N/A</v>
      </c>
      <c r="C42" t="str">
        <f>'[1]Sk16 9 Deg Cycle 1 (redo)_12.xl'!C41</f>
        <v>N/A</v>
      </c>
      <c r="D42">
        <f>'[1]Sk16 9 Deg Cycle 1 (redo)_12.xl'!D41</f>
        <v>2.4417146408543299E-3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(redo)_12.xl'!A43</f>
        <v>F7</v>
      </c>
      <c r="B43" t="str">
        <f>'[1]Sk16 9 Deg Cycle 1 (redo)_12.xl'!B43</f>
        <v>N/A</v>
      </c>
      <c r="C43" t="str">
        <f>'[1]Sk16 9 Deg Cycle 1 (redo)_12.xl'!C43</f>
        <v>N/A</v>
      </c>
      <c r="D43">
        <f>'[1]Sk16 9 Deg Cycle 1 (redo)_12.xl'!D43</f>
        <v>2.9223560659570689E-3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(redo)_12.xl'!A44</f>
        <v>F8</v>
      </c>
      <c r="B44" t="str">
        <f>'[1]Sk16 9 Deg Cycle 1 (redo)_12.xl'!B44</f>
        <v>N/A</v>
      </c>
      <c r="C44" t="str">
        <f>'[1]Sk16 9 Deg Cycle 1 (redo)_12.xl'!C44</f>
        <v>N/A</v>
      </c>
      <c r="D44">
        <f>'[1]Sk16 9 Deg Cycle 1 (redo)_12.xl'!D44</f>
        <v>3.5157800362113601E-4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(redo)_12.xl'!A45</f>
        <v>E8</v>
      </c>
      <c r="B45" t="str">
        <f>'[1]Sk16 9 Deg Cycle 1 (redo)_12.xl'!B45</f>
        <v>N/A</v>
      </c>
      <c r="C45" t="str">
        <f>'[1]Sk16 9 Deg Cycle 1 (redo)_12.xl'!C45</f>
        <v>N/A</v>
      </c>
      <c r="D45">
        <f>'[1]Sk16 9 Deg Cycle 1 (redo)_12.xl'!D45</f>
        <v>3.0276658353908179E-3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(redo)_12.xl'!A46</f>
        <v>D8</v>
      </c>
      <c r="B46" t="str">
        <f>'[1]Sk16 9 Deg Cycle 1 (redo)_12.xl'!B46</f>
        <v>N/A</v>
      </c>
      <c r="C46" t="str">
        <f>'[1]Sk16 9 Deg Cycle 1 (redo)_12.xl'!C46</f>
        <v>N/A</v>
      </c>
      <c r="D46">
        <f>'[1]Sk16 9 Deg Cycle 1 (redo)_12.xl'!D46</f>
        <v>2.9412145287701081E-3</v>
      </c>
    </row>
    <row r="47" spans="1:6" x14ac:dyDescent="0.25">
      <c r="A47" s="1" t="str">
        <f>'[1]Sk16 9 Deg Cycle 1 (redo)_12.xl'!A47</f>
        <v>C8</v>
      </c>
      <c r="B47" t="str">
        <f>'[1]Sk16 9 Deg Cycle 1 (redo)_12.xl'!B47</f>
        <v>N/A</v>
      </c>
      <c r="C47" t="str">
        <f>'[1]Sk16 9 Deg Cycle 1 (redo)_12.xl'!C47</f>
        <v>N/A</v>
      </c>
      <c r="D47">
        <f>'[1]Sk16 9 Deg Cycle 1 (redo)_12.xl'!D47</f>
        <v>2.5540420721292451E-3</v>
      </c>
    </row>
    <row r="48" spans="1:6" x14ac:dyDescent="0.25">
      <c r="A48" s="1" t="str">
        <f>'[1]Sk16 9 Deg Cycle 1 (redo)_12.xl'!A48</f>
        <v>B8</v>
      </c>
      <c r="B48" t="str">
        <f>'[1]Sk16 9 Deg Cycle 1 (redo)_12.xl'!B48</f>
        <v>N/A</v>
      </c>
      <c r="C48" t="str">
        <f>'[1]Sk16 9 Deg Cycle 1 (redo)_12.xl'!C48</f>
        <v>N/A</v>
      </c>
      <c r="D48">
        <f>'[1]Sk16 9 Deg Cycle 1 (redo)_12.xl'!D48</f>
        <v>2.0483754216457429E-3</v>
      </c>
    </row>
    <row r="49" spans="1:4" x14ac:dyDescent="0.25">
      <c r="A49" s="1" t="str">
        <f>'[1]Sk16 9 Deg Cycle 1 (redo)_12.xl'!A49</f>
        <v>A8</v>
      </c>
      <c r="B49" t="str">
        <f>'[1]Sk16 9 Deg Cycle 1 (redo)_12.xl'!B49</f>
        <v>N/A</v>
      </c>
      <c r="C49" t="str">
        <f>'[1]Sk16 9 Deg Cycle 1 (redo)_12.xl'!C49</f>
        <v>N/A</v>
      </c>
      <c r="D49">
        <f>'[1]Sk16 9 Deg Cycle 1 (redo)_12.xl'!D49</f>
        <v>2.9740000357974319E-3</v>
      </c>
    </row>
  </sheetData>
  <autoFilter ref="B1:D49" xr:uid="{5E8897AD-F531-45EA-8ED5-2BDEBF36F985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3B1E-868B-471C-B208-E847DC7E6876}">
  <dimension ref="A1:J49"/>
  <sheetViews>
    <sheetView workbookViewId="0">
      <selection activeCell="F2" sqref="F2:F24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(redo)_13.xl'!B1</f>
        <v>Germtime</v>
      </c>
      <c r="C1" s="1" t="str">
        <f>'[1]Sk16 9 Deg Cycle 1 (redo)_13.xl'!C1</f>
        <v>Slope Coefficient</v>
      </c>
      <c r="D1" s="22" t="str">
        <f>'[1]Sk16 9 Deg Cycle 1 (redo)_13.xl'!D1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21" t="str">
        <f>'[1]Sk16 9 Deg Cycle 1 (redo)_13.xl'!A2</f>
        <v>A1</v>
      </c>
      <c r="B2">
        <f>'[1]Sk16 9 Deg Cycle 1 (redo)_13.xl'!B7</f>
        <v>16.0995325804722</v>
      </c>
      <c r="C2">
        <f>'[1]Sk16 9 Deg Cycle 1 (redo)_13.xl'!C7</f>
        <v>9.3709384649512254E-5</v>
      </c>
      <c r="D2">
        <f>'[1]Sk16 9 Deg Cycle 1 (redo)_13.xl'!D7</f>
        <v>2.9481517448021752E-3</v>
      </c>
      <c r="E2">
        <v>1</v>
      </c>
      <c r="F2" s="7">
        <f>E2/47*100</f>
        <v>2.1276595744680851</v>
      </c>
      <c r="G2">
        <f>AVERAGE(B2:B49)</f>
        <v>91.654730056296799</v>
      </c>
      <c r="H2">
        <f>AVERAGE(C2:C49)</f>
        <v>2.6837572925936384E-4</v>
      </c>
      <c r="I2">
        <f>AVERAGE(D2:D49)</f>
        <v>2.807860466013402E-3</v>
      </c>
      <c r="J2">
        <v>0.25</v>
      </c>
    </row>
    <row r="3" spans="1:10" x14ac:dyDescent="0.25">
      <c r="A3" s="1" t="str">
        <f>'[1]Sk16 9 Deg Cycle 1 (redo)_13.xl'!A3</f>
        <v>B1</v>
      </c>
      <c r="B3">
        <f>'[1]Sk16 9 Deg Cycle 1 (redo)_13.xl'!B34</f>
        <v>32.680756234194398</v>
      </c>
      <c r="C3">
        <f>'[1]Sk16 9 Deg Cycle 1 (redo)_13.xl'!C34</f>
        <v>2.158843110323149E-4</v>
      </c>
      <c r="D3">
        <f>'[1]Sk16 9 Deg Cycle 1 (redo)_13.xl'!D34</f>
        <v>4.2172485993191436E-3</v>
      </c>
      <c r="E3">
        <v>2</v>
      </c>
      <c r="F3" s="7">
        <f t="shared" ref="F3:F45" si="0">E3/47*100</f>
        <v>4.2553191489361701</v>
      </c>
      <c r="G3">
        <f>G4/SQRT(COUNT(B2:B49))</f>
        <v>9.1761244316428154</v>
      </c>
      <c r="H3">
        <f>H4/SQRT(COUNT(C2:C49))</f>
        <v>1.9078562436583973E-5</v>
      </c>
      <c r="I3">
        <f>I4/SQRT(COUNT(D2:D49))</f>
        <v>1.145947601505054E-4</v>
      </c>
    </row>
    <row r="4" spans="1:10" x14ac:dyDescent="0.25">
      <c r="A4" s="1" t="str">
        <f>'[1]Sk16 9 Deg Cycle 1 (redo)_13.xl'!A4</f>
        <v>C1</v>
      </c>
      <c r="B4">
        <f>'[1]Sk16 9 Deg Cycle 1 (redo)_13.xl'!B10</f>
        <v>35.185216534944402</v>
      </c>
      <c r="C4">
        <f>'[1]Sk16 9 Deg Cycle 1 (redo)_13.xl'!C10</f>
        <v>3.3591078744946791E-4</v>
      </c>
      <c r="D4">
        <f>'[1]Sk16 9 Deg Cycle 1 (redo)_13.xl'!D10</f>
        <v>3.807665764555677E-3</v>
      </c>
      <c r="E4">
        <v>3</v>
      </c>
      <c r="F4" s="7">
        <f t="shared" si="0"/>
        <v>6.3829787234042552</v>
      </c>
      <c r="G4">
        <f>_xlfn.STDEV.S(B2:B49)</f>
        <v>44.007146811112626</v>
      </c>
      <c r="H4">
        <f>_xlfn.STDEV.S(C2:C196)</f>
        <v>9.1497571152859337E-5</v>
      </c>
      <c r="I4">
        <f>_xlfn.STDEV.S(D2:D196)</f>
        <v>7.9393578744737863E-4</v>
      </c>
    </row>
    <row r="5" spans="1:10" x14ac:dyDescent="0.25">
      <c r="A5" s="1" t="str">
        <f>'[1]Sk16 9 Deg Cycle 1 (redo)_13.xl'!A5</f>
        <v>D1</v>
      </c>
      <c r="B5">
        <f>'[1]Sk16 9 Deg Cycle 1 (redo)_13.xl'!B35</f>
        <v>47.737840780666701</v>
      </c>
      <c r="C5">
        <f>'[1]Sk16 9 Deg Cycle 1 (redo)_13.xl'!C35</f>
        <v>1.309729207533045E-4</v>
      </c>
      <c r="D5">
        <f>'[1]Sk16 9 Deg Cycle 1 (redo)_13.xl'!D35</f>
        <v>3.17928822488335E-3</v>
      </c>
      <c r="E5">
        <v>4</v>
      </c>
      <c r="F5" s="7">
        <f t="shared" si="0"/>
        <v>8.5106382978723403</v>
      </c>
      <c r="G5" s="8">
        <f>G4/G2</f>
        <v>0.48014048793861763</v>
      </c>
      <c r="H5" s="8">
        <f>H4/H2</f>
        <v>0.34093087107900955</v>
      </c>
      <c r="I5" s="8">
        <f>I4/I2</f>
        <v>0.28275471557694887</v>
      </c>
    </row>
    <row r="6" spans="1:10" x14ac:dyDescent="0.25">
      <c r="A6" s="1" t="str">
        <f>'[1]Sk16 9 Deg Cycle 1 (redo)_13.xl'!A6</f>
        <v>E1</v>
      </c>
      <c r="B6">
        <f>'[1]Sk16 9 Deg Cycle 1 (redo)_13.xl'!B8</f>
        <v>75.099690321997059</v>
      </c>
      <c r="C6">
        <f>'[1]Sk16 9 Deg Cycle 1 (redo)_13.xl'!C8</f>
        <v>3.3842179371316468E-4</v>
      </c>
      <c r="D6">
        <f>'[1]Sk16 9 Deg Cycle 1 (redo)_13.xl'!D8</f>
        <v>3.4949815597234289E-3</v>
      </c>
      <c r="E6">
        <v>5</v>
      </c>
      <c r="F6" s="7">
        <f t="shared" si="0"/>
        <v>10.638297872340425</v>
      </c>
      <c r="G6">
        <f>COUNT(B2:B196)</f>
        <v>23</v>
      </c>
      <c r="H6">
        <f>COUNT(C2:C196)</f>
        <v>23</v>
      </c>
      <c r="I6">
        <f>COUNT(D2:D196)</f>
        <v>48</v>
      </c>
    </row>
    <row r="7" spans="1:10" x14ac:dyDescent="0.25">
      <c r="A7" s="1" t="str">
        <f>'[1]Sk16 9 Deg Cycle 1 (redo)_13.xl'!A7</f>
        <v>F1</v>
      </c>
      <c r="B7">
        <f>'[1]Sk16 9 Deg Cycle 1 (redo)_13.xl'!B6</f>
        <v>77.586156272919226</v>
      </c>
      <c r="C7">
        <f>'[1]Sk16 9 Deg Cycle 1 (redo)_13.xl'!C6</f>
        <v>2.536302267061001E-4</v>
      </c>
      <c r="D7">
        <f>'[1]Sk16 9 Deg Cycle 1 (redo)_13.xl'!D6</f>
        <v>4.1375381140717439E-3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(redo)_13.xl'!A8</f>
        <v>F2</v>
      </c>
      <c r="B8">
        <f>'[1]Sk16 9 Deg Cycle 1 (redo)_13.xl'!B16</f>
        <v>78.083449463103648</v>
      </c>
      <c r="C8">
        <f>'[1]Sk16 9 Deg Cycle 1 (redo)_13.xl'!C16</f>
        <v>4.3026957927735563E-4</v>
      </c>
      <c r="D8">
        <f>'[1]Sk16 9 Deg Cycle 1 (redo)_13.xl'!D16</f>
        <v>3.671896636932665E-3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(redo)_13.xl'!A9</f>
        <v>E2</v>
      </c>
      <c r="B9">
        <f>'[1]Sk16 9 Deg Cycle 1 (redo)_13.xl'!B2</f>
        <v>78.580742653288084</v>
      </c>
      <c r="C9">
        <f>'[1]Sk16 9 Deg Cycle 1 (redo)_13.xl'!C2</f>
        <v>2.3949811230764009E-4</v>
      </c>
      <c r="D9">
        <f>'[1]Sk16 9 Deg Cycle 1 (redo)_13.xl'!D2</f>
        <v>2.12581401000707E-3</v>
      </c>
      <c r="E9">
        <v>8</v>
      </c>
      <c r="F9" s="7">
        <f t="shared" si="0"/>
        <v>17.021276595744681</v>
      </c>
      <c r="G9">
        <f>MAX(B2:B49)</f>
        <v>218.08758454049999</v>
      </c>
      <c r="H9">
        <f>MAX(C2:C49)</f>
        <v>4.4135946779091619E-4</v>
      </c>
      <c r="I9">
        <f>MAX(D2:D49)</f>
        <v>5.1347515743830081E-3</v>
      </c>
    </row>
    <row r="10" spans="1:10" x14ac:dyDescent="0.25">
      <c r="A10" s="1" t="str">
        <f>'[1]Sk16 9 Deg Cycle 1 (redo)_13.xl'!A10</f>
        <v>D2</v>
      </c>
      <c r="B10">
        <f>'[1]Sk16 9 Deg Cycle 1 (redo)_13.xl'!B37</f>
        <v>78.580742653288084</v>
      </c>
      <c r="C10">
        <f>'[1]Sk16 9 Deg Cycle 1 (redo)_13.xl'!C37</f>
        <v>2.6934595336118361E-4</v>
      </c>
      <c r="D10">
        <f>'[1]Sk16 9 Deg Cycle 1 (redo)_13.xl'!D37</f>
        <v>2.8207832908031128E-3</v>
      </c>
      <c r="E10">
        <v>9</v>
      </c>
      <c r="F10" s="7">
        <f t="shared" si="0"/>
        <v>19.148936170212767</v>
      </c>
      <c r="G10">
        <f>MIN(B2:B49)</f>
        <v>16.0995325804722</v>
      </c>
      <c r="H10">
        <f>MIN(C2:C49)</f>
        <v>9.3709384649512254E-5</v>
      </c>
      <c r="I10">
        <f>MIN(D2:D49)</f>
        <v>6.9617645357867512E-4</v>
      </c>
    </row>
    <row r="11" spans="1:10" x14ac:dyDescent="0.25">
      <c r="A11" s="1" t="str">
        <f>'[1]Sk16 9 Deg Cycle 1 (redo)_13.xl'!A11</f>
        <v>C2</v>
      </c>
      <c r="B11">
        <f>'[1]Sk16 9 Deg Cycle 1 (redo)_13.xl'!B4</f>
        <v>83.056381364947967</v>
      </c>
      <c r="C11">
        <f>'[1]Sk16 9 Deg Cycle 1 (redo)_13.xl'!C4</f>
        <v>3.325999778986884E-4</v>
      </c>
      <c r="D11">
        <f>'[1]Sk16 9 Deg Cycle 1 (redo)_13.xl'!D4</f>
        <v>2.967794406402947E-3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(redo)_13.xl'!A12</f>
        <v>B2</v>
      </c>
      <c r="B12">
        <f>'[1]Sk16 9 Deg Cycle 1 (redo)_13.xl'!B38</f>
        <v>83.056381364947967</v>
      </c>
      <c r="C12">
        <f>'[1]Sk16 9 Deg Cycle 1 (redo)_13.xl'!C38</f>
        <v>3.9723275386330682E-4</v>
      </c>
      <c r="D12">
        <f>'[1]Sk16 9 Deg Cycle 1 (redo)_13.xl'!D38</f>
        <v>4.5534879206137243E-3</v>
      </c>
      <c r="E12">
        <v>11</v>
      </c>
      <c r="F12" s="7">
        <f t="shared" si="0"/>
        <v>23.404255319148938</v>
      </c>
      <c r="G12">
        <f>(16*G5^2)</f>
        <v>3.6885582105269412</v>
      </c>
      <c r="H12">
        <f>(16*H5^2)</f>
        <v>1.8597417416750757</v>
      </c>
      <c r="I12">
        <f>(16*I5^2)</f>
        <v>1.2792036668960201</v>
      </c>
    </row>
    <row r="13" spans="1:10" x14ac:dyDescent="0.25">
      <c r="A13" s="1" t="str">
        <f>'[1]Sk16 9 Deg Cycle 1 (redo)_13.xl'!A13</f>
        <v>A2</v>
      </c>
      <c r="B13">
        <f>'[1]Sk16 9 Deg Cycle 1 (redo)_13.xl'!B42</f>
        <v>83.553674555132403</v>
      </c>
      <c r="C13">
        <f>'[1]Sk16 9 Deg Cycle 1 (redo)_13.xl'!C42</f>
        <v>2.9209799210954573E-4</v>
      </c>
      <c r="D13">
        <f>'[1]Sk16 9 Deg Cycle 1 (redo)_13.xl'!D42</f>
        <v>5.1347515743830081E-3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(redo)_13.xl'!A14</f>
        <v>A3</v>
      </c>
      <c r="B14">
        <f>'[1]Sk16 9 Deg Cycle 1 (redo)_13.xl'!B47</f>
        <v>85.045554125685697</v>
      </c>
      <c r="C14">
        <f>'[1]Sk16 9 Deg Cycle 1 (redo)_13.xl'!C47</f>
        <v>1.9049445171133989E-4</v>
      </c>
      <c r="D14">
        <f>'[1]Sk16 9 Deg Cycle 1 (redo)_13.xl'!D47</f>
        <v>3.036291982129341E-3</v>
      </c>
      <c r="E14">
        <v>13</v>
      </c>
      <c r="F14" s="7">
        <f t="shared" si="0"/>
        <v>27.659574468085108</v>
      </c>
      <c r="G14">
        <f>G12/G13</f>
        <v>44.568810589631809</v>
      </c>
      <c r="H14">
        <f>H12/H13</f>
        <v>22.471240170155102</v>
      </c>
      <c r="I14">
        <f>I12/I13</f>
        <v>15.456604635583739</v>
      </c>
    </row>
    <row r="15" spans="1:10" x14ac:dyDescent="0.25">
      <c r="A15" s="1" t="str">
        <f>'[1]Sk16 9 Deg Cycle 1 (redo)_13.xl'!A15</f>
        <v>B3</v>
      </c>
      <c r="B15">
        <f>'[1]Sk16 9 Deg Cycle 1 (redo)_13.xl'!B41</f>
        <v>88.029313266792286</v>
      </c>
      <c r="C15">
        <f>'[1]Sk16 9 Deg Cycle 1 (redo)_13.xl'!C41</f>
        <v>2.365517576364894E-4</v>
      </c>
      <c r="D15">
        <f>'[1]Sk16 9 Deg Cycle 1 (redo)_13.xl'!D41</f>
        <v>2.130506777454418E-3</v>
      </c>
      <c r="E15">
        <v>14</v>
      </c>
      <c r="F15" s="7">
        <f t="shared" si="0"/>
        <v>29.787234042553191</v>
      </c>
      <c r="G15">
        <f>ROUND(G14,0)</f>
        <v>45</v>
      </c>
      <c r="H15">
        <f>ROUND(H14,0)</f>
        <v>22</v>
      </c>
      <c r="I15">
        <f>ROUND(I14,0)</f>
        <v>15</v>
      </c>
    </row>
    <row r="16" spans="1:10" x14ac:dyDescent="0.25">
      <c r="A16" s="1" t="str">
        <f>'[1]Sk16 9 Deg Cycle 1 (redo)_13.xl'!A16</f>
        <v>C3</v>
      </c>
      <c r="B16">
        <f>'[1]Sk16 9 Deg Cycle 1 (redo)_13.xl'!B24</f>
        <v>90.018486027530003</v>
      </c>
      <c r="C16">
        <f>'[1]Sk16 9 Deg Cycle 1 (redo)_13.xl'!C24</f>
        <v>2.8247900214865937E-4</v>
      </c>
      <c r="D16">
        <f>'[1]Sk16 9 Deg Cycle 1 (redo)_13.xl'!D24</f>
        <v>2.429707853364702E-3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(redo)_13.xl'!A17</f>
        <v>D3</v>
      </c>
      <c r="B17">
        <f>'[1]Sk16 9 Deg Cycle 1 (redo)_13.xl'!B48</f>
        <v>97.543564668499997</v>
      </c>
      <c r="C17">
        <f>'[1]Sk16 9 Deg Cycle 1 (redo)_13.xl'!C48</f>
        <v>1.7669645499165059E-4</v>
      </c>
      <c r="D17">
        <f>'[1]Sk16 9 Deg Cycle 1 (redo)_13.xl'!D48</f>
        <v>2.0784767835966178E-3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(redo)_13.xl'!A18</f>
        <v>E3</v>
      </c>
      <c r="B18">
        <f>'[1]Sk16 9 Deg Cycle 1 (redo)_13.xl'!B40</f>
        <v>102.054695839194</v>
      </c>
      <c r="C18">
        <f>'[1]Sk16 9 Deg Cycle 1 (redo)_13.xl'!C40</f>
        <v>3.1620882542616281E-4</v>
      </c>
      <c r="D18">
        <f>'[1]Sk16 9 Deg Cycle 1 (redo)_13.xl'!D40</f>
        <v>3.3893298989353319E-3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(redo)_13.xl'!A19</f>
        <v>F3</v>
      </c>
      <c r="B19">
        <f>'[1]Sk16 9 Deg Cycle 1 (redo)_13.xl'!B11</f>
        <v>103.561836521361</v>
      </c>
      <c r="C19">
        <f>'[1]Sk16 9 Deg Cycle 1 (redo)_13.xl'!C11</f>
        <v>4.4135946779091619E-4</v>
      </c>
      <c r="D19">
        <f>'[1]Sk16 9 Deg Cycle 1 (redo)_13.xl'!D11</f>
        <v>2.319675374180011E-3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(redo)_13.xl'!A20</f>
        <v>F4</v>
      </c>
      <c r="B20">
        <f>'[1]Sk16 9 Deg Cycle 1 (redo)_13.xl'!B33</f>
        <v>113.60798673447199</v>
      </c>
      <c r="C20">
        <f>'[1]Sk16 9 Deg Cycle 1 (redo)_13.xl'!C33</f>
        <v>3.4186699749721717E-4</v>
      </c>
      <c r="D20">
        <f>'[1]Sk16 9 Deg Cycle 1 (redo)_13.xl'!D33</f>
        <v>3.32278560721963E-3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(redo)_13.xl'!A21</f>
        <v>E4</v>
      </c>
      <c r="B21">
        <f>'[1]Sk16 9 Deg Cycle 1 (redo)_13.xl'!B49</f>
        <v>121.151163218778</v>
      </c>
      <c r="C21">
        <f>'[1]Sk16 9 Deg Cycle 1 (redo)_13.xl'!C49</f>
        <v>2.1569028513848061E-4</v>
      </c>
      <c r="D21">
        <f>'[1]Sk16 9 Deg Cycle 1 (redo)_13.xl'!D49</f>
        <v>3.4032929268267491E-3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(redo)_13.xl'!A22</f>
        <v>D4</v>
      </c>
      <c r="B22">
        <f>'[1]Sk16 9 Deg Cycle 1 (redo)_13.xl'!B46</f>
        <v>152.29709382372201</v>
      </c>
      <c r="C22">
        <f>'[1]Sk16 9 Deg Cycle 1 (redo)_13.xl'!C46</f>
        <v>1.5942699111020419E-4</v>
      </c>
      <c r="D22">
        <f>'[1]Sk16 9 Deg Cycle 1 (redo)_13.xl'!D46</f>
        <v>1.6934547557534831E-3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(redo)_13.xl'!A23</f>
        <v>C4</v>
      </c>
      <c r="B23">
        <f>'[1]Sk16 9 Deg Cycle 1 (redo)_13.xl'!B28</f>
        <v>167.36094774838901</v>
      </c>
      <c r="C23">
        <f>'[1]Sk16 9 Deg Cycle 1 (redo)_13.xl'!C28</f>
        <v>1.9322749291349141E-4</v>
      </c>
      <c r="D23">
        <f>'[1]Sk16 9 Deg Cycle 1 (redo)_13.xl'!D28</f>
        <v>4.0707599677321637E-3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(redo)_13.xl'!A24</f>
        <v>B4</v>
      </c>
      <c r="B24">
        <f>'[1]Sk16 9 Deg Cycle 1 (redo)_13.xl'!B32</f>
        <v>218.08758454049999</v>
      </c>
      <c r="C24">
        <f>'[1]Sk16 9 Deg Cycle 1 (redo)_13.xl'!C32</f>
        <v>2.8906625347917188E-4</v>
      </c>
      <c r="D24">
        <f>'[1]Sk16 9 Deg Cycle 1 (redo)_13.xl'!D32</f>
        <v>3.1196477688837649E-3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(redo)_13.xl'!A25</f>
        <v>A4</v>
      </c>
      <c r="B25" t="str">
        <f>'[1]Sk16 9 Deg Cycle 1 (redo)_13.xl'!B3</f>
        <v>N/A</v>
      </c>
      <c r="C25" t="str">
        <f>'[1]Sk16 9 Deg Cycle 1 (redo)_13.xl'!C3</f>
        <v>N/A</v>
      </c>
      <c r="D25">
        <f>'[1]Sk16 9 Deg Cycle 1 (redo)_13.xl'!D3</f>
        <v>2.0147429626695612E-3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(redo)_13.xl'!A26</f>
        <v>A5</v>
      </c>
      <c r="B26" t="str">
        <f>'[1]Sk16 9 Deg Cycle 1 (redo)_13.xl'!B5</f>
        <v>N/A</v>
      </c>
      <c r="C26" t="str">
        <f>'[1]Sk16 9 Deg Cycle 1 (redo)_13.xl'!C5</f>
        <v>N/A</v>
      </c>
      <c r="D26">
        <f>'[1]Sk16 9 Deg Cycle 1 (redo)_13.xl'!D5</f>
        <v>2.2454036382643342E-3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(redo)_13.xl'!A27</f>
        <v>B5</v>
      </c>
      <c r="B27" t="str">
        <f>'[1]Sk16 9 Deg Cycle 1 (redo)_13.xl'!B9</f>
        <v>N/A</v>
      </c>
      <c r="C27" t="str">
        <f>'[1]Sk16 9 Deg Cycle 1 (redo)_13.xl'!C9</f>
        <v>N/A</v>
      </c>
      <c r="D27">
        <f>'[1]Sk16 9 Deg Cycle 1 (redo)_13.xl'!D9</f>
        <v>2.432448416132404E-3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(redo)_13.xl'!A28</f>
        <v>C5</v>
      </c>
      <c r="B28" t="str">
        <f>'[1]Sk16 9 Deg Cycle 1 (redo)_13.xl'!B12</f>
        <v>N/A</v>
      </c>
      <c r="C28" t="str">
        <f>'[1]Sk16 9 Deg Cycle 1 (redo)_13.xl'!C12</f>
        <v>N/A</v>
      </c>
      <c r="D28">
        <f>'[1]Sk16 9 Deg Cycle 1 (redo)_13.xl'!D12</f>
        <v>2.3334372385058529E-3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(redo)_13.xl'!A29</f>
        <v>D5</v>
      </c>
      <c r="B29" t="str">
        <f>'[1]Sk16 9 Deg Cycle 1 (redo)_13.xl'!B13</f>
        <v>N/A</v>
      </c>
      <c r="C29" t="str">
        <f>'[1]Sk16 9 Deg Cycle 1 (redo)_13.xl'!C13</f>
        <v>N/A</v>
      </c>
      <c r="D29">
        <f>'[1]Sk16 9 Deg Cycle 1 (redo)_13.xl'!D13</f>
        <v>2.194378518801839E-3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(redo)_13.xl'!A30</f>
        <v>E5</v>
      </c>
      <c r="B30" t="str">
        <f>'[1]Sk16 9 Deg Cycle 1 (redo)_13.xl'!B14</f>
        <v>N/A</v>
      </c>
      <c r="C30" t="str">
        <f>'[1]Sk16 9 Deg Cycle 1 (redo)_13.xl'!C14</f>
        <v>N/A</v>
      </c>
      <c r="D30">
        <f>'[1]Sk16 9 Deg Cycle 1 (redo)_13.xl'!D14</f>
        <v>2.511609789477248E-3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(redo)_13.xl'!A31</f>
        <v>F5</v>
      </c>
      <c r="B31" t="str">
        <f>'[1]Sk16 9 Deg Cycle 1 (redo)_13.xl'!B15</f>
        <v>N/A</v>
      </c>
      <c r="C31" t="str">
        <f>'[1]Sk16 9 Deg Cycle 1 (redo)_13.xl'!C15</f>
        <v>N/A</v>
      </c>
      <c r="D31">
        <f>'[1]Sk16 9 Deg Cycle 1 (redo)_13.xl'!D15</f>
        <v>2.529190458599923E-3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(redo)_13.xl'!A32</f>
        <v>F6</v>
      </c>
      <c r="B32" t="str">
        <f>'[1]Sk16 9 Deg Cycle 1 (redo)_13.xl'!B17</f>
        <v>N/A</v>
      </c>
      <c r="C32" t="str">
        <f>'[1]Sk16 9 Deg Cycle 1 (redo)_13.xl'!C17</f>
        <v>N/A</v>
      </c>
      <c r="D32">
        <f>'[1]Sk16 9 Deg Cycle 1 (redo)_13.xl'!D17</f>
        <v>3.1093676790049452E-3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(redo)_13.xl'!A33</f>
        <v>E6</v>
      </c>
      <c r="B33" t="str">
        <f>'[1]Sk16 9 Deg Cycle 1 (redo)_13.xl'!B18</f>
        <v>N/A</v>
      </c>
      <c r="C33" t="str">
        <f>'[1]Sk16 9 Deg Cycle 1 (redo)_13.xl'!C18</f>
        <v>N/A</v>
      </c>
      <c r="D33">
        <f>'[1]Sk16 9 Deg Cycle 1 (redo)_13.xl'!D18</f>
        <v>2.435548667386649E-3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(redo)_13.xl'!A34</f>
        <v>D6</v>
      </c>
      <c r="B34" t="str">
        <f>'[1]Sk16 9 Deg Cycle 1 (redo)_13.xl'!B19</f>
        <v>N/A</v>
      </c>
      <c r="C34" t="str">
        <f>'[1]Sk16 9 Deg Cycle 1 (redo)_13.xl'!C19</f>
        <v>N/A</v>
      </c>
      <c r="D34">
        <f>'[1]Sk16 9 Deg Cycle 1 (redo)_13.xl'!D19</f>
        <v>2.3484999922645539E-3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(redo)_13.xl'!A35</f>
        <v>C6</v>
      </c>
      <c r="B35" t="str">
        <f>'[1]Sk16 9 Deg Cycle 1 (redo)_13.xl'!B20</f>
        <v>N/A</v>
      </c>
      <c r="C35" t="str">
        <f>'[1]Sk16 9 Deg Cycle 1 (redo)_13.xl'!C20</f>
        <v>N/A</v>
      </c>
      <c r="D35">
        <f>'[1]Sk16 9 Deg Cycle 1 (redo)_13.xl'!D20</f>
        <v>2.211747666182273E-3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(redo)_13.xl'!A36</f>
        <v>B6</v>
      </c>
      <c r="B36" t="str">
        <f>'[1]Sk16 9 Deg Cycle 1 (redo)_13.xl'!B21</f>
        <v>N/A</v>
      </c>
      <c r="C36" t="str">
        <f>'[1]Sk16 9 Deg Cycle 1 (redo)_13.xl'!C21</f>
        <v>N/A</v>
      </c>
      <c r="D36">
        <f>'[1]Sk16 9 Deg Cycle 1 (redo)_13.xl'!D21</f>
        <v>2.495227133049453E-3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(redo)_13.xl'!A37</f>
        <v>A6</v>
      </c>
      <c r="B37" t="str">
        <f>'[1]Sk16 9 Deg Cycle 1 (redo)_13.xl'!B22</f>
        <v>N/A</v>
      </c>
      <c r="C37" t="str">
        <f>'[1]Sk16 9 Deg Cycle 1 (redo)_13.xl'!C22</f>
        <v>N/A</v>
      </c>
      <c r="D37">
        <f>'[1]Sk16 9 Deg Cycle 1 (redo)_13.xl'!D22</f>
        <v>2.0657320446581889E-3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(redo)_13.xl'!A38</f>
        <v>A7</v>
      </c>
      <c r="B38" t="str">
        <f>'[1]Sk16 9 Deg Cycle 1 (redo)_13.xl'!B23</f>
        <v>N/A</v>
      </c>
      <c r="C38" t="str">
        <f>'[1]Sk16 9 Deg Cycle 1 (redo)_13.xl'!C23</f>
        <v>N/A</v>
      </c>
      <c r="D38">
        <f>'[1]Sk16 9 Deg Cycle 1 (redo)_13.xl'!D23</f>
        <v>2.099625079384044E-3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(redo)_13.xl'!A39</f>
        <v>B7</v>
      </c>
      <c r="B39" t="str">
        <f>'[1]Sk16 9 Deg Cycle 1 (redo)_13.xl'!B25</f>
        <v>N/A</v>
      </c>
      <c r="C39" t="str">
        <f>'[1]Sk16 9 Deg Cycle 1 (redo)_13.xl'!C25</f>
        <v>N/A</v>
      </c>
      <c r="D39">
        <f>'[1]Sk16 9 Deg Cycle 1 (redo)_13.xl'!D25</f>
        <v>2.846750472104875E-3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(redo)_13.xl'!A40</f>
        <v>C7</v>
      </c>
      <c r="B40" t="str">
        <f>'[1]Sk16 9 Deg Cycle 1 (redo)_13.xl'!B26</f>
        <v>N/A</v>
      </c>
      <c r="C40" t="str">
        <f>'[1]Sk16 9 Deg Cycle 1 (redo)_13.xl'!C26</f>
        <v>N/A</v>
      </c>
      <c r="D40">
        <f>'[1]Sk16 9 Deg Cycle 1 (redo)_13.xl'!D26</f>
        <v>2.6551677843451209E-3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(redo)_13.xl'!A41</f>
        <v>D7</v>
      </c>
      <c r="B41" t="str">
        <f>'[1]Sk16 9 Deg Cycle 1 (redo)_13.xl'!B27</f>
        <v>N/A</v>
      </c>
      <c r="C41" t="str">
        <f>'[1]Sk16 9 Deg Cycle 1 (redo)_13.xl'!C27</f>
        <v>N/A</v>
      </c>
      <c r="D41">
        <f>'[1]Sk16 9 Deg Cycle 1 (redo)_13.xl'!D27</f>
        <v>2.7043563340809558E-3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(redo)_13.xl'!A42</f>
        <v>E7</v>
      </c>
      <c r="B42" t="str">
        <f>'[1]Sk16 9 Deg Cycle 1 (redo)_13.xl'!B29</f>
        <v>N/A</v>
      </c>
      <c r="C42" t="str">
        <f>'[1]Sk16 9 Deg Cycle 1 (redo)_13.xl'!C29</f>
        <v>N/A</v>
      </c>
      <c r="D42">
        <f>'[1]Sk16 9 Deg Cycle 1 (redo)_13.xl'!D29</f>
        <v>2.6521160106275339E-3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(redo)_13.xl'!A43</f>
        <v>F7</v>
      </c>
      <c r="B43" t="str">
        <f>'[1]Sk16 9 Deg Cycle 1 (redo)_13.xl'!B30</f>
        <v>N/A</v>
      </c>
      <c r="C43" t="str">
        <f>'[1]Sk16 9 Deg Cycle 1 (redo)_13.xl'!C30</f>
        <v>N/A</v>
      </c>
      <c r="D43">
        <f>'[1]Sk16 9 Deg Cycle 1 (redo)_13.xl'!D30</f>
        <v>2.3804674936184918E-3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(redo)_13.xl'!A44</f>
        <v>F8</v>
      </c>
      <c r="B44" t="str">
        <f>'[1]Sk16 9 Deg Cycle 1 (redo)_13.xl'!B31</f>
        <v>N/A</v>
      </c>
      <c r="C44" t="str">
        <f>'[1]Sk16 9 Deg Cycle 1 (redo)_13.xl'!C31</f>
        <v>N/A</v>
      </c>
      <c r="D44">
        <f>'[1]Sk16 9 Deg Cycle 1 (redo)_13.xl'!D31</f>
        <v>2.6048194293250742E-3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(redo)_13.xl'!A45</f>
        <v>E8</v>
      </c>
      <c r="B45" t="str">
        <f>'[1]Sk16 9 Deg Cycle 1 (redo)_13.xl'!B36</f>
        <v>N/A</v>
      </c>
      <c r="C45" t="str">
        <f>'[1]Sk16 9 Deg Cycle 1 (redo)_13.xl'!C36</f>
        <v>N/A</v>
      </c>
      <c r="D45">
        <f>'[1]Sk16 9 Deg Cycle 1 (redo)_13.xl'!D36</f>
        <v>2.5331568511431711E-3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(redo)_13.xl'!A46</f>
        <v>D8</v>
      </c>
      <c r="B46" t="str">
        <f>'[1]Sk16 9 Deg Cycle 1 (redo)_13.xl'!B39</f>
        <v>N/A</v>
      </c>
      <c r="C46" t="str">
        <f>'[1]Sk16 9 Deg Cycle 1 (redo)_13.xl'!C39</f>
        <v>N/A</v>
      </c>
      <c r="D46">
        <f>'[1]Sk16 9 Deg Cycle 1 (redo)_13.xl'!D39</f>
        <v>2.822437695353132E-3</v>
      </c>
    </row>
    <row r="47" spans="1:6" x14ac:dyDescent="0.25">
      <c r="A47" s="1" t="str">
        <f>'[1]Sk16 9 Deg Cycle 1 (redo)_13.xl'!A47</f>
        <v>C8</v>
      </c>
      <c r="B47" t="str">
        <f>'[1]Sk16 9 Deg Cycle 1 (redo)_13.xl'!B43</f>
        <v>N/A</v>
      </c>
      <c r="C47" t="str">
        <f>'[1]Sk16 9 Deg Cycle 1 (redo)_13.xl'!C43</f>
        <v>N/A</v>
      </c>
      <c r="D47">
        <f>'[1]Sk16 9 Deg Cycle 1 (redo)_13.xl'!D43</f>
        <v>3.4446699024645189E-3</v>
      </c>
    </row>
    <row r="48" spans="1:6" x14ac:dyDescent="0.25">
      <c r="A48" s="1" t="str">
        <f>'[1]Sk16 9 Deg Cycle 1 (redo)_13.xl'!A48</f>
        <v>B8</v>
      </c>
      <c r="B48" t="str">
        <f>'[1]Sk16 9 Deg Cycle 1 (redo)_13.xl'!B44</f>
        <v>N/A</v>
      </c>
      <c r="C48" t="str">
        <f>'[1]Sk16 9 Deg Cycle 1 (redo)_13.xl'!C44</f>
        <v>N/A</v>
      </c>
      <c r="D48">
        <f>'[1]Sk16 9 Deg Cycle 1 (redo)_13.xl'!D44</f>
        <v>6.9617645357867512E-4</v>
      </c>
    </row>
    <row r="49" spans="1:4" x14ac:dyDescent="0.25">
      <c r="A49" s="1" t="str">
        <f>'[1]Sk16 9 Deg Cycle 1 (redo)_13.xl'!A49</f>
        <v>A8</v>
      </c>
      <c r="B49" t="str">
        <f>'[1]Sk16 9 Deg Cycle 1 (redo)_13.xl'!B45</f>
        <v>N/A</v>
      </c>
      <c r="C49" t="str">
        <f>'[1]Sk16 9 Deg Cycle 1 (redo)_13.xl'!C45</f>
        <v>N/A</v>
      </c>
      <c r="D49">
        <f>'[1]Sk16 9 Deg Cycle 1 (redo)_13.xl'!D45</f>
        <v>2.3568931150461849E-3</v>
      </c>
    </row>
  </sheetData>
  <autoFilter ref="B1:D49" xr:uid="{A31B3B1E-868B-471C-B208-E847DC7E6876}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FC8F-C7B4-4F7B-86F6-24A152CD1CD5}">
  <dimension ref="A1:J49"/>
  <sheetViews>
    <sheetView workbookViewId="0">
      <selection activeCell="F2" sqref="F2:F3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(redo)_14.xl'!B1</f>
        <v>Germtime</v>
      </c>
      <c r="C1" s="1" t="str">
        <f>'[1]Sk16 9 Deg Cycle 1 (redo)_14.xl'!C1</f>
        <v>Slope Coefficient</v>
      </c>
      <c r="D1" s="22" t="str">
        <f>'[1]Sk16 9 Deg Cycle 1 (redo)_14.xl'!D1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(redo)_14.xl'!A2</f>
        <v>A1</v>
      </c>
      <c r="B2">
        <f>'[1]Sk16 9 Deg Cycle 1 (redo)_14.xl'!B2</f>
        <v>86.538086120914755</v>
      </c>
      <c r="C2">
        <f>'[1]Sk16 9 Deg Cycle 1 (redo)_14.xl'!C2</f>
        <v>3.6436769327504083E-4</v>
      </c>
      <c r="D2">
        <f>'[1]Sk16 9 Deg Cycle 1 (redo)_14.xl'!D2</f>
        <v>2.4052615499442591E-3</v>
      </c>
      <c r="E2">
        <v>1</v>
      </c>
      <c r="F2" s="7">
        <f>E2/47*100</f>
        <v>2.1276595744680851</v>
      </c>
      <c r="G2">
        <f>AVERAGE(B2:B49)</f>
        <v>89.024560288540727</v>
      </c>
      <c r="H2">
        <f>AVERAGE(C2:C49)</f>
        <v>1.9460861061351998E-4</v>
      </c>
      <c r="I2">
        <f>AVERAGE(D2:D49)</f>
        <v>2.8293601901903651E-3</v>
      </c>
      <c r="J2">
        <v>0.25</v>
      </c>
    </row>
    <row r="3" spans="1:10" x14ac:dyDescent="0.25">
      <c r="A3" s="1" t="str">
        <f>'[1]Sk16 9 Deg Cycle 1 (redo)_14.xl'!A3</f>
        <v>B1</v>
      </c>
      <c r="B3">
        <f>'[1]Sk16 9 Deg Cycle 1 (redo)_14.xl'!B7</f>
        <v>91.511034456166698</v>
      </c>
      <c r="C3">
        <f>'[1]Sk16 9 Deg Cycle 1 (redo)_14.xl'!C7</f>
        <v>2.4849527951999151E-5</v>
      </c>
      <c r="D3">
        <f>'[1]Sk16 9 Deg Cycle 1 (redo)_14.xl'!D7</f>
        <v>4.8507015813083424E-3</v>
      </c>
      <c r="E3">
        <v>2</v>
      </c>
      <c r="F3" s="7">
        <f t="shared" ref="F3:F45" si="0">E3/47*100</f>
        <v>4.2553191489361701</v>
      </c>
      <c r="G3">
        <f>G4/SQRT(COUNT(B2:B49))</f>
        <v>2.4864741676259712</v>
      </c>
      <c r="H3">
        <f>H4/SQRT(COUNT(C2:C49))</f>
        <v>1.6975908266152082E-4</v>
      </c>
      <c r="I3">
        <f>I4/SQRT(COUNT(D2:D49))</f>
        <v>1.1642541925221236E-4</v>
      </c>
    </row>
    <row r="4" spans="1:10" x14ac:dyDescent="0.25">
      <c r="A4" s="1" t="str">
        <f>'[1]Sk16 9 Deg Cycle 1 (redo)_14.xl'!A4</f>
        <v>C1</v>
      </c>
      <c r="B4" t="str">
        <f>'[1]Sk16 9 Deg Cycle 1 (redo)_14.xl'!B3</f>
        <v>N/A</v>
      </c>
      <c r="C4" t="str">
        <f>'[1]Sk16 9 Deg Cycle 1 (redo)_14.xl'!C3</f>
        <v>N/A</v>
      </c>
      <c r="D4">
        <f>'[1]Sk16 9 Deg Cycle 1 (redo)_14.xl'!D3</f>
        <v>3.551999331826137E-3</v>
      </c>
      <c r="E4">
        <v>3</v>
      </c>
      <c r="F4" s="7">
        <f t="shared" si="0"/>
        <v>6.3829787234042552</v>
      </c>
      <c r="G4">
        <f>_xlfn.STDEV.S(B2:B49)</f>
        <v>3.516405490347001</v>
      </c>
      <c r="H4">
        <f>_xlfn.STDEV.S(C2:C196)</f>
        <v>2.400755970359381E-4</v>
      </c>
      <c r="I4">
        <f>_xlfn.STDEV.S(D2:D196)</f>
        <v>8.0661896574935803E-4</v>
      </c>
    </row>
    <row r="5" spans="1:10" x14ac:dyDescent="0.25">
      <c r="A5" s="1" t="str">
        <f>'[1]Sk16 9 Deg Cycle 1 (redo)_14.xl'!A5</f>
        <v>D1</v>
      </c>
      <c r="B5" t="str">
        <f>'[1]Sk16 9 Deg Cycle 1 (redo)_14.xl'!B4</f>
        <v>N/A</v>
      </c>
      <c r="C5" t="str">
        <f>'[1]Sk16 9 Deg Cycle 1 (redo)_14.xl'!C4</f>
        <v>N/A</v>
      </c>
      <c r="D5">
        <f>'[1]Sk16 9 Deg Cycle 1 (redo)_14.xl'!D4</f>
        <v>3.1684148097223868E-3</v>
      </c>
      <c r="E5">
        <v>4</v>
      </c>
      <c r="F5" s="7">
        <f t="shared" si="0"/>
        <v>8.5106382978723403</v>
      </c>
      <c r="G5" s="8">
        <f>G4/G2</f>
        <v>3.9499273896437703E-2</v>
      </c>
      <c r="H5" s="8">
        <f>H4/H2</f>
        <v>1.2336329635111192</v>
      </c>
      <c r="I5" s="8">
        <f>I4/I2</f>
        <v>0.28508882274726821</v>
      </c>
    </row>
    <row r="6" spans="1:10" x14ac:dyDescent="0.25">
      <c r="A6" s="1" t="str">
        <f>'[1]Sk16 9 Deg Cycle 1 (redo)_14.xl'!A6</f>
        <v>E1</v>
      </c>
      <c r="B6" t="str">
        <f>'[1]Sk16 9 Deg Cycle 1 (redo)_14.xl'!B5</f>
        <v>N/A</v>
      </c>
      <c r="C6" t="str">
        <f>'[1]Sk16 9 Deg Cycle 1 (redo)_14.xl'!C5</f>
        <v>N/A</v>
      </c>
      <c r="D6">
        <f>'[1]Sk16 9 Deg Cycle 1 (redo)_14.xl'!D5</f>
        <v>2.1409458777375788E-3</v>
      </c>
      <c r="E6">
        <v>5</v>
      </c>
      <c r="F6" s="7">
        <f t="shared" si="0"/>
        <v>10.638297872340425</v>
      </c>
      <c r="G6">
        <f>COUNT(B2:B196)</f>
        <v>2</v>
      </c>
      <c r="H6">
        <f>COUNT(C2:C196)</f>
        <v>2</v>
      </c>
      <c r="I6">
        <f>COUNT(D2:D196)</f>
        <v>48</v>
      </c>
    </row>
    <row r="7" spans="1:10" x14ac:dyDescent="0.25">
      <c r="A7" s="1" t="str">
        <f>'[1]Sk16 9 Deg Cycle 1 (redo)_14.xl'!A7</f>
        <v>F1</v>
      </c>
      <c r="B7" t="str">
        <f>'[1]Sk16 9 Deg Cycle 1 (redo)_14.xl'!B6</f>
        <v>N/A</v>
      </c>
      <c r="C7" t="str">
        <f>'[1]Sk16 9 Deg Cycle 1 (redo)_14.xl'!C6</f>
        <v>N/A</v>
      </c>
      <c r="D7">
        <f>'[1]Sk16 9 Deg Cycle 1 (redo)_14.xl'!D6</f>
        <v>2.4624698107904089E-3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(redo)_14.xl'!A8</f>
        <v>F2</v>
      </c>
      <c r="B8" t="str">
        <f>'[1]Sk16 9 Deg Cycle 1 (redo)_14.xl'!B8</f>
        <v>N/A</v>
      </c>
      <c r="C8" t="str">
        <f>'[1]Sk16 9 Deg Cycle 1 (redo)_14.xl'!C8</f>
        <v>N/A</v>
      </c>
      <c r="D8">
        <f>'[1]Sk16 9 Deg Cycle 1 (redo)_14.xl'!D8</f>
        <v>2.9139198318784399E-3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(redo)_14.xl'!A9</f>
        <v>E2</v>
      </c>
      <c r="B9" t="str">
        <f>'[1]Sk16 9 Deg Cycle 1 (redo)_14.xl'!B9</f>
        <v>N/A</v>
      </c>
      <c r="C9" t="str">
        <f>'[1]Sk16 9 Deg Cycle 1 (redo)_14.xl'!C9</f>
        <v>N/A</v>
      </c>
      <c r="D9">
        <f>'[1]Sk16 9 Deg Cycle 1 (redo)_14.xl'!D9</f>
        <v>3.5738612821804268E-3</v>
      </c>
      <c r="E9">
        <v>8</v>
      </c>
      <c r="F9" s="7">
        <f t="shared" si="0"/>
        <v>17.021276595744681</v>
      </c>
      <c r="G9">
        <f>MAX(B2:B49)</f>
        <v>91.511034456166698</v>
      </c>
      <c r="H9">
        <f>MAX(C2:C49)</f>
        <v>3.6436769327504083E-4</v>
      </c>
      <c r="I9">
        <f>MAX(D2:D49)</f>
        <v>4.8507015813083424E-3</v>
      </c>
    </row>
    <row r="10" spans="1:10" x14ac:dyDescent="0.25">
      <c r="A10" s="1" t="str">
        <f>'[1]Sk16 9 Deg Cycle 1 (redo)_14.xl'!A10</f>
        <v>D2</v>
      </c>
      <c r="B10" t="str">
        <f>'[1]Sk16 9 Deg Cycle 1 (redo)_14.xl'!B10</f>
        <v>N/A</v>
      </c>
      <c r="C10" t="str">
        <f>'[1]Sk16 9 Deg Cycle 1 (redo)_14.xl'!C10</f>
        <v>N/A</v>
      </c>
      <c r="D10">
        <f>'[1]Sk16 9 Deg Cycle 1 (redo)_14.xl'!D10</f>
        <v>2.5270343075069969E-3</v>
      </c>
      <c r="E10">
        <v>9</v>
      </c>
      <c r="F10" s="7">
        <f t="shared" si="0"/>
        <v>19.148936170212767</v>
      </c>
      <c r="G10">
        <f>MIN(B2:B49)</f>
        <v>86.538086120914755</v>
      </c>
      <c r="H10">
        <f>MIN(C2:C49)</f>
        <v>2.4849527951999151E-5</v>
      </c>
      <c r="I10">
        <f>MIN(D2:D49)</f>
        <v>2.9139174117123978E-4</v>
      </c>
    </row>
    <row r="11" spans="1:10" x14ac:dyDescent="0.25">
      <c r="A11" s="1" t="str">
        <f>'[1]Sk16 9 Deg Cycle 1 (redo)_14.xl'!A11</f>
        <v>C2</v>
      </c>
      <c r="B11" t="str">
        <f>'[1]Sk16 9 Deg Cycle 1 (redo)_14.xl'!B11</f>
        <v>N/A</v>
      </c>
      <c r="C11" t="str">
        <f>'[1]Sk16 9 Deg Cycle 1 (redo)_14.xl'!C11</f>
        <v>N/A</v>
      </c>
      <c r="D11">
        <f>'[1]Sk16 9 Deg Cycle 1 (redo)_14.xl'!D11</f>
        <v>3.522840525871642E-3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(redo)_14.xl'!A12</f>
        <v>B2</v>
      </c>
      <c r="B12" t="str">
        <f>'[1]Sk16 9 Deg Cycle 1 (redo)_14.xl'!B12</f>
        <v>N/A</v>
      </c>
      <c r="C12" t="str">
        <f>'[1]Sk16 9 Deg Cycle 1 (redo)_14.xl'!C12</f>
        <v>N/A</v>
      </c>
      <c r="D12">
        <f>'[1]Sk16 9 Deg Cycle 1 (redo)_14.xl'!D12</f>
        <v>3.350314659137983E-3</v>
      </c>
      <c r="E12">
        <v>11</v>
      </c>
      <c r="F12" s="7">
        <f t="shared" si="0"/>
        <v>23.404255319148938</v>
      </c>
      <c r="G12">
        <f>(16*G5^2)</f>
        <v>2.496308221353288E-2</v>
      </c>
      <c r="H12">
        <f>(16*H5^2)</f>
        <v>24.349604618579619</v>
      </c>
      <c r="I12">
        <f>(16*I5^2)</f>
        <v>1.300410189686773</v>
      </c>
    </row>
    <row r="13" spans="1:10" x14ac:dyDescent="0.25">
      <c r="A13" s="1" t="str">
        <f>'[1]Sk16 9 Deg Cycle 1 (redo)_14.xl'!A13</f>
        <v>A2</v>
      </c>
      <c r="B13" t="str">
        <f>'[1]Sk16 9 Deg Cycle 1 (redo)_14.xl'!B13</f>
        <v>N/A</v>
      </c>
      <c r="C13" t="str">
        <f>'[1]Sk16 9 Deg Cycle 1 (redo)_14.xl'!C13</f>
        <v>N/A</v>
      </c>
      <c r="D13">
        <f>'[1]Sk16 9 Deg Cycle 1 (redo)_14.xl'!D13</f>
        <v>2.598718749179176E-3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(redo)_14.xl'!A14</f>
        <v>A3</v>
      </c>
      <c r="B14" t="str">
        <f>'[1]Sk16 9 Deg Cycle 1 (redo)_14.xl'!B14</f>
        <v>N/A</v>
      </c>
      <c r="C14" t="str">
        <f>'[1]Sk16 9 Deg Cycle 1 (redo)_14.xl'!C14</f>
        <v>N/A</v>
      </c>
      <c r="D14">
        <f>'[1]Sk16 9 Deg Cycle 1 (redo)_14.xl'!D14</f>
        <v>2.904047376393798E-3</v>
      </c>
      <c r="E14">
        <v>13</v>
      </c>
      <c r="F14" s="7">
        <f t="shared" si="0"/>
        <v>27.659574468085108</v>
      </c>
      <c r="G14">
        <f>G12/G13</f>
        <v>0.30162866339837785</v>
      </c>
      <c r="H14">
        <f>H12/H13</f>
        <v>294.2160199832835</v>
      </c>
      <c r="I14">
        <f>I12/I13</f>
        <v>15.712842830450334</v>
      </c>
    </row>
    <row r="15" spans="1:10" x14ac:dyDescent="0.25">
      <c r="A15" s="1" t="str">
        <f>'[1]Sk16 9 Deg Cycle 1 (redo)_14.xl'!A15</f>
        <v>B3</v>
      </c>
      <c r="B15" t="str">
        <f>'[1]Sk16 9 Deg Cycle 1 (redo)_14.xl'!B15</f>
        <v>N/A</v>
      </c>
      <c r="C15" t="str">
        <f>'[1]Sk16 9 Deg Cycle 1 (redo)_14.xl'!C15</f>
        <v>N/A</v>
      </c>
      <c r="D15">
        <f>'[1]Sk16 9 Deg Cycle 1 (redo)_14.xl'!D15</f>
        <v>3.6703976581217721E-3</v>
      </c>
      <c r="E15">
        <v>14</v>
      </c>
      <c r="F15" s="7">
        <f t="shared" si="0"/>
        <v>29.787234042553191</v>
      </c>
      <c r="G15">
        <f>ROUND(G14,0)</f>
        <v>0</v>
      </c>
      <c r="H15">
        <f>ROUND(H14,0)</f>
        <v>294</v>
      </c>
      <c r="I15">
        <f>ROUND(I14,0)</f>
        <v>16</v>
      </c>
    </row>
    <row r="16" spans="1:10" x14ac:dyDescent="0.25">
      <c r="A16" s="1" t="str">
        <f>'[1]Sk16 9 Deg Cycle 1 (redo)_14.xl'!A16</f>
        <v>C3</v>
      </c>
      <c r="B16" t="str">
        <f>'[1]Sk16 9 Deg Cycle 1 (redo)_14.xl'!B16</f>
        <v>N/A</v>
      </c>
      <c r="C16" t="str">
        <f>'[1]Sk16 9 Deg Cycle 1 (redo)_14.xl'!C16</f>
        <v>N/A</v>
      </c>
      <c r="D16">
        <f>'[1]Sk16 9 Deg Cycle 1 (redo)_14.xl'!D16</f>
        <v>3.0545210220467851E-3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(redo)_14.xl'!A17</f>
        <v>D3</v>
      </c>
      <c r="B17" t="str">
        <f>'[1]Sk16 9 Deg Cycle 1 (redo)_14.xl'!B17</f>
        <v>N/A</v>
      </c>
      <c r="C17" t="str">
        <f>'[1]Sk16 9 Deg Cycle 1 (redo)_14.xl'!C17</f>
        <v>N/A</v>
      </c>
      <c r="D17">
        <f>'[1]Sk16 9 Deg Cycle 1 (redo)_14.xl'!D17</f>
        <v>1.8133310189382939E-3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(redo)_14.xl'!A18</f>
        <v>E3</v>
      </c>
      <c r="B18" t="str">
        <f>'[1]Sk16 9 Deg Cycle 1 (redo)_14.xl'!B18</f>
        <v>N/A</v>
      </c>
      <c r="C18" t="str">
        <f>'[1]Sk16 9 Deg Cycle 1 (redo)_14.xl'!C18</f>
        <v>N/A</v>
      </c>
      <c r="D18">
        <f>'[1]Sk16 9 Deg Cycle 1 (redo)_14.xl'!D18</f>
        <v>2.2681357337408919E-3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(redo)_14.xl'!A19</f>
        <v>F3</v>
      </c>
      <c r="B19" t="str">
        <f>'[1]Sk16 9 Deg Cycle 1 (redo)_14.xl'!B19</f>
        <v>N/A</v>
      </c>
      <c r="C19" t="str">
        <f>'[1]Sk16 9 Deg Cycle 1 (redo)_14.xl'!C19</f>
        <v>N/A</v>
      </c>
      <c r="D19">
        <f>'[1]Sk16 9 Deg Cycle 1 (redo)_14.xl'!D19</f>
        <v>2.6740052125785569E-3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(redo)_14.xl'!A20</f>
        <v>F4</v>
      </c>
      <c r="B20" t="str">
        <f>'[1]Sk16 9 Deg Cycle 1 (redo)_14.xl'!B20</f>
        <v>N/A</v>
      </c>
      <c r="C20" t="str">
        <f>'[1]Sk16 9 Deg Cycle 1 (redo)_14.xl'!C20</f>
        <v>N/A</v>
      </c>
      <c r="D20">
        <f>'[1]Sk16 9 Deg Cycle 1 (redo)_14.xl'!D20</f>
        <v>3.06775148818993E-3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(redo)_14.xl'!A21</f>
        <v>E4</v>
      </c>
      <c r="B21" t="str">
        <f>'[1]Sk16 9 Deg Cycle 1 (redo)_14.xl'!B21</f>
        <v>N/A</v>
      </c>
      <c r="C21" t="str">
        <f>'[1]Sk16 9 Deg Cycle 1 (redo)_14.xl'!C21</f>
        <v>N/A</v>
      </c>
      <c r="D21">
        <f>'[1]Sk16 9 Deg Cycle 1 (redo)_14.xl'!D21</f>
        <v>2.0411980974414661E-3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(redo)_14.xl'!A22</f>
        <v>D4</v>
      </c>
      <c r="B22" t="str">
        <f>'[1]Sk16 9 Deg Cycle 1 (redo)_14.xl'!B22</f>
        <v>N/A</v>
      </c>
      <c r="C22" t="str">
        <f>'[1]Sk16 9 Deg Cycle 1 (redo)_14.xl'!C22</f>
        <v>N/A</v>
      </c>
      <c r="D22">
        <f>'[1]Sk16 9 Deg Cycle 1 (redo)_14.xl'!D22</f>
        <v>3.7559994893584668E-3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(redo)_14.xl'!A23</f>
        <v>C4</v>
      </c>
      <c r="B23" t="str">
        <f>'[1]Sk16 9 Deg Cycle 1 (redo)_14.xl'!B23</f>
        <v>N/A</v>
      </c>
      <c r="C23" t="str">
        <f>'[1]Sk16 9 Deg Cycle 1 (redo)_14.xl'!C23</f>
        <v>N/A</v>
      </c>
      <c r="D23">
        <f>'[1]Sk16 9 Deg Cycle 1 (redo)_14.xl'!D23</f>
        <v>1.8786384743114521E-3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(redo)_14.xl'!A24</f>
        <v>B4</v>
      </c>
      <c r="B24" t="str">
        <f>'[1]Sk16 9 Deg Cycle 1 (redo)_14.xl'!B24</f>
        <v>N/A</v>
      </c>
      <c r="C24" t="str">
        <f>'[1]Sk16 9 Deg Cycle 1 (redo)_14.xl'!C24</f>
        <v>N/A</v>
      </c>
      <c r="D24">
        <f>'[1]Sk16 9 Deg Cycle 1 (redo)_14.xl'!D24</f>
        <v>2.6456383339192712E-3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(redo)_14.xl'!A25</f>
        <v>A4</v>
      </c>
      <c r="B25" t="str">
        <f>'[1]Sk16 9 Deg Cycle 1 (redo)_14.xl'!B25</f>
        <v>N/A</v>
      </c>
      <c r="C25" t="str">
        <f>'[1]Sk16 9 Deg Cycle 1 (redo)_14.xl'!C25</f>
        <v>N/A</v>
      </c>
      <c r="D25">
        <f>'[1]Sk16 9 Deg Cycle 1 (redo)_14.xl'!D25</f>
        <v>2.9769825496199381E-3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(redo)_14.xl'!A26</f>
        <v>A5</v>
      </c>
      <c r="B26" t="str">
        <f>'[1]Sk16 9 Deg Cycle 1 (redo)_14.xl'!B26</f>
        <v>N/A</v>
      </c>
      <c r="C26" t="str">
        <f>'[1]Sk16 9 Deg Cycle 1 (redo)_14.xl'!C26</f>
        <v>N/A</v>
      </c>
      <c r="D26">
        <f>'[1]Sk16 9 Deg Cycle 1 (redo)_14.xl'!D26</f>
        <v>3.1936445496941702E-3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(redo)_14.xl'!A27</f>
        <v>B5</v>
      </c>
      <c r="B27" t="str">
        <f>'[1]Sk16 9 Deg Cycle 1 (redo)_14.xl'!B27</f>
        <v>N/A</v>
      </c>
      <c r="C27" t="str">
        <f>'[1]Sk16 9 Deg Cycle 1 (redo)_14.xl'!C27</f>
        <v>N/A</v>
      </c>
      <c r="D27">
        <f>'[1]Sk16 9 Deg Cycle 1 (redo)_14.xl'!D27</f>
        <v>2.170914756670291E-3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(redo)_14.xl'!A28</f>
        <v>C5</v>
      </c>
      <c r="B28" t="str">
        <f>'[1]Sk16 9 Deg Cycle 1 (redo)_14.xl'!B28</f>
        <v>N/A</v>
      </c>
      <c r="C28" t="str">
        <f>'[1]Sk16 9 Deg Cycle 1 (redo)_14.xl'!C28</f>
        <v>N/A</v>
      </c>
      <c r="D28">
        <f>'[1]Sk16 9 Deg Cycle 1 (redo)_14.xl'!D28</f>
        <v>2.48679849055651E-3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(redo)_14.xl'!A29</f>
        <v>D5</v>
      </c>
      <c r="B29" t="str">
        <f>'[1]Sk16 9 Deg Cycle 1 (redo)_14.xl'!B29</f>
        <v>N/A</v>
      </c>
      <c r="C29" t="str">
        <f>'[1]Sk16 9 Deg Cycle 1 (redo)_14.xl'!C29</f>
        <v>N/A</v>
      </c>
      <c r="D29">
        <f>'[1]Sk16 9 Deg Cycle 1 (redo)_14.xl'!D29</f>
        <v>2.894377133741491E-3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(redo)_14.xl'!A30</f>
        <v>E5</v>
      </c>
      <c r="B30" t="str">
        <f>'[1]Sk16 9 Deg Cycle 1 (redo)_14.xl'!B30</f>
        <v>N/A</v>
      </c>
      <c r="C30" t="str">
        <f>'[1]Sk16 9 Deg Cycle 1 (redo)_14.xl'!C30</f>
        <v>N/A</v>
      </c>
      <c r="D30">
        <f>'[1]Sk16 9 Deg Cycle 1 (redo)_14.xl'!D30</f>
        <v>2.9139174117123978E-4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(redo)_14.xl'!A31</f>
        <v>F5</v>
      </c>
      <c r="B31" t="str">
        <f>'[1]Sk16 9 Deg Cycle 1 (redo)_14.xl'!B31</f>
        <v>N/A</v>
      </c>
      <c r="C31" t="str">
        <f>'[1]Sk16 9 Deg Cycle 1 (redo)_14.xl'!C31</f>
        <v>N/A</v>
      </c>
      <c r="D31">
        <f>'[1]Sk16 9 Deg Cycle 1 (redo)_14.xl'!D31</f>
        <v>3.2929607862143689E-3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(redo)_14.xl'!A32</f>
        <v>F6</v>
      </c>
      <c r="B32" t="str">
        <f>'[1]Sk16 9 Deg Cycle 1 (redo)_14.xl'!B32</f>
        <v>N/A</v>
      </c>
      <c r="C32" t="str">
        <f>'[1]Sk16 9 Deg Cycle 1 (redo)_14.xl'!C32</f>
        <v>N/A</v>
      </c>
      <c r="D32">
        <f>'[1]Sk16 9 Deg Cycle 1 (redo)_14.xl'!D32</f>
        <v>3.1674007259000982E-3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(redo)_14.xl'!A33</f>
        <v>E6</v>
      </c>
      <c r="B33" t="str">
        <f>'[1]Sk16 9 Deg Cycle 1 (redo)_14.xl'!B33</f>
        <v>N/A</v>
      </c>
      <c r="C33" t="str">
        <f>'[1]Sk16 9 Deg Cycle 1 (redo)_14.xl'!C33</f>
        <v>N/A</v>
      </c>
      <c r="D33">
        <f>'[1]Sk16 9 Deg Cycle 1 (redo)_14.xl'!D33</f>
        <v>3.250952218763389E-3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(redo)_14.xl'!A34</f>
        <v>D6</v>
      </c>
      <c r="B34" t="str">
        <f>'[1]Sk16 9 Deg Cycle 1 (redo)_14.xl'!B34</f>
        <v>N/A</v>
      </c>
      <c r="C34" t="str">
        <f>'[1]Sk16 9 Deg Cycle 1 (redo)_14.xl'!C34</f>
        <v>N/A</v>
      </c>
      <c r="D34">
        <f>'[1]Sk16 9 Deg Cycle 1 (redo)_14.xl'!D34</f>
        <v>3.3357159912553482E-3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(redo)_14.xl'!A35</f>
        <v>C6</v>
      </c>
      <c r="B35" t="str">
        <f>'[1]Sk16 9 Deg Cycle 1 (redo)_14.xl'!B35</f>
        <v>N/A</v>
      </c>
      <c r="C35" t="str">
        <f>'[1]Sk16 9 Deg Cycle 1 (redo)_14.xl'!C35</f>
        <v>N/A</v>
      </c>
      <c r="D35">
        <f>'[1]Sk16 9 Deg Cycle 1 (redo)_14.xl'!D35</f>
        <v>2.868787379757824E-3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(redo)_14.xl'!A36</f>
        <v>B6</v>
      </c>
      <c r="B36" t="str">
        <f>'[1]Sk16 9 Deg Cycle 1 (redo)_14.xl'!B36</f>
        <v>N/A</v>
      </c>
      <c r="C36" t="str">
        <f>'[1]Sk16 9 Deg Cycle 1 (redo)_14.xl'!C36</f>
        <v>N/A</v>
      </c>
      <c r="D36">
        <f>'[1]Sk16 9 Deg Cycle 1 (redo)_14.xl'!D36</f>
        <v>3.8820696123330338E-3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(redo)_14.xl'!A37</f>
        <v>A6</v>
      </c>
      <c r="B37" t="str">
        <f>'[1]Sk16 9 Deg Cycle 1 (redo)_14.xl'!B37</f>
        <v>N/A</v>
      </c>
      <c r="C37" t="str">
        <f>'[1]Sk16 9 Deg Cycle 1 (redo)_14.xl'!C37</f>
        <v>N/A</v>
      </c>
      <c r="D37">
        <f>'[1]Sk16 9 Deg Cycle 1 (redo)_14.xl'!D37</f>
        <v>2.6354613526120359E-3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(redo)_14.xl'!A38</f>
        <v>A7</v>
      </c>
      <c r="B38" t="str">
        <f>'[1]Sk16 9 Deg Cycle 1 (redo)_14.xl'!B38</f>
        <v>N/A</v>
      </c>
      <c r="C38" t="str">
        <f>'[1]Sk16 9 Deg Cycle 1 (redo)_14.xl'!C38</f>
        <v>N/A</v>
      </c>
      <c r="D38">
        <f>'[1]Sk16 9 Deg Cycle 1 (redo)_14.xl'!D38</f>
        <v>3.3206627257762861E-3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(redo)_14.xl'!A39</f>
        <v>B7</v>
      </c>
      <c r="B39" t="str">
        <f>'[1]Sk16 9 Deg Cycle 1 (redo)_14.xl'!B39</f>
        <v>N/A</v>
      </c>
      <c r="C39" t="str">
        <f>'[1]Sk16 9 Deg Cycle 1 (redo)_14.xl'!C39</f>
        <v>N/A</v>
      </c>
      <c r="D39">
        <f>'[1]Sk16 9 Deg Cycle 1 (redo)_14.xl'!D39</f>
        <v>2.1492029382474929E-3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(redo)_14.xl'!A40</f>
        <v>C7</v>
      </c>
      <c r="B40" t="str">
        <f>'[1]Sk16 9 Deg Cycle 1 (redo)_14.xl'!B40</f>
        <v>N/A</v>
      </c>
      <c r="C40" t="str">
        <f>'[1]Sk16 9 Deg Cycle 1 (redo)_14.xl'!C40</f>
        <v>N/A</v>
      </c>
      <c r="D40">
        <f>'[1]Sk16 9 Deg Cycle 1 (redo)_14.xl'!D40</f>
        <v>2.1049940172809521E-3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(redo)_14.xl'!A41</f>
        <v>D7</v>
      </c>
      <c r="B41" t="str">
        <f>'[1]Sk16 9 Deg Cycle 1 (redo)_14.xl'!B41</f>
        <v>N/A</v>
      </c>
      <c r="C41" t="str">
        <f>'[1]Sk16 9 Deg Cycle 1 (redo)_14.xl'!C41</f>
        <v>N/A</v>
      </c>
      <c r="D41">
        <f>'[1]Sk16 9 Deg Cycle 1 (redo)_14.xl'!D41</f>
        <v>4.246303843021622E-3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(redo)_14.xl'!A42</f>
        <v>E7</v>
      </c>
      <c r="B42" t="str">
        <f>'[1]Sk16 9 Deg Cycle 1 (redo)_14.xl'!B42</f>
        <v>N/A</v>
      </c>
      <c r="C42" t="str">
        <f>'[1]Sk16 9 Deg Cycle 1 (redo)_14.xl'!C42</f>
        <v>N/A</v>
      </c>
      <c r="D42">
        <f>'[1]Sk16 9 Deg Cycle 1 (redo)_14.xl'!D42</f>
        <v>2.5547916071163089E-3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(redo)_14.xl'!A43</f>
        <v>F7</v>
      </c>
      <c r="B43" t="str">
        <f>'[1]Sk16 9 Deg Cycle 1 (redo)_14.xl'!B43</f>
        <v>N/A</v>
      </c>
      <c r="C43" t="str">
        <f>'[1]Sk16 9 Deg Cycle 1 (redo)_14.xl'!C43</f>
        <v>N/A</v>
      </c>
      <c r="D43">
        <f>'[1]Sk16 9 Deg Cycle 1 (redo)_14.xl'!D43</f>
        <v>3.2126423680097381E-3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(redo)_14.xl'!A44</f>
        <v>F8</v>
      </c>
      <c r="B44" t="str">
        <f>'[1]Sk16 9 Deg Cycle 1 (redo)_14.xl'!B44</f>
        <v>N/A</v>
      </c>
      <c r="C44" t="str">
        <f>'[1]Sk16 9 Deg Cycle 1 (redo)_14.xl'!C44</f>
        <v>N/A</v>
      </c>
      <c r="D44">
        <f>'[1]Sk16 9 Deg Cycle 1 (redo)_14.xl'!D44</f>
        <v>3.039872452721764E-4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(redo)_14.xl'!A45</f>
        <v>E8</v>
      </c>
      <c r="B45" t="str">
        <f>'[1]Sk16 9 Deg Cycle 1 (redo)_14.xl'!B45</f>
        <v>N/A</v>
      </c>
      <c r="C45" t="str">
        <f>'[1]Sk16 9 Deg Cycle 1 (redo)_14.xl'!C45</f>
        <v>N/A</v>
      </c>
      <c r="D45">
        <f>'[1]Sk16 9 Deg Cycle 1 (redo)_14.xl'!D45</f>
        <v>2.8300883329549749E-3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(redo)_14.xl'!A46</f>
        <v>D8</v>
      </c>
      <c r="B46" t="str">
        <f>'[1]Sk16 9 Deg Cycle 1 (redo)_14.xl'!B46</f>
        <v>N/A</v>
      </c>
      <c r="C46" t="str">
        <f>'[1]Sk16 9 Deg Cycle 1 (redo)_14.xl'!C46</f>
        <v>N/A</v>
      </c>
      <c r="D46">
        <f>'[1]Sk16 9 Deg Cycle 1 (redo)_14.xl'!D46</f>
        <v>2.8891746525401092E-3</v>
      </c>
    </row>
    <row r="47" spans="1:6" x14ac:dyDescent="0.25">
      <c r="A47" s="1" t="str">
        <f>'[1]Sk16 9 Deg Cycle 1 (redo)_14.xl'!A47</f>
        <v>C8</v>
      </c>
      <c r="B47" t="str">
        <f>'[1]Sk16 9 Deg Cycle 1 (redo)_14.xl'!B47</f>
        <v>N/A</v>
      </c>
      <c r="C47" t="str">
        <f>'[1]Sk16 9 Deg Cycle 1 (redo)_14.xl'!C47</f>
        <v>N/A</v>
      </c>
      <c r="D47">
        <f>'[1]Sk16 9 Deg Cycle 1 (redo)_14.xl'!D47</f>
        <v>3.037981072120791E-3</v>
      </c>
    </row>
    <row r="48" spans="1:6" x14ac:dyDescent="0.25">
      <c r="A48" s="1" t="str">
        <f>'[1]Sk16 9 Deg Cycle 1 (redo)_14.xl'!A48</f>
        <v>B8</v>
      </c>
      <c r="B48" t="str">
        <f>'[1]Sk16 9 Deg Cycle 1 (redo)_14.xl'!B48</f>
        <v>N/A</v>
      </c>
      <c r="C48" t="str">
        <f>'[1]Sk16 9 Deg Cycle 1 (redo)_14.xl'!C48</f>
        <v>N/A</v>
      </c>
      <c r="D48">
        <f>'[1]Sk16 9 Deg Cycle 1 (redo)_14.xl'!D48</f>
        <v>2.8072623467440558E-3</v>
      </c>
    </row>
    <row r="49" spans="1:4" x14ac:dyDescent="0.25">
      <c r="A49" s="1" t="str">
        <f>'[1]Sk16 9 Deg Cycle 1 (redo)_14.xl'!A49</f>
        <v>A8</v>
      </c>
      <c r="B49" t="str">
        <f>'[1]Sk16 9 Deg Cycle 1 (redo)_14.xl'!B49</f>
        <v>N/A</v>
      </c>
      <c r="C49" t="str">
        <f>'[1]Sk16 9 Deg Cycle 1 (redo)_14.xl'!C49</f>
        <v>N/A</v>
      </c>
      <c r="D49">
        <f>'[1]Sk16 9 Deg Cycle 1 (redo)_14.xl'!D49</f>
        <v>3.0645944696388121E-3</v>
      </c>
    </row>
  </sheetData>
  <autoFilter ref="B1:D49" xr:uid="{3A96FC8F-C7B4-4F7B-86F6-24A152CD1CD5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DB86-39A9-450C-AA06-4A6091279B91}">
  <dimension ref="A1:J49"/>
  <sheetViews>
    <sheetView workbookViewId="0">
      <selection activeCell="F2" sqref="F2"/>
    </sheetView>
  </sheetViews>
  <sheetFormatPr defaultRowHeight="15" x14ac:dyDescent="0.25"/>
  <cols>
    <col min="2" max="2" width="11.85546875" bestFit="1" customWidth="1"/>
    <col min="3" max="3" width="15.5703125" bestFit="1" customWidth="1"/>
    <col min="4" max="4" width="11.85546875" bestFit="1" customWidth="1"/>
  </cols>
  <sheetData>
    <row r="1" spans="1:10" x14ac:dyDescent="0.25">
      <c r="A1" s="1"/>
      <c r="B1" s="1" t="str">
        <f>'[1]Sk16 9 Deg Cycle 1 (redo)_15.xl'!B1</f>
        <v>Germtime</v>
      </c>
      <c r="C1" s="1" t="str">
        <f>'[1]Sk16 9 Deg Cycle 1 (redo)_15.xl'!C1</f>
        <v>Slope Coefficient</v>
      </c>
      <c r="D1" s="22" t="str">
        <f>'[1]Sk16 9 Deg Cycle 1 (redo)_15.xl'!D1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(redo)_15.xl'!A2</f>
        <v>A1</v>
      </c>
      <c r="B2">
        <f>'[1]Sk16 9 Deg Cycle 1 (redo)_15.xl'!B49</f>
        <v>96.543724961777798</v>
      </c>
      <c r="C2">
        <f>'[1]Sk16 9 Deg Cycle 1 (redo)_15.xl'!C49</f>
        <v>1.434103534154701E-4</v>
      </c>
      <c r="D2">
        <f>'[1]Sk16 9 Deg Cycle 1 (redo)_15.xl'!D49</f>
        <v>1.39946792629689E-3</v>
      </c>
      <c r="E2">
        <v>1</v>
      </c>
      <c r="F2" s="7">
        <f>E2/47*100</f>
        <v>2.1276595744680851</v>
      </c>
      <c r="G2">
        <f>AVERAGE(B2:B49)</f>
        <v>96.543724961777798</v>
      </c>
      <c r="H2">
        <f>AVERAGE(C2:C49)</f>
        <v>1.434103534154701E-4</v>
      </c>
      <c r="I2">
        <f>AVERAGE(D2:D49)</f>
        <v>1.9017375996567458E-3</v>
      </c>
      <c r="J2">
        <v>0.25</v>
      </c>
    </row>
    <row r="3" spans="1:10" x14ac:dyDescent="0.25">
      <c r="A3" s="1" t="str">
        <f>'[1]Sk16 9 Deg Cycle 1 (redo)_15.xl'!A3</f>
        <v>B1</v>
      </c>
      <c r="B3" t="str">
        <f>'[1]Sk16 9 Deg Cycle 1 (redo)_15.xl'!B2</f>
        <v>N/A</v>
      </c>
      <c r="C3" t="str">
        <f>'[1]Sk16 9 Deg Cycle 1 (redo)_15.xl'!C2</f>
        <v>N/A</v>
      </c>
      <c r="D3">
        <f>'[1]Sk16 9 Deg Cycle 1 (redo)_15.xl'!D2</f>
        <v>1.610527364760667E-3</v>
      </c>
      <c r="E3">
        <v>2</v>
      </c>
      <c r="F3" s="7">
        <f t="shared" ref="F3:F45" si="0">E3/47*100</f>
        <v>4.2553191489361701</v>
      </c>
      <c r="G3" t="e">
        <f>G4/SQRT(COUNT(B2:B49))</f>
        <v>#DIV/0!</v>
      </c>
      <c r="H3" t="e">
        <f>H4/SQRT(COUNT(C2:C49))</f>
        <v>#DIV/0!</v>
      </c>
      <c r="I3">
        <f>I4/SQRT(COUNT(D2:D49))</f>
        <v>5.6309439788710521E-5</v>
      </c>
    </row>
    <row r="4" spans="1:10" x14ac:dyDescent="0.25">
      <c r="A4" s="1" t="str">
        <f>'[1]Sk16 9 Deg Cycle 1 (redo)_15.xl'!A4</f>
        <v>C1</v>
      </c>
      <c r="B4" t="str">
        <f>'[1]Sk16 9 Deg Cycle 1 (redo)_15.xl'!B3</f>
        <v>N/A</v>
      </c>
      <c r="C4" t="str">
        <f>'[1]Sk16 9 Deg Cycle 1 (redo)_15.xl'!C3</f>
        <v>N/A</v>
      </c>
      <c r="D4">
        <f>'[1]Sk16 9 Deg Cycle 1 (redo)_15.xl'!D3</f>
        <v>1.686382509095921E-3</v>
      </c>
      <c r="E4">
        <v>3</v>
      </c>
      <c r="F4" s="7">
        <f t="shared" si="0"/>
        <v>6.3829787234042552</v>
      </c>
      <c r="G4" t="e">
        <f>_xlfn.STDEV.S(B2:B49)</f>
        <v>#DIV/0!</v>
      </c>
      <c r="H4" t="e">
        <f>_xlfn.STDEV.S(C2:C196)</f>
        <v>#DIV/0!</v>
      </c>
      <c r="I4">
        <f>_xlfn.STDEV.S(D2:D196)</f>
        <v>3.901232426391485E-4</v>
      </c>
    </row>
    <row r="5" spans="1:10" x14ac:dyDescent="0.25">
      <c r="A5" s="1" t="str">
        <f>'[1]Sk16 9 Deg Cycle 1 (redo)_15.xl'!A5</f>
        <v>D1</v>
      </c>
      <c r="B5" t="str">
        <f>'[1]Sk16 9 Deg Cycle 1 (redo)_15.xl'!B4</f>
        <v>N/A</v>
      </c>
      <c r="C5" t="str">
        <f>'[1]Sk16 9 Deg Cycle 1 (redo)_15.xl'!C4</f>
        <v>N/A</v>
      </c>
      <c r="D5">
        <f>'[1]Sk16 9 Deg Cycle 1 (redo)_15.xl'!D4</f>
        <v>2.0744113152385869E-3</v>
      </c>
      <c r="E5">
        <v>4</v>
      </c>
      <c r="F5" s="7">
        <f t="shared" si="0"/>
        <v>8.5106382978723403</v>
      </c>
      <c r="G5" s="8" t="e">
        <f>G4/G2</f>
        <v>#DIV/0!</v>
      </c>
      <c r="H5" s="8" t="e">
        <f>H4/H2</f>
        <v>#DIV/0!</v>
      </c>
      <c r="I5" s="8">
        <f>I4/I2</f>
        <v>0.20514041616969861</v>
      </c>
    </row>
    <row r="6" spans="1:10" x14ac:dyDescent="0.25">
      <c r="A6" s="1" t="str">
        <f>'[1]Sk16 9 Deg Cycle 1 (redo)_15.xl'!A6</f>
        <v>E1</v>
      </c>
      <c r="B6" t="str">
        <f>'[1]Sk16 9 Deg Cycle 1 (redo)_15.xl'!B5</f>
        <v>N/A</v>
      </c>
      <c r="C6" t="str">
        <f>'[1]Sk16 9 Deg Cycle 1 (redo)_15.xl'!C5</f>
        <v>N/A</v>
      </c>
      <c r="D6">
        <f>'[1]Sk16 9 Deg Cycle 1 (redo)_15.xl'!D5</f>
        <v>1.7903979494604491E-3</v>
      </c>
      <c r="E6">
        <v>5</v>
      </c>
      <c r="F6" s="7">
        <f t="shared" si="0"/>
        <v>10.638297872340425</v>
      </c>
      <c r="G6">
        <f>COUNT(B2:B196)</f>
        <v>1</v>
      </c>
      <c r="H6">
        <f>COUNT(C2:C196)</f>
        <v>1</v>
      </c>
      <c r="I6">
        <f>COUNT(D2:D196)</f>
        <v>48</v>
      </c>
    </row>
    <row r="7" spans="1:10" x14ac:dyDescent="0.25">
      <c r="A7" s="1" t="str">
        <f>'[1]Sk16 9 Deg Cycle 1 (redo)_15.xl'!A7</f>
        <v>F1</v>
      </c>
      <c r="B7" t="str">
        <f>'[1]Sk16 9 Deg Cycle 1 (redo)_15.xl'!B6</f>
        <v>N/A</v>
      </c>
      <c r="C7" t="str">
        <f>'[1]Sk16 9 Deg Cycle 1 (redo)_15.xl'!C6</f>
        <v>N/A</v>
      </c>
      <c r="D7">
        <f>'[1]Sk16 9 Deg Cycle 1 (redo)_15.xl'!D6</f>
        <v>2.3870197248499281E-3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(redo)_15.xl'!A8</f>
        <v>F2</v>
      </c>
      <c r="B8" t="str">
        <f>'[1]Sk16 9 Deg Cycle 1 (redo)_15.xl'!B7</f>
        <v>N/A</v>
      </c>
      <c r="C8" t="str">
        <f>'[1]Sk16 9 Deg Cycle 1 (redo)_15.xl'!C7</f>
        <v>N/A</v>
      </c>
      <c r="D8">
        <f>'[1]Sk16 9 Deg Cycle 1 (redo)_15.xl'!D7</f>
        <v>2.0926998859305008E-3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(redo)_15.xl'!A9</f>
        <v>E2</v>
      </c>
      <c r="B9" t="str">
        <f>'[1]Sk16 9 Deg Cycle 1 (redo)_15.xl'!B8</f>
        <v>N/A</v>
      </c>
      <c r="C9" t="str">
        <f>'[1]Sk16 9 Deg Cycle 1 (redo)_15.xl'!C8</f>
        <v>N/A</v>
      </c>
      <c r="D9">
        <f>'[1]Sk16 9 Deg Cycle 1 (redo)_15.xl'!D8</f>
        <v>1.798171196183756E-3</v>
      </c>
      <c r="E9">
        <v>8</v>
      </c>
      <c r="F9" s="7">
        <f t="shared" si="0"/>
        <v>17.021276595744681</v>
      </c>
      <c r="G9">
        <f>MAX(B2:B49)</f>
        <v>96.543724961777798</v>
      </c>
      <c r="H9">
        <f>MAX(C2:C49)</f>
        <v>1.434103534154701E-4</v>
      </c>
      <c r="I9">
        <f>MAX(D2:D49)</f>
        <v>2.8369555062841422E-3</v>
      </c>
    </row>
    <row r="10" spans="1:10" x14ac:dyDescent="0.25">
      <c r="A10" s="1" t="str">
        <f>'[1]Sk16 9 Deg Cycle 1 (redo)_15.xl'!A10</f>
        <v>D2</v>
      </c>
      <c r="B10" t="str">
        <f>'[1]Sk16 9 Deg Cycle 1 (redo)_15.xl'!B9</f>
        <v>N/A</v>
      </c>
      <c r="C10" t="str">
        <f>'[1]Sk16 9 Deg Cycle 1 (redo)_15.xl'!C9</f>
        <v>N/A</v>
      </c>
      <c r="D10">
        <f>'[1]Sk16 9 Deg Cycle 1 (redo)_15.xl'!D9</f>
        <v>2.8369555062841422E-3</v>
      </c>
      <c r="E10">
        <v>9</v>
      </c>
      <c r="F10" s="7">
        <f t="shared" si="0"/>
        <v>19.148936170212767</v>
      </c>
      <c r="G10">
        <f>MIN(B2:B49)</f>
        <v>96.543724961777798</v>
      </c>
      <c r="H10">
        <f>MIN(C2:C49)</f>
        <v>1.434103534154701E-4</v>
      </c>
      <c r="I10">
        <f>MIN(D2:D49)</f>
        <v>5.1951215032531542E-4</v>
      </c>
    </row>
    <row r="11" spans="1:10" x14ac:dyDescent="0.25">
      <c r="A11" s="1" t="str">
        <f>'[1]Sk16 9 Deg Cycle 1 (redo)_15.xl'!A11</f>
        <v>C2</v>
      </c>
      <c r="B11" t="str">
        <f>'[1]Sk16 9 Deg Cycle 1 (redo)_15.xl'!B10</f>
        <v>N/A</v>
      </c>
      <c r="C11" t="str">
        <f>'[1]Sk16 9 Deg Cycle 1 (redo)_15.xl'!C10</f>
        <v>N/A</v>
      </c>
      <c r="D11">
        <f>'[1]Sk16 9 Deg Cycle 1 (redo)_15.xl'!D10</f>
        <v>1.7855326979578821E-3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(redo)_15.xl'!A12</f>
        <v>B2</v>
      </c>
      <c r="B12" t="str">
        <f>'[1]Sk16 9 Deg Cycle 1 (redo)_15.xl'!B11</f>
        <v>N/A</v>
      </c>
      <c r="C12" t="str">
        <f>'[1]Sk16 9 Deg Cycle 1 (redo)_15.xl'!C11</f>
        <v>N/A</v>
      </c>
      <c r="D12">
        <f>'[1]Sk16 9 Deg Cycle 1 (redo)_15.xl'!D11</f>
        <v>1.3179964048652491E-3</v>
      </c>
      <c r="E12">
        <v>11</v>
      </c>
      <c r="F12" s="7">
        <f t="shared" si="0"/>
        <v>23.404255319148938</v>
      </c>
      <c r="G12" t="e">
        <f>(16*G5^2)</f>
        <v>#DIV/0!</v>
      </c>
      <c r="H12" t="e">
        <f>(16*H5^2)</f>
        <v>#DIV/0!</v>
      </c>
      <c r="I12">
        <f>(16*I5^2)</f>
        <v>0.67332144554043427</v>
      </c>
    </row>
    <row r="13" spans="1:10" x14ac:dyDescent="0.25">
      <c r="A13" s="1" t="str">
        <f>'[1]Sk16 9 Deg Cycle 1 (redo)_15.xl'!A13</f>
        <v>A2</v>
      </c>
      <c r="B13" t="str">
        <f>'[1]Sk16 9 Deg Cycle 1 (redo)_15.xl'!B12</f>
        <v>N/A</v>
      </c>
      <c r="C13" t="str">
        <f>'[1]Sk16 9 Deg Cycle 1 (redo)_15.xl'!C12</f>
        <v>N/A</v>
      </c>
      <c r="D13">
        <f>'[1]Sk16 9 Deg Cycle 1 (redo)_15.xl'!D12</f>
        <v>1.5483134475383839E-3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(redo)_15.xl'!A14</f>
        <v>A3</v>
      </c>
      <c r="B14" t="str">
        <f>'[1]Sk16 9 Deg Cycle 1 (redo)_15.xl'!B13</f>
        <v>N/A</v>
      </c>
      <c r="C14" t="str">
        <f>'[1]Sk16 9 Deg Cycle 1 (redo)_15.xl'!C13</f>
        <v>N/A</v>
      </c>
      <c r="D14">
        <f>'[1]Sk16 9 Deg Cycle 1 (redo)_15.xl'!D13</f>
        <v>2.0017786761824989E-3</v>
      </c>
      <c r="E14">
        <v>13</v>
      </c>
      <c r="F14" s="7">
        <f t="shared" si="0"/>
        <v>27.659574468085108</v>
      </c>
      <c r="G14" t="e">
        <f>G12/G13</f>
        <v>#DIV/0!</v>
      </c>
      <c r="H14" t="e">
        <f>H12/H13</f>
        <v>#DIV/0!</v>
      </c>
      <c r="I14">
        <f>I12/I13</f>
        <v>8.1357360408693804</v>
      </c>
    </row>
    <row r="15" spans="1:10" x14ac:dyDescent="0.25">
      <c r="A15" s="1" t="str">
        <f>'[1]Sk16 9 Deg Cycle 1 (redo)_15.xl'!A15</f>
        <v>B3</v>
      </c>
      <c r="B15" t="str">
        <f>'[1]Sk16 9 Deg Cycle 1 (redo)_15.xl'!B14</f>
        <v>N/A</v>
      </c>
      <c r="C15" t="str">
        <f>'[1]Sk16 9 Deg Cycle 1 (redo)_15.xl'!C14</f>
        <v>N/A</v>
      </c>
      <c r="D15">
        <f>'[1]Sk16 9 Deg Cycle 1 (redo)_15.xl'!D14</f>
        <v>2.049578394917369E-3</v>
      </c>
      <c r="E15">
        <v>14</v>
      </c>
      <c r="F15" s="7">
        <f t="shared" si="0"/>
        <v>29.787234042553191</v>
      </c>
      <c r="G15" t="e">
        <f>ROUND(G14,0)</f>
        <v>#DIV/0!</v>
      </c>
      <c r="H15" t="e">
        <f>ROUND(H14,0)</f>
        <v>#DIV/0!</v>
      </c>
      <c r="I15">
        <f>ROUND(I14,0)</f>
        <v>8</v>
      </c>
    </row>
    <row r="16" spans="1:10" x14ac:dyDescent="0.25">
      <c r="A16" s="1" t="str">
        <f>'[1]Sk16 9 Deg Cycle 1 (redo)_15.xl'!A16</f>
        <v>C3</v>
      </c>
      <c r="B16" t="str">
        <f>'[1]Sk16 9 Deg Cycle 1 (redo)_15.xl'!B15</f>
        <v>N/A</v>
      </c>
      <c r="C16" t="str">
        <f>'[1]Sk16 9 Deg Cycle 1 (redo)_15.xl'!C15</f>
        <v>N/A</v>
      </c>
      <c r="D16">
        <f>'[1]Sk16 9 Deg Cycle 1 (redo)_15.xl'!D15</f>
        <v>2.287468357564076E-3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(redo)_15.xl'!A17</f>
        <v>D3</v>
      </c>
      <c r="B17" t="str">
        <f>'[1]Sk16 9 Deg Cycle 1 (redo)_15.xl'!B16</f>
        <v>N/A</v>
      </c>
      <c r="C17" t="str">
        <f>'[1]Sk16 9 Deg Cycle 1 (redo)_15.xl'!C16</f>
        <v>N/A</v>
      </c>
      <c r="D17">
        <f>'[1]Sk16 9 Deg Cycle 1 (redo)_15.xl'!D16</f>
        <v>1.510034787637934E-3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(redo)_15.xl'!A18</f>
        <v>E3</v>
      </c>
      <c r="B18" t="str">
        <f>'[1]Sk16 9 Deg Cycle 1 (redo)_15.xl'!B17</f>
        <v>N/A</v>
      </c>
      <c r="C18" t="str">
        <f>'[1]Sk16 9 Deg Cycle 1 (redo)_15.xl'!C17</f>
        <v>N/A</v>
      </c>
      <c r="D18">
        <f>'[1]Sk16 9 Deg Cycle 1 (redo)_15.xl'!D17</f>
        <v>1.9591030992953599E-3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(redo)_15.xl'!A19</f>
        <v>F3</v>
      </c>
      <c r="B19" t="str">
        <f>'[1]Sk16 9 Deg Cycle 1 (redo)_15.xl'!B18</f>
        <v>N/A</v>
      </c>
      <c r="C19" t="str">
        <f>'[1]Sk16 9 Deg Cycle 1 (redo)_15.xl'!C18</f>
        <v>N/A</v>
      </c>
      <c r="D19">
        <f>'[1]Sk16 9 Deg Cycle 1 (redo)_15.xl'!D18</f>
        <v>2.1807988575246722E-3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(redo)_15.xl'!A20</f>
        <v>F4</v>
      </c>
      <c r="B20" t="str">
        <f>'[1]Sk16 9 Deg Cycle 1 (redo)_15.xl'!B19</f>
        <v>N/A</v>
      </c>
      <c r="C20" t="str">
        <f>'[1]Sk16 9 Deg Cycle 1 (redo)_15.xl'!C19</f>
        <v>N/A</v>
      </c>
      <c r="D20">
        <f>'[1]Sk16 9 Deg Cycle 1 (redo)_15.xl'!D19</f>
        <v>1.8418484442989181E-3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(redo)_15.xl'!A21</f>
        <v>E4</v>
      </c>
      <c r="B21" t="str">
        <f>'[1]Sk16 9 Deg Cycle 1 (redo)_15.xl'!B20</f>
        <v>N/A</v>
      </c>
      <c r="C21" t="str">
        <f>'[1]Sk16 9 Deg Cycle 1 (redo)_15.xl'!C20</f>
        <v>N/A</v>
      </c>
      <c r="D21">
        <f>'[1]Sk16 9 Deg Cycle 1 (redo)_15.xl'!D20</f>
        <v>1.805716064070464E-3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(redo)_15.xl'!A22</f>
        <v>D4</v>
      </c>
      <c r="B22" t="str">
        <f>'[1]Sk16 9 Deg Cycle 1 (redo)_15.xl'!B21</f>
        <v>N/A</v>
      </c>
      <c r="C22" t="str">
        <f>'[1]Sk16 9 Deg Cycle 1 (redo)_15.xl'!C21</f>
        <v>N/A</v>
      </c>
      <c r="D22">
        <f>'[1]Sk16 9 Deg Cycle 1 (redo)_15.xl'!D21</f>
        <v>2.2902933774704001E-3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(redo)_15.xl'!A23</f>
        <v>C4</v>
      </c>
      <c r="B23" t="str">
        <f>'[1]Sk16 9 Deg Cycle 1 (redo)_15.xl'!B22</f>
        <v>N/A</v>
      </c>
      <c r="C23" t="str">
        <f>'[1]Sk16 9 Deg Cycle 1 (redo)_15.xl'!C22</f>
        <v>N/A</v>
      </c>
      <c r="D23">
        <f>'[1]Sk16 9 Deg Cycle 1 (redo)_15.xl'!D22</f>
        <v>1.866073185894332E-3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(redo)_15.xl'!A24</f>
        <v>B4</v>
      </c>
      <c r="B24" t="str">
        <f>'[1]Sk16 9 Deg Cycle 1 (redo)_15.xl'!B23</f>
        <v>N/A</v>
      </c>
      <c r="C24" t="str">
        <f>'[1]Sk16 9 Deg Cycle 1 (redo)_15.xl'!C23</f>
        <v>N/A</v>
      </c>
      <c r="D24">
        <f>'[1]Sk16 9 Deg Cycle 1 (redo)_15.xl'!D23</f>
        <v>1.721959883895087E-3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(redo)_15.xl'!A25</f>
        <v>A4</v>
      </c>
      <c r="B25" t="str">
        <f>'[1]Sk16 9 Deg Cycle 1 (redo)_15.xl'!B24</f>
        <v>N/A</v>
      </c>
      <c r="C25" t="str">
        <f>'[1]Sk16 9 Deg Cycle 1 (redo)_15.xl'!C24</f>
        <v>N/A</v>
      </c>
      <c r="D25">
        <f>'[1]Sk16 9 Deg Cycle 1 (redo)_15.xl'!D24</f>
        <v>2.1630782237735558E-3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(redo)_15.xl'!A26</f>
        <v>A5</v>
      </c>
      <c r="B26" t="str">
        <f>'[1]Sk16 9 Deg Cycle 1 (redo)_15.xl'!B25</f>
        <v>N/A</v>
      </c>
      <c r="C26" t="str">
        <f>'[1]Sk16 9 Deg Cycle 1 (redo)_15.xl'!C25</f>
        <v>N/A</v>
      </c>
      <c r="D26">
        <f>'[1]Sk16 9 Deg Cycle 1 (redo)_15.xl'!D25</f>
        <v>1.935270302568369E-3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(redo)_15.xl'!A27</f>
        <v>B5</v>
      </c>
      <c r="B27" t="str">
        <f>'[1]Sk16 9 Deg Cycle 1 (redo)_15.xl'!B26</f>
        <v>N/A</v>
      </c>
      <c r="C27" t="str">
        <f>'[1]Sk16 9 Deg Cycle 1 (redo)_15.xl'!C26</f>
        <v>N/A</v>
      </c>
      <c r="D27">
        <f>'[1]Sk16 9 Deg Cycle 1 (redo)_15.xl'!D26</f>
        <v>2.805730063251351E-3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(redo)_15.xl'!A28</f>
        <v>C5</v>
      </c>
      <c r="B28" t="str">
        <f>'[1]Sk16 9 Deg Cycle 1 (redo)_15.xl'!B27</f>
        <v>N/A</v>
      </c>
      <c r="C28" t="str">
        <f>'[1]Sk16 9 Deg Cycle 1 (redo)_15.xl'!C27</f>
        <v>N/A</v>
      </c>
      <c r="D28">
        <f>'[1]Sk16 9 Deg Cycle 1 (redo)_15.xl'!D27</f>
        <v>1.66094202859522E-3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(redo)_15.xl'!A29</f>
        <v>D5</v>
      </c>
      <c r="B29" t="str">
        <f>'[1]Sk16 9 Deg Cycle 1 (redo)_15.xl'!B28</f>
        <v>N/A</v>
      </c>
      <c r="C29" t="str">
        <f>'[1]Sk16 9 Deg Cycle 1 (redo)_15.xl'!C28</f>
        <v>N/A</v>
      </c>
      <c r="D29">
        <f>'[1]Sk16 9 Deg Cycle 1 (redo)_15.xl'!D28</f>
        <v>1.877024842680158E-3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(redo)_15.xl'!A30</f>
        <v>E5</v>
      </c>
      <c r="B30" t="str">
        <f>'[1]Sk16 9 Deg Cycle 1 (redo)_15.xl'!B29</f>
        <v>N/A</v>
      </c>
      <c r="C30" t="str">
        <f>'[1]Sk16 9 Deg Cycle 1 (redo)_15.xl'!C29</f>
        <v>N/A</v>
      </c>
      <c r="D30">
        <f>'[1]Sk16 9 Deg Cycle 1 (redo)_15.xl'!D29</f>
        <v>2.233892423882711E-3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(redo)_15.xl'!A31</f>
        <v>F5</v>
      </c>
      <c r="B31" t="str">
        <f>'[1]Sk16 9 Deg Cycle 1 (redo)_15.xl'!B30</f>
        <v>N/A</v>
      </c>
      <c r="C31" t="str">
        <f>'[1]Sk16 9 Deg Cycle 1 (redo)_15.xl'!C30</f>
        <v>N/A</v>
      </c>
      <c r="D31">
        <f>'[1]Sk16 9 Deg Cycle 1 (redo)_15.xl'!D30</f>
        <v>2.025631588295192E-3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(redo)_15.xl'!A32</f>
        <v>F6</v>
      </c>
      <c r="B32" t="str">
        <f>'[1]Sk16 9 Deg Cycle 1 (redo)_15.xl'!B31</f>
        <v>N/A</v>
      </c>
      <c r="C32" t="str">
        <f>'[1]Sk16 9 Deg Cycle 1 (redo)_15.xl'!C31</f>
        <v>N/A</v>
      </c>
      <c r="D32">
        <f>'[1]Sk16 9 Deg Cycle 1 (redo)_15.xl'!D31</f>
        <v>1.88749183046404E-3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(redo)_15.xl'!A33</f>
        <v>E6</v>
      </c>
      <c r="B33" t="str">
        <f>'[1]Sk16 9 Deg Cycle 1 (redo)_15.xl'!B32</f>
        <v>N/A</v>
      </c>
      <c r="C33" t="str">
        <f>'[1]Sk16 9 Deg Cycle 1 (redo)_15.xl'!C32</f>
        <v>N/A</v>
      </c>
      <c r="D33">
        <f>'[1]Sk16 9 Deg Cycle 1 (redo)_15.xl'!D32</f>
        <v>1.776720430033322E-3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(redo)_15.xl'!A34</f>
        <v>D6</v>
      </c>
      <c r="B34" t="str">
        <f>'[1]Sk16 9 Deg Cycle 1 (redo)_15.xl'!B33</f>
        <v>N/A</v>
      </c>
      <c r="C34" t="str">
        <f>'[1]Sk16 9 Deg Cycle 1 (redo)_15.xl'!C33</f>
        <v>N/A</v>
      </c>
      <c r="D34">
        <f>'[1]Sk16 9 Deg Cycle 1 (redo)_15.xl'!D33</f>
        <v>1.933434205132233E-3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(redo)_15.xl'!A35</f>
        <v>C6</v>
      </c>
      <c r="B35" t="str">
        <f>'[1]Sk16 9 Deg Cycle 1 (redo)_15.xl'!B34</f>
        <v>N/A</v>
      </c>
      <c r="C35" t="str">
        <f>'[1]Sk16 9 Deg Cycle 1 (redo)_15.xl'!C34</f>
        <v>N/A</v>
      </c>
      <c r="D35">
        <f>'[1]Sk16 9 Deg Cycle 1 (redo)_15.xl'!D34</f>
        <v>2.579217394131954E-3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(redo)_15.xl'!A36</f>
        <v>B6</v>
      </c>
      <c r="B36" t="str">
        <f>'[1]Sk16 9 Deg Cycle 1 (redo)_15.xl'!B35</f>
        <v>N/A</v>
      </c>
      <c r="C36" t="str">
        <f>'[1]Sk16 9 Deg Cycle 1 (redo)_15.xl'!C35</f>
        <v>N/A</v>
      </c>
      <c r="D36">
        <f>'[1]Sk16 9 Deg Cycle 1 (redo)_15.xl'!D35</f>
        <v>1.45975353047743E-3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(redo)_15.xl'!A37</f>
        <v>A6</v>
      </c>
      <c r="B37" t="str">
        <f>'[1]Sk16 9 Deg Cycle 1 (redo)_15.xl'!B36</f>
        <v>N/A</v>
      </c>
      <c r="C37" t="str">
        <f>'[1]Sk16 9 Deg Cycle 1 (redo)_15.xl'!C36</f>
        <v>N/A</v>
      </c>
      <c r="D37">
        <f>'[1]Sk16 9 Deg Cycle 1 (redo)_15.xl'!D36</f>
        <v>1.943273243124036E-3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(redo)_15.xl'!A38</f>
        <v>A7</v>
      </c>
      <c r="B38" t="str">
        <f>'[1]Sk16 9 Deg Cycle 1 (redo)_15.xl'!B37</f>
        <v>N/A</v>
      </c>
      <c r="C38" t="str">
        <f>'[1]Sk16 9 Deg Cycle 1 (redo)_15.xl'!C37</f>
        <v>N/A</v>
      </c>
      <c r="D38">
        <f>'[1]Sk16 9 Deg Cycle 1 (redo)_15.xl'!D37</f>
        <v>1.891923131947358E-3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(redo)_15.xl'!A39</f>
        <v>B7</v>
      </c>
      <c r="B39" t="str">
        <f>'[1]Sk16 9 Deg Cycle 1 (redo)_15.xl'!B38</f>
        <v>N/A</v>
      </c>
      <c r="C39" t="str">
        <f>'[1]Sk16 9 Deg Cycle 1 (redo)_15.xl'!C38</f>
        <v>N/A</v>
      </c>
      <c r="D39">
        <f>'[1]Sk16 9 Deg Cycle 1 (redo)_15.xl'!D38</f>
        <v>2.3662413105082522E-3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(redo)_15.xl'!A40</f>
        <v>C7</v>
      </c>
      <c r="B40" t="str">
        <f>'[1]Sk16 9 Deg Cycle 1 (redo)_15.xl'!B39</f>
        <v>N/A</v>
      </c>
      <c r="C40" t="str">
        <f>'[1]Sk16 9 Deg Cycle 1 (redo)_15.xl'!C39</f>
        <v>N/A</v>
      </c>
      <c r="D40">
        <f>'[1]Sk16 9 Deg Cycle 1 (redo)_15.xl'!D39</f>
        <v>1.669144393527058E-3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(redo)_15.xl'!A41</f>
        <v>D7</v>
      </c>
      <c r="B41" t="str">
        <f>'[1]Sk16 9 Deg Cycle 1 (redo)_15.xl'!B40</f>
        <v>N/A</v>
      </c>
      <c r="C41" t="str">
        <f>'[1]Sk16 9 Deg Cycle 1 (redo)_15.xl'!C40</f>
        <v>N/A</v>
      </c>
      <c r="D41">
        <f>'[1]Sk16 9 Deg Cycle 1 (redo)_15.xl'!D40</f>
        <v>1.94011159704474E-3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(redo)_15.xl'!A42</f>
        <v>E7</v>
      </c>
      <c r="B42" t="str">
        <f>'[1]Sk16 9 Deg Cycle 1 (redo)_15.xl'!B41</f>
        <v>N/A</v>
      </c>
      <c r="C42" t="str">
        <f>'[1]Sk16 9 Deg Cycle 1 (redo)_15.xl'!C41</f>
        <v>N/A</v>
      </c>
      <c r="D42">
        <f>'[1]Sk16 9 Deg Cycle 1 (redo)_15.xl'!D41</f>
        <v>2.3543663939755472E-3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(redo)_15.xl'!A43</f>
        <v>F7</v>
      </c>
      <c r="B43" t="str">
        <f>'[1]Sk16 9 Deg Cycle 1 (redo)_15.xl'!B42</f>
        <v>N/A</v>
      </c>
      <c r="C43" t="str">
        <f>'[1]Sk16 9 Deg Cycle 1 (redo)_15.xl'!C42</f>
        <v>N/A</v>
      </c>
      <c r="D43">
        <f>'[1]Sk16 9 Deg Cycle 1 (redo)_15.xl'!D42</f>
        <v>1.872340406632025E-3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(redo)_15.xl'!A44</f>
        <v>F8</v>
      </c>
      <c r="B44" t="str">
        <f>'[1]Sk16 9 Deg Cycle 1 (redo)_15.xl'!B43</f>
        <v>N/A</v>
      </c>
      <c r="C44" t="str">
        <f>'[1]Sk16 9 Deg Cycle 1 (redo)_15.xl'!C43</f>
        <v>N/A</v>
      </c>
      <c r="D44">
        <f>'[1]Sk16 9 Deg Cycle 1 (redo)_15.xl'!D43</f>
        <v>1.469939253088482E-3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(redo)_15.xl'!A45</f>
        <v>E8</v>
      </c>
      <c r="B45" t="str">
        <f>'[1]Sk16 9 Deg Cycle 1 (redo)_15.xl'!B44</f>
        <v>N/A</v>
      </c>
      <c r="C45" t="str">
        <f>'[1]Sk16 9 Deg Cycle 1 (redo)_15.xl'!C44</f>
        <v>N/A</v>
      </c>
      <c r="D45">
        <f>'[1]Sk16 9 Deg Cycle 1 (redo)_15.xl'!D44</f>
        <v>5.1951215032531542E-4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(redo)_15.xl'!A46</f>
        <v>D8</v>
      </c>
      <c r="B46" t="str">
        <f>'[1]Sk16 9 Deg Cycle 1 (redo)_15.xl'!B45</f>
        <v>N/A</v>
      </c>
      <c r="C46" t="str">
        <f>'[1]Sk16 9 Deg Cycle 1 (redo)_15.xl'!C45</f>
        <v>N/A</v>
      </c>
      <c r="D46">
        <f>'[1]Sk16 9 Deg Cycle 1 (redo)_15.xl'!D45</f>
        <v>1.687044467926979E-3</v>
      </c>
    </row>
    <row r="47" spans="1:6" x14ac:dyDescent="0.25">
      <c r="A47" s="1" t="str">
        <f>'[1]Sk16 9 Deg Cycle 1 (redo)_15.xl'!A47</f>
        <v>C8</v>
      </c>
      <c r="B47" t="str">
        <f>'[1]Sk16 9 Deg Cycle 1 (redo)_15.xl'!B46</f>
        <v>N/A</v>
      </c>
      <c r="C47" t="str">
        <f>'[1]Sk16 9 Deg Cycle 1 (redo)_15.xl'!C46</f>
        <v>N/A</v>
      </c>
      <c r="D47">
        <f>'[1]Sk16 9 Deg Cycle 1 (redo)_15.xl'!D46</f>
        <v>1.6703138636019201E-3</v>
      </c>
    </row>
    <row r="48" spans="1:6" x14ac:dyDescent="0.25">
      <c r="A48" s="1" t="str">
        <f>'[1]Sk16 9 Deg Cycle 1 (redo)_15.xl'!A48</f>
        <v>B8</v>
      </c>
      <c r="B48" t="str">
        <f>'[1]Sk16 9 Deg Cycle 1 (redo)_15.xl'!B47</f>
        <v>N/A</v>
      </c>
      <c r="C48" t="str">
        <f>'[1]Sk16 9 Deg Cycle 1 (redo)_15.xl'!C47</f>
        <v>N/A</v>
      </c>
      <c r="D48">
        <f>'[1]Sk16 9 Deg Cycle 1 (redo)_15.xl'!D47</f>
        <v>1.6900938233796771E-3</v>
      </c>
    </row>
    <row r="49" spans="1:4" x14ac:dyDescent="0.25">
      <c r="A49" s="1" t="str">
        <f>'[1]Sk16 9 Deg Cycle 1 (redo)_15.xl'!A49</f>
        <v>A8</v>
      </c>
      <c r="B49" t="str">
        <f>'[1]Sk16 9 Deg Cycle 1 (redo)_15.xl'!B48</f>
        <v>N/A</v>
      </c>
      <c r="C49" t="str">
        <f>'[1]Sk16 9 Deg Cycle 1 (redo)_15.xl'!C48</f>
        <v>N/A</v>
      </c>
      <c r="D49">
        <f>'[1]Sk16 9 Deg Cycle 1 (redo)_15.xl'!D48</f>
        <v>2.028384827943425E-3</v>
      </c>
    </row>
  </sheetData>
  <autoFilter ref="B1:D49" xr:uid="{C0DDDB86-39A9-450C-AA06-4A6091279B91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D304-9266-4DEC-A5E9-D067B164CA83}">
  <dimension ref="A1:J49"/>
  <sheetViews>
    <sheetView workbookViewId="0">
      <selection activeCell="F2" sqref="F2:F3"/>
    </sheetView>
  </sheetViews>
  <sheetFormatPr defaultRowHeight="15" x14ac:dyDescent="0.25"/>
  <sheetData>
    <row r="1" spans="1:10" x14ac:dyDescent="0.25">
      <c r="A1" s="1"/>
      <c r="B1" s="1" t="str">
        <f>'[1]Sk16 9 Deg Cycle 1 (redo)_16.xl'!B1</f>
        <v>Germtime</v>
      </c>
      <c r="C1" s="1" t="str">
        <f>'[1]Sk16 9 Deg Cycle 1 (redo)_16.xl'!C1</f>
        <v>Slope Coefficient</v>
      </c>
      <c r="D1" s="22" t="str">
        <f>'[1]Sk16 9 Deg Cycle 1 (redo)_16.xl'!D1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1" t="str">
        <f>'[1]Sk16 9 Deg Cycle 1 (redo)_16.xl'!A2</f>
        <v>A1</v>
      </c>
      <c r="B2">
        <f>'[1]Sk16 9 Deg Cycle 1 (redo)_16.xl'!B20</f>
        <v>18.1112295526944</v>
      </c>
      <c r="C2">
        <f>'[1]Sk16 9 Deg Cycle 1 (redo)_16.xl'!C20</f>
        <v>2.6071247255050152E-4</v>
      </c>
      <c r="D2">
        <f>'[1]Sk16 9 Deg Cycle 1 (redo)_16.xl'!D20</f>
        <v>3.9748881950460412E-3</v>
      </c>
      <c r="E2">
        <v>1</v>
      </c>
      <c r="F2" s="7">
        <f>E2/47*100</f>
        <v>2.1276595744680851</v>
      </c>
      <c r="G2">
        <f>AVERAGE(B2:B49)</f>
        <v>26.648853799944398</v>
      </c>
      <c r="H2">
        <f>AVERAGE(C2:C49)</f>
        <v>3.0605689526735783E-4</v>
      </c>
      <c r="I2">
        <f>AVERAGE(D2:D49)</f>
        <v>2.8413309527463089E-3</v>
      </c>
      <c r="J2">
        <v>0.25</v>
      </c>
    </row>
    <row r="3" spans="1:10" x14ac:dyDescent="0.25">
      <c r="A3" s="1" t="str">
        <f>'[1]Sk16 9 Deg Cycle 1 (redo)_16.xl'!A3</f>
        <v>B1</v>
      </c>
      <c r="B3">
        <f>'[1]Sk16 9 Deg Cycle 1 (redo)_16.xl'!B24</f>
        <v>35.186478047194399</v>
      </c>
      <c r="C3">
        <f>'[1]Sk16 9 Deg Cycle 1 (redo)_16.xl'!C24</f>
        <v>3.5140131798421409E-4</v>
      </c>
      <c r="D3">
        <f>'[1]Sk16 9 Deg Cycle 1 (redo)_16.xl'!D24</f>
        <v>5.1728123894202163E-3</v>
      </c>
      <c r="E3">
        <v>2</v>
      </c>
      <c r="F3" s="7">
        <f t="shared" ref="F3:F45" si="0">E3/47*100</f>
        <v>4.2553191489361701</v>
      </c>
      <c r="G3">
        <f>G4/SQRT(COUNT(B2:B49))</f>
        <v>8.5376242472500046</v>
      </c>
      <c r="H3">
        <f>H4/SQRT(COUNT(C2:C49))</f>
        <v>4.5344422716856281E-5</v>
      </c>
      <c r="I3">
        <f>I4/SQRT(COUNT(D2:D49))</f>
        <v>1.0873656659907095E-4</v>
      </c>
    </row>
    <row r="4" spans="1:10" x14ac:dyDescent="0.25">
      <c r="A4" s="1" t="str">
        <f>'[1]Sk16 9 Deg Cycle 1 (redo)_16.xl'!A4</f>
        <v>C1</v>
      </c>
      <c r="B4" t="str">
        <f>'[1]Sk16 9 Deg Cycle 1 (redo)_16.xl'!B2</f>
        <v>N/A</v>
      </c>
      <c r="C4" t="str">
        <f>'[1]Sk16 9 Deg Cycle 1 (redo)_16.xl'!C2</f>
        <v>N/A</v>
      </c>
      <c r="D4">
        <f>'[1]Sk16 9 Deg Cycle 1 (redo)_16.xl'!D2</f>
        <v>3.4668105085231731E-3</v>
      </c>
      <c r="E4">
        <v>3</v>
      </c>
      <c r="F4" s="7">
        <f t="shared" si="0"/>
        <v>6.3829787234042552</v>
      </c>
      <c r="G4">
        <f>_xlfn.STDEV.S(B2:B49)</f>
        <v>12.074024000906345</v>
      </c>
      <c r="H4">
        <f>_xlfn.STDEV.S(C2:C196)</f>
        <v>6.4126697584156823E-5</v>
      </c>
      <c r="I4">
        <f>_xlfn.STDEV.S(D2:D196)</f>
        <v>7.5334903196075137E-4</v>
      </c>
    </row>
    <row r="5" spans="1:10" x14ac:dyDescent="0.25">
      <c r="A5" s="1" t="str">
        <f>'[1]Sk16 9 Deg Cycle 1 (redo)_16.xl'!A5</f>
        <v>D1</v>
      </c>
      <c r="B5" t="str">
        <f>'[1]Sk16 9 Deg Cycle 1 (redo)_16.xl'!B3</f>
        <v>N/A</v>
      </c>
      <c r="C5" t="str">
        <f>'[1]Sk16 9 Deg Cycle 1 (redo)_16.xl'!C3</f>
        <v>N/A</v>
      </c>
      <c r="D5">
        <f>'[1]Sk16 9 Deg Cycle 1 (redo)_16.xl'!D3</f>
        <v>2.199123607061656E-3</v>
      </c>
      <c r="E5">
        <v>4</v>
      </c>
      <c r="F5" s="7">
        <f t="shared" si="0"/>
        <v>8.5106382978723403</v>
      </c>
      <c r="G5" s="8">
        <f>G4/G2</f>
        <v>0.45307854857650715</v>
      </c>
      <c r="H5" s="8">
        <f>H4/H2</f>
        <v>0.20952541365924321</v>
      </c>
      <c r="I5" s="8">
        <f>I4/I2</f>
        <v>0.26513948726479625</v>
      </c>
    </row>
    <row r="6" spans="1:10" x14ac:dyDescent="0.25">
      <c r="A6" s="1" t="str">
        <f>'[1]Sk16 9 Deg Cycle 1 (redo)_16.xl'!A6</f>
        <v>E1</v>
      </c>
      <c r="B6" t="str">
        <f>'[1]Sk16 9 Deg Cycle 1 (redo)_16.xl'!B4</f>
        <v>N/A</v>
      </c>
      <c r="C6" t="str">
        <f>'[1]Sk16 9 Deg Cycle 1 (redo)_16.xl'!C4</f>
        <v>N/A</v>
      </c>
      <c r="D6">
        <f>'[1]Sk16 9 Deg Cycle 1 (redo)_16.xl'!D4</f>
        <v>3.208844204926242E-3</v>
      </c>
      <c r="E6">
        <v>5</v>
      </c>
      <c r="F6" s="7">
        <f t="shared" si="0"/>
        <v>10.638297872340425</v>
      </c>
      <c r="G6">
        <f>COUNT(B2:B196)</f>
        <v>2</v>
      </c>
      <c r="H6">
        <f>COUNT(C2:C196)</f>
        <v>2</v>
      </c>
      <c r="I6">
        <f>COUNT(D2:D196)</f>
        <v>48</v>
      </c>
    </row>
    <row r="7" spans="1:10" x14ac:dyDescent="0.25">
      <c r="A7" s="1" t="str">
        <f>'[1]Sk16 9 Deg Cycle 1 (redo)_16.xl'!A7</f>
        <v>F1</v>
      </c>
      <c r="B7" t="str">
        <f>'[1]Sk16 9 Deg Cycle 1 (redo)_16.xl'!B5</f>
        <v>N/A</v>
      </c>
      <c r="C7" t="str">
        <f>'[1]Sk16 9 Deg Cycle 1 (redo)_16.xl'!C5</f>
        <v>N/A</v>
      </c>
      <c r="D7">
        <f>'[1]Sk16 9 Deg Cycle 1 (redo)_16.xl'!D5</f>
        <v>3.8873586840636369E-3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1" t="str">
        <f>'[1]Sk16 9 Deg Cycle 1 (redo)_16.xl'!A8</f>
        <v>F2</v>
      </c>
      <c r="B8" t="str">
        <f>'[1]Sk16 9 Deg Cycle 1 (redo)_16.xl'!B6</f>
        <v>N/A</v>
      </c>
      <c r="C8" t="str">
        <f>'[1]Sk16 9 Deg Cycle 1 (redo)_16.xl'!C6</f>
        <v>N/A</v>
      </c>
      <c r="D8">
        <f>'[1]Sk16 9 Deg Cycle 1 (redo)_16.xl'!D6</f>
        <v>2.6151654564127921E-3</v>
      </c>
      <c r="E8">
        <v>7</v>
      </c>
      <c r="F8" s="7">
        <f t="shared" si="0"/>
        <v>14.893617021276595</v>
      </c>
    </row>
    <row r="9" spans="1:10" x14ac:dyDescent="0.25">
      <c r="A9" s="1" t="str">
        <f>'[1]Sk16 9 Deg Cycle 1 (redo)_16.xl'!A9</f>
        <v>E2</v>
      </c>
      <c r="B9" t="str">
        <f>'[1]Sk16 9 Deg Cycle 1 (redo)_16.xl'!B7</f>
        <v>N/A</v>
      </c>
      <c r="C9" t="str">
        <f>'[1]Sk16 9 Deg Cycle 1 (redo)_16.xl'!C7</f>
        <v>N/A</v>
      </c>
      <c r="D9">
        <f>'[1]Sk16 9 Deg Cycle 1 (redo)_16.xl'!D7</f>
        <v>2.4382727080723659E-3</v>
      </c>
      <c r="E9">
        <v>8</v>
      </c>
      <c r="F9" s="7">
        <f t="shared" si="0"/>
        <v>17.021276595744681</v>
      </c>
      <c r="G9">
        <f>MAX(B2:B49)</f>
        <v>35.186478047194399</v>
      </c>
      <c r="H9">
        <f>MAX(C2:C49)</f>
        <v>3.5140131798421409E-4</v>
      </c>
      <c r="I9">
        <f>MAX(D2:D49)</f>
        <v>5.1728123894202163E-3</v>
      </c>
    </row>
    <row r="10" spans="1:10" x14ac:dyDescent="0.25">
      <c r="A10" s="1" t="str">
        <f>'[1]Sk16 9 Deg Cycle 1 (redo)_16.xl'!A10</f>
        <v>D2</v>
      </c>
      <c r="B10" t="str">
        <f>'[1]Sk16 9 Deg Cycle 1 (redo)_16.xl'!B8</f>
        <v>N/A</v>
      </c>
      <c r="C10" t="str">
        <f>'[1]Sk16 9 Deg Cycle 1 (redo)_16.xl'!C8</f>
        <v>N/A</v>
      </c>
      <c r="D10">
        <f>'[1]Sk16 9 Deg Cycle 1 (redo)_16.xl'!D8</f>
        <v>4.7333925528931283E-3</v>
      </c>
      <c r="E10">
        <v>9</v>
      </c>
      <c r="F10" s="7">
        <f t="shared" si="0"/>
        <v>19.148936170212767</v>
      </c>
      <c r="G10">
        <f>MIN(B2:B49)</f>
        <v>18.1112295526944</v>
      </c>
      <c r="H10">
        <f>MIN(C2:C49)</f>
        <v>2.6071247255050152E-4</v>
      </c>
      <c r="I10">
        <f>MIN(D2:D49)</f>
        <v>4.6298360517542901E-4</v>
      </c>
    </row>
    <row r="11" spans="1:10" x14ac:dyDescent="0.25">
      <c r="A11" s="1" t="str">
        <f>'[1]Sk16 9 Deg Cycle 1 (redo)_16.xl'!A11</f>
        <v>C2</v>
      </c>
      <c r="B11" t="str">
        <f>'[1]Sk16 9 Deg Cycle 1 (redo)_16.xl'!B9</f>
        <v>N/A</v>
      </c>
      <c r="C11" t="str">
        <f>'[1]Sk16 9 Deg Cycle 1 (redo)_16.xl'!C9</f>
        <v>N/A</v>
      </c>
      <c r="D11">
        <f>'[1]Sk16 9 Deg Cycle 1 (redo)_16.xl'!D9</f>
        <v>3.0057485918132672E-3</v>
      </c>
      <c r="E11">
        <v>10</v>
      </c>
      <c r="F11" s="7">
        <f t="shared" si="0"/>
        <v>21.276595744680851</v>
      </c>
    </row>
    <row r="12" spans="1:10" x14ac:dyDescent="0.25">
      <c r="A12" s="1" t="str">
        <f>'[1]Sk16 9 Deg Cycle 1 (redo)_16.xl'!A12</f>
        <v>B2</v>
      </c>
      <c r="B12" t="str">
        <f>'[1]Sk16 9 Deg Cycle 1 (redo)_16.xl'!B10</f>
        <v>N/A</v>
      </c>
      <c r="C12" t="str">
        <f>'[1]Sk16 9 Deg Cycle 1 (redo)_16.xl'!C10</f>
        <v>N/A</v>
      </c>
      <c r="D12">
        <f>'[1]Sk16 9 Deg Cycle 1 (redo)_16.xl'!D10</f>
        <v>2.2740284665732722E-3</v>
      </c>
      <c r="E12">
        <v>11</v>
      </c>
      <c r="F12" s="7">
        <f t="shared" si="0"/>
        <v>23.404255319148938</v>
      </c>
      <c r="G12">
        <f>(16*G5^2)</f>
        <v>3.2844827388831095</v>
      </c>
      <c r="H12">
        <f>(16*H5^2)</f>
        <v>0.70241438350523167</v>
      </c>
      <c r="I12">
        <f>(16*I5^2)</f>
        <v>1.1247831633126248</v>
      </c>
    </row>
    <row r="13" spans="1:10" x14ac:dyDescent="0.25">
      <c r="A13" s="1" t="str">
        <f>'[1]Sk16 9 Deg Cycle 1 (redo)_16.xl'!A13</f>
        <v>A2</v>
      </c>
      <c r="B13" t="str">
        <f>'[1]Sk16 9 Deg Cycle 1 (redo)_16.xl'!B11</f>
        <v>N/A</v>
      </c>
      <c r="C13" t="str">
        <f>'[1]Sk16 9 Deg Cycle 1 (redo)_16.xl'!C11</f>
        <v>N/A</v>
      </c>
      <c r="D13">
        <f>'[1]Sk16 9 Deg Cycle 1 (redo)_16.xl'!D11</f>
        <v>3.547014649924532E-3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1" t="str">
        <f>'[1]Sk16 9 Deg Cycle 1 (redo)_16.xl'!A14</f>
        <v>A3</v>
      </c>
      <c r="B14" t="str">
        <f>'[1]Sk16 9 Deg Cycle 1 (redo)_16.xl'!B12</f>
        <v>N/A</v>
      </c>
      <c r="C14" t="str">
        <f>'[1]Sk16 9 Deg Cycle 1 (redo)_16.xl'!C12</f>
        <v>N/A</v>
      </c>
      <c r="D14">
        <f>'[1]Sk16 9 Deg Cycle 1 (redo)_16.xl'!D12</f>
        <v>2.8543441374016898E-3</v>
      </c>
      <c r="E14">
        <v>13</v>
      </c>
      <c r="F14" s="7">
        <f t="shared" si="0"/>
        <v>27.659574468085108</v>
      </c>
      <c r="G14">
        <f>G12/G13</f>
        <v>39.686370857973813</v>
      </c>
      <c r="H14">
        <f>H12/H13</f>
        <v>8.4872657084637364</v>
      </c>
      <c r="I14">
        <f>I12/I13</f>
        <v>13.590743292872084</v>
      </c>
    </row>
    <row r="15" spans="1:10" x14ac:dyDescent="0.25">
      <c r="A15" s="1" t="str">
        <f>'[1]Sk16 9 Deg Cycle 1 (redo)_16.xl'!A15</f>
        <v>B3</v>
      </c>
      <c r="B15" t="str">
        <f>'[1]Sk16 9 Deg Cycle 1 (redo)_16.xl'!B13</f>
        <v>N/A</v>
      </c>
      <c r="C15" t="str">
        <f>'[1]Sk16 9 Deg Cycle 1 (redo)_16.xl'!C13</f>
        <v>N/A</v>
      </c>
      <c r="D15">
        <f>'[1]Sk16 9 Deg Cycle 1 (redo)_16.xl'!D13</f>
        <v>2.809902080703195E-3</v>
      </c>
      <c r="E15">
        <v>14</v>
      </c>
      <c r="F15" s="7">
        <f t="shared" si="0"/>
        <v>29.787234042553191</v>
      </c>
      <c r="G15">
        <f>ROUND(G14,0)</f>
        <v>40</v>
      </c>
      <c r="H15">
        <f>ROUND(H14,0)</f>
        <v>8</v>
      </c>
      <c r="I15">
        <f>ROUND(I14,0)</f>
        <v>14</v>
      </c>
    </row>
    <row r="16" spans="1:10" x14ac:dyDescent="0.25">
      <c r="A16" s="1" t="str">
        <f>'[1]Sk16 9 Deg Cycle 1 (redo)_16.xl'!A16</f>
        <v>C3</v>
      </c>
      <c r="B16" t="str">
        <f>'[1]Sk16 9 Deg Cycle 1 (redo)_16.xl'!B14</f>
        <v>N/A</v>
      </c>
      <c r="C16" t="str">
        <f>'[1]Sk16 9 Deg Cycle 1 (redo)_16.xl'!C14</f>
        <v>N/A</v>
      </c>
      <c r="D16">
        <f>'[1]Sk16 9 Deg Cycle 1 (redo)_16.xl'!D14</f>
        <v>3.0258635892618292E-3</v>
      </c>
      <c r="E16">
        <v>15</v>
      </c>
      <c r="F16" s="7">
        <f t="shared" si="0"/>
        <v>31.914893617021278</v>
      </c>
    </row>
    <row r="17" spans="1:6" x14ac:dyDescent="0.25">
      <c r="A17" s="1" t="str">
        <f>'[1]Sk16 9 Deg Cycle 1 (redo)_16.xl'!A17</f>
        <v>D3</v>
      </c>
      <c r="B17" t="str">
        <f>'[1]Sk16 9 Deg Cycle 1 (redo)_16.xl'!B15</f>
        <v>N/A</v>
      </c>
      <c r="C17" t="str">
        <f>'[1]Sk16 9 Deg Cycle 1 (redo)_16.xl'!C15</f>
        <v>N/A</v>
      </c>
      <c r="D17">
        <f>'[1]Sk16 9 Deg Cycle 1 (redo)_16.xl'!D15</f>
        <v>2.6551647277370232E-3</v>
      </c>
      <c r="E17">
        <v>16</v>
      </c>
      <c r="F17" s="7">
        <f t="shared" si="0"/>
        <v>34.042553191489361</v>
      </c>
    </row>
    <row r="18" spans="1:6" x14ac:dyDescent="0.25">
      <c r="A18" s="1" t="str">
        <f>'[1]Sk16 9 Deg Cycle 1 (redo)_16.xl'!A18</f>
        <v>E3</v>
      </c>
      <c r="B18" t="str">
        <f>'[1]Sk16 9 Deg Cycle 1 (redo)_16.xl'!B16</f>
        <v>N/A</v>
      </c>
      <c r="C18" t="str">
        <f>'[1]Sk16 9 Deg Cycle 1 (redo)_16.xl'!C16</f>
        <v>N/A</v>
      </c>
      <c r="D18">
        <f>'[1]Sk16 9 Deg Cycle 1 (redo)_16.xl'!D16</f>
        <v>2.7554541696732959E-3</v>
      </c>
      <c r="E18">
        <v>17</v>
      </c>
      <c r="F18" s="7">
        <f t="shared" si="0"/>
        <v>36.170212765957451</v>
      </c>
    </row>
    <row r="19" spans="1:6" x14ac:dyDescent="0.25">
      <c r="A19" s="1" t="str">
        <f>'[1]Sk16 9 Deg Cycle 1 (redo)_16.xl'!A19</f>
        <v>F3</v>
      </c>
      <c r="B19" t="str">
        <f>'[1]Sk16 9 Deg Cycle 1 (redo)_16.xl'!B17</f>
        <v>N/A</v>
      </c>
      <c r="C19" t="str">
        <f>'[1]Sk16 9 Deg Cycle 1 (redo)_16.xl'!C17</f>
        <v>N/A</v>
      </c>
      <c r="D19">
        <f>'[1]Sk16 9 Deg Cycle 1 (redo)_16.xl'!D17</f>
        <v>2.519373613439567E-3</v>
      </c>
      <c r="E19">
        <v>18</v>
      </c>
      <c r="F19" s="7">
        <f t="shared" si="0"/>
        <v>38.297872340425535</v>
      </c>
    </row>
    <row r="20" spans="1:6" x14ac:dyDescent="0.25">
      <c r="A20" s="1" t="str">
        <f>'[1]Sk16 9 Deg Cycle 1 (redo)_16.xl'!A20</f>
        <v>F4</v>
      </c>
      <c r="B20" t="str">
        <f>'[1]Sk16 9 Deg Cycle 1 (redo)_16.xl'!B18</f>
        <v>N/A</v>
      </c>
      <c r="C20" t="str">
        <f>'[1]Sk16 9 Deg Cycle 1 (redo)_16.xl'!C18</f>
        <v>N/A</v>
      </c>
      <c r="D20">
        <f>'[1]Sk16 9 Deg Cycle 1 (redo)_16.xl'!D18</f>
        <v>2.857245040792919E-3</v>
      </c>
      <c r="E20">
        <v>19</v>
      </c>
      <c r="F20" s="7">
        <f t="shared" si="0"/>
        <v>40.425531914893611</v>
      </c>
    </row>
    <row r="21" spans="1:6" x14ac:dyDescent="0.25">
      <c r="A21" s="1" t="str">
        <f>'[1]Sk16 9 Deg Cycle 1 (redo)_16.xl'!A21</f>
        <v>E4</v>
      </c>
      <c r="B21" t="str">
        <f>'[1]Sk16 9 Deg Cycle 1 (redo)_16.xl'!B19</f>
        <v>N/A</v>
      </c>
      <c r="C21" t="str">
        <f>'[1]Sk16 9 Deg Cycle 1 (redo)_16.xl'!C19</f>
        <v>N/A</v>
      </c>
      <c r="D21">
        <f>'[1]Sk16 9 Deg Cycle 1 (redo)_16.xl'!D19</f>
        <v>3.5088156643556679E-3</v>
      </c>
      <c r="E21">
        <v>20</v>
      </c>
      <c r="F21" s="7">
        <f t="shared" si="0"/>
        <v>42.553191489361701</v>
      </c>
    </row>
    <row r="22" spans="1:6" x14ac:dyDescent="0.25">
      <c r="A22" s="1" t="str">
        <f>'[1]Sk16 9 Deg Cycle 1 (redo)_16.xl'!A22</f>
        <v>D4</v>
      </c>
      <c r="B22" t="str">
        <f>'[1]Sk16 9 Deg Cycle 1 (redo)_16.xl'!B21</f>
        <v>N/A</v>
      </c>
      <c r="C22" t="str">
        <f>'[1]Sk16 9 Deg Cycle 1 (redo)_16.xl'!C21</f>
        <v>N/A</v>
      </c>
      <c r="D22">
        <f>'[1]Sk16 9 Deg Cycle 1 (redo)_16.xl'!D21</f>
        <v>2.6692958447222101E-3</v>
      </c>
      <c r="E22">
        <v>21</v>
      </c>
      <c r="F22" s="7">
        <f t="shared" si="0"/>
        <v>44.680851063829785</v>
      </c>
    </row>
    <row r="23" spans="1:6" x14ac:dyDescent="0.25">
      <c r="A23" s="1" t="str">
        <f>'[1]Sk16 9 Deg Cycle 1 (redo)_16.xl'!A23</f>
        <v>C4</v>
      </c>
      <c r="B23" t="str">
        <f>'[1]Sk16 9 Deg Cycle 1 (redo)_16.xl'!B22</f>
        <v>N/A</v>
      </c>
      <c r="C23" t="str">
        <f>'[1]Sk16 9 Deg Cycle 1 (redo)_16.xl'!C22</f>
        <v>N/A</v>
      </c>
      <c r="D23">
        <f>'[1]Sk16 9 Deg Cycle 1 (redo)_16.xl'!D22</f>
        <v>2.0852630142107662E-3</v>
      </c>
      <c r="E23">
        <v>22</v>
      </c>
      <c r="F23" s="7">
        <f t="shared" si="0"/>
        <v>46.808510638297875</v>
      </c>
    </row>
    <row r="24" spans="1:6" x14ac:dyDescent="0.25">
      <c r="A24" s="1" t="str">
        <f>'[1]Sk16 9 Deg Cycle 1 (redo)_16.xl'!A24</f>
        <v>B4</v>
      </c>
      <c r="B24" t="str">
        <f>'[1]Sk16 9 Deg Cycle 1 (redo)_16.xl'!B23</f>
        <v>N/A</v>
      </c>
      <c r="C24" t="str">
        <f>'[1]Sk16 9 Deg Cycle 1 (redo)_16.xl'!C23</f>
        <v>N/A</v>
      </c>
      <c r="D24">
        <f>'[1]Sk16 9 Deg Cycle 1 (redo)_16.xl'!D23</f>
        <v>3.1346144059584921E-3</v>
      </c>
      <c r="E24">
        <v>23</v>
      </c>
      <c r="F24" s="7">
        <f t="shared" si="0"/>
        <v>48.936170212765958</v>
      </c>
    </row>
    <row r="25" spans="1:6" x14ac:dyDescent="0.25">
      <c r="A25" s="1" t="str">
        <f>'[1]Sk16 9 Deg Cycle 1 (redo)_16.xl'!A25</f>
        <v>A4</v>
      </c>
      <c r="B25" t="str">
        <f>'[1]Sk16 9 Deg Cycle 1 (redo)_16.xl'!B25</f>
        <v>N/A</v>
      </c>
      <c r="C25" t="str">
        <f>'[1]Sk16 9 Deg Cycle 1 (redo)_16.xl'!C25</f>
        <v>N/A</v>
      </c>
      <c r="D25">
        <f>'[1]Sk16 9 Deg Cycle 1 (redo)_16.xl'!D25</f>
        <v>2.3098369948384191E-3</v>
      </c>
      <c r="E25">
        <v>24</v>
      </c>
      <c r="F25" s="7">
        <f t="shared" si="0"/>
        <v>51.063829787234042</v>
      </c>
    </row>
    <row r="26" spans="1:6" x14ac:dyDescent="0.25">
      <c r="A26" s="1" t="str">
        <f>'[1]Sk16 9 Deg Cycle 1 (redo)_16.xl'!A26</f>
        <v>A5</v>
      </c>
      <c r="B26" t="str">
        <f>'[1]Sk16 9 Deg Cycle 1 (redo)_16.xl'!B26</f>
        <v>N/A</v>
      </c>
      <c r="C26" t="str">
        <f>'[1]Sk16 9 Deg Cycle 1 (redo)_16.xl'!C26</f>
        <v>N/A</v>
      </c>
      <c r="D26">
        <f>'[1]Sk16 9 Deg Cycle 1 (redo)_16.xl'!D26</f>
        <v>2.7692192263654319E-3</v>
      </c>
      <c r="E26">
        <v>25</v>
      </c>
      <c r="F26" s="7">
        <f t="shared" si="0"/>
        <v>53.191489361702125</v>
      </c>
    </row>
    <row r="27" spans="1:6" x14ac:dyDescent="0.25">
      <c r="A27" s="1" t="str">
        <f>'[1]Sk16 9 Deg Cycle 1 (redo)_16.xl'!A27</f>
        <v>B5</v>
      </c>
      <c r="B27" t="str">
        <f>'[1]Sk16 9 Deg Cycle 1 (redo)_16.xl'!B27</f>
        <v>N/A</v>
      </c>
      <c r="C27" t="str">
        <f>'[1]Sk16 9 Deg Cycle 1 (redo)_16.xl'!C27</f>
        <v>N/A</v>
      </c>
      <c r="D27">
        <f>'[1]Sk16 9 Deg Cycle 1 (redo)_16.xl'!D27</f>
        <v>2.429331174547425E-3</v>
      </c>
      <c r="E27">
        <v>26</v>
      </c>
      <c r="F27" s="7">
        <f t="shared" si="0"/>
        <v>55.319148936170215</v>
      </c>
    </row>
    <row r="28" spans="1:6" x14ac:dyDescent="0.25">
      <c r="A28" s="1" t="str">
        <f>'[1]Sk16 9 Deg Cycle 1 (redo)_16.xl'!A28</f>
        <v>C5</v>
      </c>
      <c r="B28" t="str">
        <f>'[1]Sk16 9 Deg Cycle 1 (redo)_16.xl'!B28</f>
        <v>N/A</v>
      </c>
      <c r="C28" t="str">
        <f>'[1]Sk16 9 Deg Cycle 1 (redo)_16.xl'!C28</f>
        <v>N/A</v>
      </c>
      <c r="D28">
        <f>'[1]Sk16 9 Deg Cycle 1 (redo)_16.xl'!D28</f>
        <v>3.034660163525541E-3</v>
      </c>
      <c r="E28">
        <v>27</v>
      </c>
      <c r="F28" s="7">
        <f t="shared" si="0"/>
        <v>57.446808510638306</v>
      </c>
    </row>
    <row r="29" spans="1:6" x14ac:dyDescent="0.25">
      <c r="A29" s="1" t="str">
        <f>'[1]Sk16 9 Deg Cycle 1 (redo)_16.xl'!A29</f>
        <v>D5</v>
      </c>
      <c r="B29" t="str">
        <f>'[1]Sk16 9 Deg Cycle 1 (redo)_16.xl'!B29</f>
        <v>N/A</v>
      </c>
      <c r="C29" t="str">
        <f>'[1]Sk16 9 Deg Cycle 1 (redo)_16.xl'!C29</f>
        <v>N/A</v>
      </c>
      <c r="D29">
        <f>'[1]Sk16 9 Deg Cycle 1 (redo)_16.xl'!D29</f>
        <v>2.1194196947696229E-3</v>
      </c>
      <c r="E29">
        <v>28</v>
      </c>
      <c r="F29" s="7">
        <f t="shared" si="0"/>
        <v>59.574468085106382</v>
      </c>
    </row>
    <row r="30" spans="1:6" x14ac:dyDescent="0.25">
      <c r="A30" s="1" t="str">
        <f>'[1]Sk16 9 Deg Cycle 1 (redo)_16.xl'!A30</f>
        <v>E5</v>
      </c>
      <c r="B30" t="str">
        <f>'[1]Sk16 9 Deg Cycle 1 (redo)_16.xl'!B30</f>
        <v>N/A</v>
      </c>
      <c r="C30" t="str">
        <f>'[1]Sk16 9 Deg Cycle 1 (redo)_16.xl'!C30</f>
        <v>N/A</v>
      </c>
      <c r="D30">
        <f>'[1]Sk16 9 Deg Cycle 1 (redo)_16.xl'!D30</f>
        <v>2.6570196777086739E-3</v>
      </c>
      <c r="E30">
        <v>29</v>
      </c>
      <c r="F30" s="7">
        <f t="shared" si="0"/>
        <v>61.702127659574465</v>
      </c>
    </row>
    <row r="31" spans="1:6" x14ac:dyDescent="0.25">
      <c r="A31" s="1" t="str">
        <f>'[1]Sk16 9 Deg Cycle 1 (redo)_16.xl'!A31</f>
        <v>F5</v>
      </c>
      <c r="B31" t="str">
        <f>'[1]Sk16 9 Deg Cycle 1 (redo)_16.xl'!B31</f>
        <v>N/A</v>
      </c>
      <c r="C31" t="str">
        <f>'[1]Sk16 9 Deg Cycle 1 (redo)_16.xl'!C31</f>
        <v>N/A</v>
      </c>
      <c r="D31">
        <f>'[1]Sk16 9 Deg Cycle 1 (redo)_16.xl'!D31</f>
        <v>2.686302899251388E-3</v>
      </c>
      <c r="E31">
        <v>30</v>
      </c>
      <c r="F31" s="7">
        <f t="shared" si="0"/>
        <v>63.829787234042556</v>
      </c>
    </row>
    <row r="32" spans="1:6" x14ac:dyDescent="0.25">
      <c r="A32" s="1" t="str">
        <f>'[1]Sk16 9 Deg Cycle 1 (redo)_16.xl'!A32</f>
        <v>F6</v>
      </c>
      <c r="B32" t="str">
        <f>'[1]Sk16 9 Deg Cycle 1 (redo)_16.xl'!B32</f>
        <v>N/A</v>
      </c>
      <c r="C32" t="str">
        <f>'[1]Sk16 9 Deg Cycle 1 (redo)_16.xl'!C32</f>
        <v>N/A</v>
      </c>
      <c r="D32">
        <f>'[1]Sk16 9 Deg Cycle 1 (redo)_16.xl'!D32</f>
        <v>2.3833474552540971E-3</v>
      </c>
      <c r="E32">
        <v>31</v>
      </c>
      <c r="F32" s="7">
        <f t="shared" si="0"/>
        <v>65.957446808510639</v>
      </c>
    </row>
    <row r="33" spans="1:6" x14ac:dyDescent="0.25">
      <c r="A33" s="1" t="str">
        <f>'[1]Sk16 9 Deg Cycle 1 (redo)_16.xl'!A33</f>
        <v>E6</v>
      </c>
      <c r="B33" t="str">
        <f>'[1]Sk16 9 Deg Cycle 1 (redo)_16.xl'!B33</f>
        <v>N/A</v>
      </c>
      <c r="C33" t="str">
        <f>'[1]Sk16 9 Deg Cycle 1 (redo)_16.xl'!C33</f>
        <v>N/A</v>
      </c>
      <c r="D33">
        <f>'[1]Sk16 9 Deg Cycle 1 (redo)_16.xl'!D33</f>
        <v>2.5526951092801858E-3</v>
      </c>
      <c r="E33">
        <v>32</v>
      </c>
      <c r="F33" s="7">
        <f t="shared" si="0"/>
        <v>68.085106382978722</v>
      </c>
    </row>
    <row r="34" spans="1:6" x14ac:dyDescent="0.25">
      <c r="A34" s="1" t="str">
        <f>'[1]Sk16 9 Deg Cycle 1 (redo)_16.xl'!A34</f>
        <v>D6</v>
      </c>
      <c r="B34" t="str">
        <f>'[1]Sk16 9 Deg Cycle 1 (redo)_16.xl'!B34</f>
        <v>N/A</v>
      </c>
      <c r="C34" t="str">
        <f>'[1]Sk16 9 Deg Cycle 1 (redo)_16.xl'!C34</f>
        <v>N/A</v>
      </c>
      <c r="D34">
        <f>'[1]Sk16 9 Deg Cycle 1 (redo)_16.xl'!D34</f>
        <v>2.343573389229791E-3</v>
      </c>
      <c r="E34">
        <v>33</v>
      </c>
      <c r="F34" s="7">
        <f t="shared" si="0"/>
        <v>70.212765957446805</v>
      </c>
    </row>
    <row r="35" spans="1:6" x14ac:dyDescent="0.25">
      <c r="A35" s="1" t="str">
        <f>'[1]Sk16 9 Deg Cycle 1 (redo)_16.xl'!A35</f>
        <v>C6</v>
      </c>
      <c r="B35" t="str">
        <f>'[1]Sk16 9 Deg Cycle 1 (redo)_16.xl'!B35</f>
        <v>N/A</v>
      </c>
      <c r="C35" t="str">
        <f>'[1]Sk16 9 Deg Cycle 1 (redo)_16.xl'!C35</f>
        <v>N/A</v>
      </c>
      <c r="D35">
        <f>'[1]Sk16 9 Deg Cycle 1 (redo)_16.xl'!D35</f>
        <v>3.5553911074756289E-3</v>
      </c>
      <c r="E35">
        <v>34</v>
      </c>
      <c r="F35" s="7">
        <f t="shared" si="0"/>
        <v>72.340425531914903</v>
      </c>
    </row>
    <row r="36" spans="1:6" x14ac:dyDescent="0.25">
      <c r="A36" s="1" t="str">
        <f>'[1]Sk16 9 Deg Cycle 1 (redo)_16.xl'!A36</f>
        <v>B6</v>
      </c>
      <c r="B36" t="str">
        <f>'[1]Sk16 9 Deg Cycle 1 (redo)_16.xl'!B36</f>
        <v>N/A</v>
      </c>
      <c r="C36" t="str">
        <f>'[1]Sk16 9 Deg Cycle 1 (redo)_16.xl'!C36</f>
        <v>N/A</v>
      </c>
      <c r="D36">
        <f>'[1]Sk16 9 Deg Cycle 1 (redo)_16.xl'!D36</f>
        <v>2.532058922754639E-3</v>
      </c>
      <c r="E36">
        <v>35</v>
      </c>
      <c r="F36" s="7">
        <f t="shared" si="0"/>
        <v>74.468085106382972</v>
      </c>
    </row>
    <row r="37" spans="1:6" x14ac:dyDescent="0.25">
      <c r="A37" s="1" t="str">
        <f>'[1]Sk16 9 Deg Cycle 1 (redo)_16.xl'!A37</f>
        <v>A6</v>
      </c>
      <c r="B37" t="str">
        <f>'[1]Sk16 9 Deg Cycle 1 (redo)_16.xl'!B37</f>
        <v>N/A</v>
      </c>
      <c r="C37" t="str">
        <f>'[1]Sk16 9 Deg Cycle 1 (redo)_16.xl'!C37</f>
        <v>N/A</v>
      </c>
      <c r="D37">
        <f>'[1]Sk16 9 Deg Cycle 1 (redo)_16.xl'!D37</f>
        <v>2.2753233885424518E-3</v>
      </c>
      <c r="E37">
        <v>36</v>
      </c>
      <c r="F37" s="7">
        <f t="shared" si="0"/>
        <v>76.59574468085107</v>
      </c>
    </row>
    <row r="38" spans="1:6" x14ac:dyDescent="0.25">
      <c r="A38" s="1" t="str">
        <f>'[1]Sk16 9 Deg Cycle 1 (redo)_16.xl'!A38</f>
        <v>A7</v>
      </c>
      <c r="B38" t="str">
        <f>'[1]Sk16 9 Deg Cycle 1 (redo)_16.xl'!B38</f>
        <v>N/A</v>
      </c>
      <c r="C38" t="str">
        <f>'[1]Sk16 9 Deg Cycle 1 (redo)_16.xl'!C38</f>
        <v>N/A</v>
      </c>
      <c r="D38">
        <f>'[1]Sk16 9 Deg Cycle 1 (redo)_16.xl'!D38</f>
        <v>2.5598933660537838E-3</v>
      </c>
      <c r="E38">
        <v>37</v>
      </c>
      <c r="F38" s="7">
        <f t="shared" si="0"/>
        <v>78.723404255319153</v>
      </c>
    </row>
    <row r="39" spans="1:6" x14ac:dyDescent="0.25">
      <c r="A39" s="1" t="str">
        <f>'[1]Sk16 9 Deg Cycle 1 (redo)_16.xl'!A39</f>
        <v>B7</v>
      </c>
      <c r="B39" t="str">
        <f>'[1]Sk16 9 Deg Cycle 1 (redo)_16.xl'!B39</f>
        <v>N/A</v>
      </c>
      <c r="C39" t="str">
        <f>'[1]Sk16 9 Deg Cycle 1 (redo)_16.xl'!C39</f>
        <v>N/A</v>
      </c>
      <c r="D39">
        <f>'[1]Sk16 9 Deg Cycle 1 (redo)_16.xl'!D39</f>
        <v>3.132014045055715E-3</v>
      </c>
      <c r="E39">
        <v>38</v>
      </c>
      <c r="F39" s="7">
        <f t="shared" si="0"/>
        <v>80.851063829787222</v>
      </c>
    </row>
    <row r="40" spans="1:6" x14ac:dyDescent="0.25">
      <c r="A40" s="1" t="str">
        <f>'[1]Sk16 9 Deg Cycle 1 (redo)_16.xl'!A40</f>
        <v>C7</v>
      </c>
      <c r="B40" t="str">
        <f>'[1]Sk16 9 Deg Cycle 1 (redo)_16.xl'!B40</f>
        <v>N/A</v>
      </c>
      <c r="C40" t="str">
        <f>'[1]Sk16 9 Deg Cycle 1 (redo)_16.xl'!C40</f>
        <v>N/A</v>
      </c>
      <c r="D40">
        <f>'[1]Sk16 9 Deg Cycle 1 (redo)_16.xl'!D40</f>
        <v>3.0025726366899111E-3</v>
      </c>
      <c r="E40">
        <v>39</v>
      </c>
      <c r="F40" s="7">
        <f t="shared" si="0"/>
        <v>82.978723404255319</v>
      </c>
    </row>
    <row r="41" spans="1:6" x14ac:dyDescent="0.25">
      <c r="A41" s="1" t="str">
        <f>'[1]Sk16 9 Deg Cycle 1 (redo)_16.xl'!A41</f>
        <v>D7</v>
      </c>
      <c r="B41" t="str">
        <f>'[1]Sk16 9 Deg Cycle 1 (redo)_16.xl'!B41</f>
        <v>N/A</v>
      </c>
      <c r="C41" t="str">
        <f>'[1]Sk16 9 Deg Cycle 1 (redo)_16.xl'!C41</f>
        <v>N/A</v>
      </c>
      <c r="D41">
        <f>'[1]Sk16 9 Deg Cycle 1 (redo)_16.xl'!D41</f>
        <v>2.5488107210302809E-3</v>
      </c>
      <c r="E41">
        <v>40</v>
      </c>
      <c r="F41" s="7">
        <f t="shared" si="0"/>
        <v>85.106382978723403</v>
      </c>
    </row>
    <row r="42" spans="1:6" x14ac:dyDescent="0.25">
      <c r="A42" s="1" t="str">
        <f>'[1]Sk16 9 Deg Cycle 1 (redo)_16.xl'!A42</f>
        <v>E7</v>
      </c>
      <c r="B42" t="str">
        <f>'[1]Sk16 9 Deg Cycle 1 (redo)_16.xl'!B42</f>
        <v>N/A</v>
      </c>
      <c r="C42" t="str">
        <f>'[1]Sk16 9 Deg Cycle 1 (redo)_16.xl'!C42</f>
        <v>N/A</v>
      </c>
      <c r="D42">
        <f>'[1]Sk16 9 Deg Cycle 1 (redo)_16.xl'!D42</f>
        <v>1.8311115186962199E-3</v>
      </c>
      <c r="E42">
        <v>41</v>
      </c>
      <c r="F42" s="7">
        <f t="shared" si="0"/>
        <v>87.2340425531915</v>
      </c>
    </row>
    <row r="43" spans="1:6" x14ac:dyDescent="0.25">
      <c r="A43" s="1" t="str">
        <f>'[1]Sk16 9 Deg Cycle 1 (redo)_16.xl'!A43</f>
        <v>F7</v>
      </c>
      <c r="B43" t="str">
        <f>'[1]Sk16 9 Deg Cycle 1 (redo)_16.xl'!B43</f>
        <v>N/A</v>
      </c>
      <c r="C43" t="str">
        <f>'[1]Sk16 9 Deg Cycle 1 (redo)_16.xl'!C43</f>
        <v>N/A</v>
      </c>
      <c r="D43">
        <f>'[1]Sk16 9 Deg Cycle 1 (redo)_16.xl'!D43</f>
        <v>2.7888129439300659E-3</v>
      </c>
      <c r="E43">
        <v>42</v>
      </c>
      <c r="F43" s="7">
        <f t="shared" si="0"/>
        <v>89.361702127659569</v>
      </c>
    </row>
    <row r="44" spans="1:6" x14ac:dyDescent="0.25">
      <c r="A44" s="1" t="str">
        <f>'[1]Sk16 9 Deg Cycle 1 (redo)_16.xl'!A44</f>
        <v>F8</v>
      </c>
      <c r="B44" t="str">
        <f>'[1]Sk16 9 Deg Cycle 1 (redo)_16.xl'!B44</f>
        <v>N/A</v>
      </c>
      <c r="C44" t="str">
        <f>'[1]Sk16 9 Deg Cycle 1 (redo)_16.xl'!C44</f>
        <v>N/A</v>
      </c>
      <c r="D44">
        <f>'[1]Sk16 9 Deg Cycle 1 (redo)_16.xl'!D44</f>
        <v>4.6298360517542901E-4</v>
      </c>
      <c r="E44">
        <v>43</v>
      </c>
      <c r="F44" s="7">
        <f t="shared" si="0"/>
        <v>91.489361702127653</v>
      </c>
    </row>
    <row r="45" spans="1:6" x14ac:dyDescent="0.25">
      <c r="A45" s="1" t="str">
        <f>'[1]Sk16 9 Deg Cycle 1 (redo)_16.xl'!A45</f>
        <v>E8</v>
      </c>
      <c r="B45" t="str">
        <f>'[1]Sk16 9 Deg Cycle 1 (redo)_16.xl'!B45</f>
        <v>N/A</v>
      </c>
      <c r="C45" t="str">
        <f>'[1]Sk16 9 Deg Cycle 1 (redo)_16.xl'!C45</f>
        <v>N/A</v>
      </c>
      <c r="D45">
        <f>'[1]Sk16 9 Deg Cycle 1 (redo)_16.xl'!D45</f>
        <v>4.2410574577158343E-3</v>
      </c>
      <c r="E45">
        <v>44</v>
      </c>
      <c r="F45" s="7">
        <f t="shared" si="0"/>
        <v>93.61702127659575</v>
      </c>
    </row>
    <row r="46" spans="1:6" x14ac:dyDescent="0.25">
      <c r="A46" s="1" t="str">
        <f>'[1]Sk16 9 Deg Cycle 1 (redo)_16.xl'!A46</f>
        <v>D8</v>
      </c>
      <c r="B46" t="str">
        <f>'[1]Sk16 9 Deg Cycle 1 (redo)_16.xl'!B46</f>
        <v>N/A</v>
      </c>
      <c r="C46" t="str">
        <f>'[1]Sk16 9 Deg Cycle 1 (redo)_16.xl'!C46</f>
        <v>N/A</v>
      </c>
      <c r="D46">
        <f>'[1]Sk16 9 Deg Cycle 1 (redo)_16.xl'!D46</f>
        <v>3.1987268868779659E-3</v>
      </c>
    </row>
    <row r="47" spans="1:6" x14ac:dyDescent="0.25">
      <c r="A47" s="1" t="str">
        <f>'[1]Sk16 9 Deg Cycle 1 (redo)_16.xl'!A47</f>
        <v>C8</v>
      </c>
      <c r="B47" t="str">
        <f>'[1]Sk16 9 Deg Cycle 1 (redo)_16.xl'!B47</f>
        <v>N/A</v>
      </c>
      <c r="C47" t="str">
        <f>'[1]Sk16 9 Deg Cycle 1 (redo)_16.xl'!C47</f>
        <v>N/A</v>
      </c>
      <c r="D47">
        <f>'[1]Sk16 9 Deg Cycle 1 (redo)_16.xl'!D47</f>
        <v>2.7457667685922222E-3</v>
      </c>
    </row>
    <row r="48" spans="1:6" x14ac:dyDescent="0.25">
      <c r="A48" s="1" t="str">
        <f>'[1]Sk16 9 Deg Cycle 1 (redo)_16.xl'!A48</f>
        <v>B8</v>
      </c>
      <c r="B48" t="str">
        <f>'[1]Sk16 9 Deg Cycle 1 (redo)_16.xl'!B48</f>
        <v>N/A</v>
      </c>
      <c r="C48" t="str">
        <f>'[1]Sk16 9 Deg Cycle 1 (redo)_16.xl'!C48</f>
        <v>N/A</v>
      </c>
      <c r="D48">
        <f>'[1]Sk16 9 Deg Cycle 1 (redo)_16.xl'!D48</f>
        <v>2.4701974321891269E-3</v>
      </c>
    </row>
    <row r="49" spans="1:4" x14ac:dyDescent="0.25">
      <c r="A49" s="1" t="str">
        <f>'[1]Sk16 9 Deg Cycle 1 (redo)_16.xl'!A49</f>
        <v>A8</v>
      </c>
      <c r="B49" t="str">
        <f>'[1]Sk16 9 Deg Cycle 1 (redo)_16.xl'!B49</f>
        <v>N/A</v>
      </c>
      <c r="C49" t="str">
        <f>'[1]Sk16 9 Deg Cycle 1 (redo)_16.xl'!C49</f>
        <v>N/A</v>
      </c>
      <c r="D49">
        <f>'[1]Sk16 9 Deg Cycle 1 (redo)_16.xl'!D49</f>
        <v>2.3549628432860121E-3</v>
      </c>
    </row>
  </sheetData>
  <autoFilter ref="B1:D49" xr:uid="{F236D304-9266-4DEC-A5E9-D067B164CA83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5286-BB30-499B-B94A-F2F25B6AE85F}">
  <dimension ref="A1:J49"/>
  <sheetViews>
    <sheetView workbookViewId="0">
      <selection activeCell="F48" sqref="F2:F48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2_1.xlsx'!B29</f>
        <v>58.759309738194403</v>
      </c>
      <c r="C2">
        <f>'[1]SK16 9 Deg Cycle 2_1.xlsx'!C29</f>
        <v>2.9253933801129411E-4</v>
      </c>
      <c r="D2">
        <f>'[1]SK16 9 Deg Cycle 2_1.xlsx'!D29</f>
        <v>2.309156921051392E-3</v>
      </c>
      <c r="E2">
        <v>1</v>
      </c>
      <c r="F2" s="7">
        <f>E2/47*100</f>
        <v>2.1276595744680851</v>
      </c>
      <c r="G2">
        <f>AVERAGE(B2:B49)</f>
        <v>86.285317700353446</v>
      </c>
      <c r="H2">
        <f>AVERAGE(C2:C49)</f>
        <v>3.5862442381116909E-4</v>
      </c>
      <c r="I2">
        <f>AVERAGE(D2:D49)</f>
        <v>2.361713233205939E-3</v>
      </c>
      <c r="J2">
        <v>0.25</v>
      </c>
    </row>
    <row r="3" spans="1:10" x14ac:dyDescent="0.25">
      <c r="A3" s="6" t="s">
        <v>70</v>
      </c>
      <c r="B3">
        <f>'[1]SK16 9 Deg Cycle 2_1.xlsx'!B43</f>
        <v>62.279601882361099</v>
      </c>
      <c r="C3">
        <f>'[1]SK16 9 Deg Cycle 2_1.xlsx'!C43</f>
        <v>2.500891496901541E-4</v>
      </c>
      <c r="D3">
        <f>'[1]SK16 9 Deg Cycle 2_1.xlsx'!D43</f>
        <v>2.5651331799134889E-3</v>
      </c>
      <c r="E3">
        <v>2</v>
      </c>
      <c r="F3" s="7">
        <f t="shared" ref="F3:F48" si="0">E3/47*100</f>
        <v>4.2553191489361701</v>
      </c>
      <c r="G3">
        <f>G4/SQRT(COUNT(B2:B49))</f>
        <v>2.0316555175874105</v>
      </c>
      <c r="H3">
        <f>H4/SQRT(COUNT(C2:C49))</f>
        <v>1.1520487564034884E-5</v>
      </c>
      <c r="I3">
        <f>I4/SQRT(COUNT(D2:D49))</f>
        <v>7.7063972781874087E-5</v>
      </c>
    </row>
    <row r="4" spans="1:10" x14ac:dyDescent="0.25">
      <c r="A4" s="6" t="s">
        <v>71</v>
      </c>
      <c r="B4">
        <f>'[1]SK16 9 Deg Cycle 2_1.xlsx'!B8</f>
        <v>64.295307098638901</v>
      </c>
      <c r="C4">
        <f>'[1]SK16 9 Deg Cycle 2_1.xlsx'!C8</f>
        <v>2.6977593761167362E-4</v>
      </c>
      <c r="D4">
        <f>'[1]SK16 9 Deg Cycle 2_1.xlsx'!D8</f>
        <v>2.8070252969179849E-3</v>
      </c>
      <c r="E4">
        <v>3</v>
      </c>
      <c r="F4" s="7">
        <f t="shared" si="0"/>
        <v>6.3829787234042552</v>
      </c>
      <c r="G4">
        <f>_xlfn.STDEV.S(B2:B49)</f>
        <v>13.928328495578294</v>
      </c>
      <c r="H4">
        <f>_xlfn.STDEV.S(C2:C196)</f>
        <v>7.8980483567238775E-5</v>
      </c>
      <c r="I4">
        <f>_xlfn.STDEV.S(D2:D196)</f>
        <v>5.3391486516524394E-4</v>
      </c>
    </row>
    <row r="5" spans="1:10" x14ac:dyDescent="0.25">
      <c r="A5" s="6" t="s">
        <v>72</v>
      </c>
      <c r="B5">
        <f>'[1]SK16 9 Deg Cycle 2_1.xlsx'!B15</f>
        <v>64.295307098638901</v>
      </c>
      <c r="C5">
        <f>'[1]SK16 9 Deg Cycle 2_1.xlsx'!C15</f>
        <v>2.5728160410049992E-4</v>
      </c>
      <c r="D5">
        <f>'[1]SK16 9 Deg Cycle 2_1.xlsx'!D15</f>
        <v>2.105372010828793E-3</v>
      </c>
      <c r="E5">
        <v>4</v>
      </c>
      <c r="F5" s="7">
        <f t="shared" si="0"/>
        <v>8.5106382978723403</v>
      </c>
      <c r="G5" s="8">
        <f>G4/G2</f>
        <v>0.16142176753579063</v>
      </c>
      <c r="H5" s="8">
        <f>H4/H2</f>
        <v>0.22023174754217337</v>
      </c>
      <c r="I5" s="8">
        <f>I4/I2</f>
        <v>0.22607099696031854</v>
      </c>
    </row>
    <row r="6" spans="1:10" x14ac:dyDescent="0.25">
      <c r="A6" s="6" t="s">
        <v>73</v>
      </c>
      <c r="B6">
        <f>'[1]SK16 9 Deg Cycle 2_1.xlsx'!B32</f>
        <v>65.296013232638899</v>
      </c>
      <c r="C6">
        <f>'[1]SK16 9 Deg Cycle 2_1.xlsx'!C32</f>
        <v>2.9371284925384532E-4</v>
      </c>
      <c r="D6">
        <f>'[1]SK16 9 Deg Cycle 2_1.xlsx'!D32</f>
        <v>2.8627117773515542E-3</v>
      </c>
      <c r="E6">
        <v>5</v>
      </c>
      <c r="F6" s="7">
        <f t="shared" si="0"/>
        <v>10.638297872340425</v>
      </c>
      <c r="G6">
        <f>COUNT(B2:B196)</f>
        <v>47</v>
      </c>
      <c r="H6">
        <f>COUNT(C2:C196)</f>
        <v>47</v>
      </c>
      <c r="I6">
        <f>COUNT(D2:D196)</f>
        <v>48</v>
      </c>
    </row>
    <row r="7" spans="1:10" x14ac:dyDescent="0.25">
      <c r="A7" s="6" t="s">
        <v>74</v>
      </c>
      <c r="B7">
        <f>'[1]SK16 9 Deg Cycle 2_1.xlsx'!B47</f>
        <v>66.798437207388901</v>
      </c>
      <c r="C7">
        <f>'[1]SK16 9 Deg Cycle 2_1.xlsx'!C47</f>
        <v>3.8250371563930261E-4</v>
      </c>
      <c r="D7">
        <f>'[1]SK16 9 Deg Cycle 2_1.xlsx'!D47</f>
        <v>2.1631802148260101E-3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2_1.xlsx'!B22</f>
        <v>68.8051044670556</v>
      </c>
      <c r="C8">
        <f>'[1]SK16 9 Deg Cycle 2_1.xlsx'!C22</f>
        <v>3.3914425710789378E-4</v>
      </c>
      <c r="D8">
        <f>'[1]SK16 9 Deg Cycle 2_1.xlsx'!D22</f>
        <v>2.3255146303486898E-3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2_1.xlsx'!B18</f>
        <v>72.822595002027796</v>
      </c>
      <c r="C9">
        <f>'[1]SK16 9 Deg Cycle 2_1.xlsx'!C18</f>
        <v>5.0645055794072463E-4</v>
      </c>
      <c r="D9">
        <f>'[1]SK16 9 Deg Cycle 2_1.xlsx'!D18</f>
        <v>3.4507252528419088E-3</v>
      </c>
      <c r="E9">
        <v>8</v>
      </c>
      <c r="F9" s="7">
        <f t="shared" si="0"/>
        <v>17.021276595744681</v>
      </c>
      <c r="G9">
        <f>MAX(B2:B49)</f>
        <v>114.509975312528</v>
      </c>
      <c r="H9">
        <f>MAX(C2:C49)</f>
        <v>5.1097123281218786E-4</v>
      </c>
      <c r="I9">
        <f>MAX(D2:D49)</f>
        <v>3.6569090274471052E-3</v>
      </c>
    </row>
    <row r="10" spans="1:10" x14ac:dyDescent="0.25">
      <c r="A10" s="6" t="s">
        <v>77</v>
      </c>
      <c r="B10">
        <f>'[1]SK16 9 Deg Cycle 2_1.xlsx'!B5</f>
        <v>73.326734016916703</v>
      </c>
      <c r="C10">
        <f>'[1]SK16 9 Deg Cycle 2_1.xlsx'!C5</f>
        <v>2.445451474667036E-4</v>
      </c>
      <c r="D10">
        <f>'[1]SK16 9 Deg Cycle 2_1.xlsx'!D5</f>
        <v>2.2552298602524479E-3</v>
      </c>
      <c r="E10">
        <v>9</v>
      </c>
      <c r="F10" s="7">
        <f t="shared" si="0"/>
        <v>19.148936170212767</v>
      </c>
      <c r="G10">
        <f>MIN(B2:B49)</f>
        <v>58.759309738194403</v>
      </c>
      <c r="H10">
        <f>MIN(C2:C49)</f>
        <v>2.3917375456507061E-4</v>
      </c>
      <c r="I10">
        <f>MIN(D2:D49)</f>
        <v>5.424589089045855E-4</v>
      </c>
    </row>
    <row r="11" spans="1:10" x14ac:dyDescent="0.25">
      <c r="A11" s="6" t="s">
        <v>78</v>
      </c>
      <c r="B11">
        <f>'[1]SK16 9 Deg Cycle 2_1.xlsx'!B23</f>
        <v>73.326734016916703</v>
      </c>
      <c r="C11">
        <f>'[1]SK16 9 Deg Cycle 2_1.xlsx'!C23</f>
        <v>2.3917375456507061E-4</v>
      </c>
      <c r="D11">
        <f>'[1]SK16 9 Deg Cycle 2_1.xlsx'!D23</f>
        <v>2.679433022590882E-3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2_1.xlsx'!B38</f>
        <v>75.831064302277795</v>
      </c>
      <c r="C12">
        <f>'[1]SK16 9 Deg Cycle 2_1.xlsx'!C38</f>
        <v>3.7777395151036987E-4</v>
      </c>
      <c r="D12">
        <f>'[1]SK16 9 Deg Cycle 2_1.xlsx'!D38</f>
        <v>1.9855559269355899E-3</v>
      </c>
      <c r="E12">
        <v>11</v>
      </c>
      <c r="F12" s="7">
        <f t="shared" si="0"/>
        <v>23.404255319148938</v>
      </c>
      <c r="G12">
        <f>(16*G5^2)</f>
        <v>0.41691179255006128</v>
      </c>
      <c r="H12">
        <f>(16*H5^2)</f>
        <v>0.77603236200767334</v>
      </c>
      <c r="I12">
        <f>(16*I5^2)</f>
        <v>0.81772953066611764</v>
      </c>
    </row>
    <row r="13" spans="1:10" x14ac:dyDescent="0.25">
      <c r="A13" s="6" t="s">
        <v>80</v>
      </c>
      <c r="B13">
        <f>'[1]SK16 9 Deg Cycle 2_1.xlsx'!B45</f>
        <v>76.332426261666697</v>
      </c>
      <c r="C13">
        <f>'[1]SK16 9 Deg Cycle 2_1.xlsx'!C45</f>
        <v>2.6609655144603121E-4</v>
      </c>
      <c r="D13">
        <f>'[1]SK16 9 Deg Cycle 2_1.xlsx'!D45</f>
        <v>3.1962511805247069E-3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2_1.xlsx'!B20</f>
        <v>78.3402425384444</v>
      </c>
      <c r="C14">
        <f>'[1]SK16 9 Deg Cycle 2_1.xlsx'!C20</f>
        <v>3.6165982154996631E-4</v>
      </c>
      <c r="D14">
        <f>'[1]SK16 9 Deg Cycle 2_1.xlsx'!D20</f>
        <v>3.2867968013348772E-3</v>
      </c>
      <c r="E14">
        <v>13</v>
      </c>
      <c r="F14" s="7">
        <f t="shared" si="0"/>
        <v>27.659574468085108</v>
      </c>
      <c r="G14">
        <f>G12/G13</f>
        <v>5.037540863993323</v>
      </c>
      <c r="H14">
        <f>H12/H13</f>
        <v>9.3767909789347108</v>
      </c>
      <c r="I14">
        <f>I12/I13</f>
        <v>9.8806174352336473</v>
      </c>
    </row>
    <row r="15" spans="1:10" x14ac:dyDescent="0.25">
      <c r="A15" s="6" t="s">
        <v>82</v>
      </c>
      <c r="B15">
        <f>'[1]SK16 9 Deg Cycle 2_1.xlsx'!B42</f>
        <v>78.3402425384444</v>
      </c>
      <c r="C15">
        <f>'[1]SK16 9 Deg Cycle 2_1.xlsx'!C42</f>
        <v>2.8514969296648601E-4</v>
      </c>
      <c r="D15">
        <f>'[1]SK16 9 Deg Cycle 2_1.xlsx'!D42</f>
        <v>2.7326896434995882E-3</v>
      </c>
      <c r="E15">
        <v>14</v>
      </c>
      <c r="F15" s="7">
        <f t="shared" si="0"/>
        <v>29.787234042553191</v>
      </c>
      <c r="G15">
        <f>ROUND(G14,0)</f>
        <v>5</v>
      </c>
      <c r="H15">
        <f>ROUND(H14,0)</f>
        <v>9</v>
      </c>
      <c r="I15">
        <f>ROUND(I14,0)</f>
        <v>10</v>
      </c>
    </row>
    <row r="16" spans="1:10" x14ac:dyDescent="0.25">
      <c r="A16" s="6" t="s">
        <v>83</v>
      </c>
      <c r="B16">
        <f>'[1]SK16 9 Deg Cycle 2_1.xlsx'!B9</f>
        <v>78.8426555726667</v>
      </c>
      <c r="C16">
        <f>'[1]SK16 9 Deg Cycle 2_1.xlsx'!C9</f>
        <v>3.4217180023389559E-4</v>
      </c>
      <c r="D16">
        <f>'[1]SK16 9 Deg Cycle 2_1.xlsx'!D9</f>
        <v>3.6569090274471052E-3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2_1.xlsx'!B28</f>
        <v>80.351584509944402</v>
      </c>
      <c r="C17">
        <f>'[1]SK16 9 Deg Cycle 2_1.xlsx'!C28</f>
        <v>2.6237373842700828E-4</v>
      </c>
      <c r="D17">
        <f>'[1]SK16 9 Deg Cycle 2_1.xlsx'!D28</f>
        <v>2.8149512231289849E-3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2_1.xlsx'!B24</f>
        <v>80.854929591499996</v>
      </c>
      <c r="C18">
        <f>'[1]SK16 9 Deg Cycle 2_1.xlsx'!C24</f>
        <v>3.5383283629340681E-4</v>
      </c>
      <c r="D18">
        <f>'[1]SK16 9 Deg Cycle 2_1.xlsx'!D24</f>
        <v>2.4517262332382642E-3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2_1.xlsx'!B33</f>
        <v>80.854929591499996</v>
      </c>
      <c r="C19">
        <f>'[1]SK16 9 Deg Cycle 2_1.xlsx'!C33</f>
        <v>2.7090118817671519E-4</v>
      </c>
      <c r="D19">
        <f>'[1]SK16 9 Deg Cycle 2_1.xlsx'!D33</f>
        <v>2.846741672606908E-3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2_1.xlsx'!B36</f>
        <v>80.854929591499996</v>
      </c>
      <c r="C20">
        <f>'[1]SK16 9 Deg Cycle 2_1.xlsx'!C36</f>
        <v>3.4467200669573627E-4</v>
      </c>
      <c r="D20">
        <f>'[1]SK16 9 Deg Cycle 2_1.xlsx'!D36</f>
        <v>2.461797738906547E-3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2_1.xlsx'!B10</f>
        <v>81.359042061472195</v>
      </c>
      <c r="C21">
        <f>'[1]SK16 9 Deg Cycle 2_1.xlsx'!C10</f>
        <v>3.4271697180515248E-4</v>
      </c>
      <c r="D21">
        <f>'[1]SK16 9 Deg Cycle 2_1.xlsx'!D10</f>
        <v>2.6463741380340429E-3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2_1.xlsx'!B27</f>
        <v>83.375113325333302</v>
      </c>
      <c r="C22">
        <f>'[1]SK16 9 Deg Cycle 2_1.xlsx'!C27</f>
        <v>3.4896380812766623E-4</v>
      </c>
      <c r="D22">
        <f>'[1]SK16 9 Deg Cycle 2_1.xlsx'!D27</f>
        <v>2.2674595714776511E-3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2_1.xlsx'!B12</f>
        <v>83.875783738972203</v>
      </c>
      <c r="C23">
        <f>'[1]SK16 9 Deg Cycle 2_1.xlsx'!C12</f>
        <v>2.5203400993485241E-4</v>
      </c>
      <c r="D23">
        <f>'[1]SK16 9 Deg Cycle 2_1.xlsx'!D12</f>
        <v>2.8810039925815998E-3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2_1.xlsx'!B49</f>
        <v>83.875783738972203</v>
      </c>
      <c r="C24">
        <f>'[1]SK16 9 Deg Cycle 2_1.xlsx'!C49</f>
        <v>4.3532715423265009E-4</v>
      </c>
      <c r="D24">
        <f>'[1]SK16 9 Deg Cycle 2_1.xlsx'!D49</f>
        <v>2.01532164535841E-3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2_1.xlsx'!B4</f>
        <v>86.880462029750007</v>
      </c>
      <c r="C25">
        <f>'[1]SK16 9 Deg Cycle 2_1.xlsx'!C4</f>
        <v>4.1916894895287319E-4</v>
      </c>
      <c r="D25">
        <f>'[1]SK16 9 Deg Cycle 2_1.xlsx'!D4</f>
        <v>2.5339873287495269E-3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2_1.xlsx'!B35</f>
        <v>86.880462029750007</v>
      </c>
      <c r="C26">
        <f>'[1]SK16 9 Deg Cycle 2_1.xlsx'!C35</f>
        <v>3.9607355666728658E-4</v>
      </c>
      <c r="D26">
        <f>'[1]SK16 9 Deg Cycle 2_1.xlsx'!D35</f>
        <v>2.45660825879161E-3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2_1.xlsx'!B25</f>
        <v>89.893913070416701</v>
      </c>
      <c r="C27">
        <f>'[1]SK16 9 Deg Cycle 2_1.xlsx'!C25</f>
        <v>4.298585727764648E-4</v>
      </c>
      <c r="D27">
        <f>'[1]SK16 9 Deg Cycle 2_1.xlsx'!D25</f>
        <v>1.9618954625545771E-3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2_1.xlsx'!B6</f>
        <v>90.898755597111105</v>
      </c>
      <c r="C28">
        <f>'[1]SK16 9 Deg Cycle 2_1.xlsx'!C6</f>
        <v>4.6990874595341932E-4</v>
      </c>
      <c r="D28">
        <f>'[1]SK16 9 Deg Cycle 2_1.xlsx'!D6</f>
        <v>2.0905981119977881E-3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2_1.xlsx'!B11</f>
        <v>91.401490294277806</v>
      </c>
      <c r="C29">
        <f>'[1]SK16 9 Deg Cycle 2_1.xlsx'!C11</f>
        <v>2.7852668187990028E-4</v>
      </c>
      <c r="D29">
        <f>'[1]SK16 9 Deg Cycle 2_1.xlsx'!D11</f>
        <v>1.8960240647069701E-3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2_1.xlsx'!B31</f>
        <v>92.407403895527807</v>
      </c>
      <c r="C30">
        <f>'[1]SK16 9 Deg Cycle 2_1.xlsx'!C31</f>
        <v>2.9489978506124951E-4</v>
      </c>
      <c r="D30">
        <f>'[1]SK16 9 Deg Cycle 2_1.xlsx'!D31</f>
        <v>2.1988543392951199E-3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2_1.xlsx'!B21</f>
        <v>92.910806583333297</v>
      </c>
      <c r="C31">
        <f>'[1]SK16 9 Deg Cycle 2_1.xlsx'!C21</f>
        <v>5.0849080613211311E-4</v>
      </c>
      <c r="D31">
        <f>'[1]SK16 9 Deg Cycle 2_1.xlsx'!D21</f>
        <v>3.045957541497966E-3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2_1.xlsx'!B46</f>
        <v>92.910806583333297</v>
      </c>
      <c r="C32">
        <f>'[1]SK16 9 Deg Cycle 2_1.xlsx'!C46</f>
        <v>3.130129556195608E-4</v>
      </c>
      <c r="D32">
        <f>'[1]SK16 9 Deg Cycle 2_1.xlsx'!D46</f>
        <v>2.1548855067005019E-3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2_1.xlsx'!B2</f>
        <v>93.414126917666707</v>
      </c>
      <c r="C33">
        <f>'[1]SK16 9 Deg Cycle 2_1.xlsx'!C2</f>
        <v>3.6531120710366348E-4</v>
      </c>
      <c r="D33">
        <f>'[1]SK16 9 Deg Cycle 2_1.xlsx'!D2</f>
        <v>2.3204498876455851E-3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2_1.xlsx'!B14</f>
        <v>93.414126917666707</v>
      </c>
      <c r="C34">
        <f>'[1]SK16 9 Deg Cycle 2_1.xlsx'!C14</f>
        <v>4.2938750013814378E-4</v>
      </c>
      <c r="D34">
        <f>'[1]SK16 9 Deg Cycle 2_1.xlsx'!D14</f>
        <v>1.7334805494256509E-3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2_1.xlsx'!B13</f>
        <v>93.9179331158889</v>
      </c>
      <c r="C35">
        <f>'[1]SK16 9 Deg Cycle 2_1.xlsx'!C13</f>
        <v>3.5366834018585948E-4</v>
      </c>
      <c r="D35">
        <f>'[1]SK16 9 Deg Cycle 2_1.xlsx'!D13</f>
        <v>1.9668953466610529E-3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2_1.xlsx'!B30</f>
        <v>94.417917118944402</v>
      </c>
      <c r="C36">
        <f>'[1]SK16 9 Deg Cycle 2_1.xlsx'!C30</f>
        <v>3.5547014644047811E-4</v>
      </c>
      <c r="D36">
        <f>'[1]SK16 9 Deg Cycle 2_1.xlsx'!D30</f>
        <v>2.569640512978272E-3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>
        <f>'[1]SK16 9 Deg Cycle 2_1.xlsx'!B41</f>
        <v>94.417917118944402</v>
      </c>
      <c r="C37">
        <f>'[1]SK16 9 Deg Cycle 2_1.xlsx'!C41</f>
        <v>3.436763288335091E-4</v>
      </c>
      <c r="D37">
        <f>'[1]SK16 9 Deg Cycle 2_1.xlsx'!D41</f>
        <v>2.1293553797669981E-3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>
        <f>'[1]SK16 9 Deg Cycle 2_1.xlsx'!B39</f>
        <v>96.430530581861106</v>
      </c>
      <c r="C38">
        <f>'[1]SK16 9 Deg Cycle 2_1.xlsx'!C39</f>
        <v>3.7587095482305433E-4</v>
      </c>
      <c r="D38">
        <f>'[1]SK16 9 Deg Cycle 2_1.xlsx'!D39</f>
        <v>2.1096617560905089E-3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>
        <f>'[1]SK16 9 Deg Cycle 2_1.xlsx'!B26</f>
        <v>100.439198876611</v>
      </c>
      <c r="C39">
        <f>'[1]SK16 9 Deg Cycle 2_1.xlsx'!C26</f>
        <v>4.3657561376936338E-4</v>
      </c>
      <c r="D39">
        <f>'[1]SK16 9 Deg Cycle 2_1.xlsx'!D26</f>
        <v>2.691813202039837E-3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>
        <f>'[1]SK16 9 Deg Cycle 2_1.xlsx'!B40</f>
        <v>100.941309360167</v>
      </c>
      <c r="C40">
        <f>'[1]SK16 9 Deg Cycle 2_1.xlsx'!C40</f>
        <v>4.1820380650855522E-4</v>
      </c>
      <c r="D40">
        <f>'[1]SK16 9 Deg Cycle 2_1.xlsx'!D40</f>
        <v>2.0229986753253792E-3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>
        <f>'[1]SK16 9 Deg Cycle 2_1.xlsx'!B19</f>
        <v>101.443460988889</v>
      </c>
      <c r="C41">
        <f>'[1]SK16 9 Deg Cycle 2_1.xlsx'!C19</f>
        <v>3.0465578865899681E-4</v>
      </c>
      <c r="D41">
        <f>'[1]SK16 9 Deg Cycle 2_1.xlsx'!D19</f>
        <v>1.747093808064825E-3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>
        <f>'[1]SK16 9 Deg Cycle 2_1.xlsx'!B34</f>
        <v>101.443460988889</v>
      </c>
      <c r="C42">
        <f>'[1]SK16 9 Deg Cycle 2_1.xlsx'!C34</f>
        <v>5.1097123281218786E-4</v>
      </c>
      <c r="D42">
        <f>'[1]SK16 9 Deg Cycle 2_1.xlsx'!D34</f>
        <v>1.802001896625069E-3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>
        <f>'[1]SK16 9 Deg Cycle 2_1.xlsx'!B37</f>
        <v>101.443460988889</v>
      </c>
      <c r="C43">
        <f>'[1]SK16 9 Deg Cycle 2_1.xlsx'!C37</f>
        <v>3.4650934391146289E-4</v>
      </c>
      <c r="D43">
        <f>'[1]SK16 9 Deg Cycle 2_1.xlsx'!D37</f>
        <v>2.2924461719544559E-3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>
        <f>'[1]SK16 9 Deg Cycle 2_1.xlsx'!B48</f>
        <v>101.443460988889</v>
      </c>
      <c r="C44">
        <f>'[1]SK16 9 Deg Cycle 2_1.xlsx'!C48</f>
        <v>3.8521959974792001E-4</v>
      </c>
      <c r="D44">
        <f>'[1]SK16 9 Deg Cycle 2_1.xlsx'!D48</f>
        <v>1.648269189732013E-3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>
        <f>'[1]SK16 9 Deg Cycle 2_1.xlsx'!B3</f>
        <v>109.48267488275</v>
      </c>
      <c r="C45">
        <f>'[1]SK16 9 Deg Cycle 2_1.xlsx'!C3</f>
        <v>4.6855259927656518E-4</v>
      </c>
      <c r="D45">
        <f>'[1]SK16 9 Deg Cycle 2_1.xlsx'!D3</f>
        <v>2.6745451574431822E-3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>
        <f>'[1]SK16 9 Deg Cycle 2_1.xlsx'!B7</f>
        <v>110.486203275528</v>
      </c>
      <c r="C46">
        <f>'[1]SK16 9 Deg Cycle 2_1.xlsx'!C7</f>
        <v>3.4405396159414652E-4</v>
      </c>
      <c r="D46">
        <f>'[1]SK16 9 Deg Cycle 2_1.xlsx'!D7</f>
        <v>2.244489001401099E-3</v>
      </c>
      <c r="E46">
        <v>45</v>
      </c>
      <c r="F46" s="7">
        <f t="shared" si="0"/>
        <v>95.744680851063833</v>
      </c>
    </row>
    <row r="47" spans="1:6" x14ac:dyDescent="0.25">
      <c r="A47" s="6" t="s">
        <v>114</v>
      </c>
      <c r="B47">
        <f>'[1]SK16 9 Deg Cycle 2_1.xlsx'!B16</f>
        <v>110.486203275528</v>
      </c>
      <c r="C47">
        <f>'[1]SK16 9 Deg Cycle 2_1.xlsx'!C16</f>
        <v>5.0286736994359631E-4</v>
      </c>
      <c r="D47">
        <f>'[1]SK16 9 Deg Cycle 2_1.xlsx'!D16</f>
        <v>1.8729662292218769E-3</v>
      </c>
      <c r="E47">
        <v>46</v>
      </c>
      <c r="F47" s="7">
        <f t="shared" si="0"/>
        <v>97.872340425531917</v>
      </c>
    </row>
    <row r="48" spans="1:6" x14ac:dyDescent="0.25">
      <c r="A48" s="6" t="s">
        <v>115</v>
      </c>
      <c r="B48">
        <f>'[1]SK16 9 Deg Cycle 2_1.xlsx'!B17</f>
        <v>114.509975312528</v>
      </c>
      <c r="C48">
        <f>'[1]SK16 9 Deg Cycle 2_1.xlsx'!C17</f>
        <v>4.855242295474772E-4</v>
      </c>
      <c r="D48">
        <f>'[1]SK16 9 Deg Cycle 2_1.xlsx'!D17</f>
        <v>1.887797944313211E-3</v>
      </c>
      <c r="E48">
        <v>47</v>
      </c>
      <c r="F48" s="7">
        <f t="shared" si="0"/>
        <v>100</v>
      </c>
    </row>
    <row r="49" spans="1:4" x14ac:dyDescent="0.25">
      <c r="A49" s="6" t="s">
        <v>116</v>
      </c>
      <c r="B49" t="str">
        <f>'[1]SK16 9 Deg Cycle 2_1.xlsx'!B44</f>
        <v>N/A</v>
      </c>
      <c r="C49" t="str">
        <f>'[1]SK16 9 Deg Cycle 2_1.xlsx'!C44</f>
        <v>N/A</v>
      </c>
      <c r="D49">
        <f>'[1]SK16 9 Deg Cycle 2_1.xlsx'!D44</f>
        <v>5.424589089045855E-4</v>
      </c>
    </row>
  </sheetData>
  <autoFilter ref="B1:D49" xr:uid="{65375286-BB30-499B-B94A-F2F25B6AE85F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7B28-3DC1-4854-95DB-69AE8936E837}">
  <dimension ref="A1:J49"/>
  <sheetViews>
    <sheetView workbookViewId="0">
      <selection activeCell="F25" sqref="F2:F25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2_10.xlsx'!B42</f>
        <v>36.675286761138899</v>
      </c>
      <c r="C2">
        <f>'[1]SK16 9 Deg Cycle 2_10.xlsx'!C42</f>
        <v>1.3933311435854569E-4</v>
      </c>
      <c r="D2">
        <f>'[1]SK16 9 Deg Cycle 2_10.xlsx'!D42</f>
        <v>2.2798880162630589E-3</v>
      </c>
      <c r="E2">
        <v>1</v>
      </c>
      <c r="F2" s="7">
        <f>E2/47*100</f>
        <v>2.1276595744680851</v>
      </c>
      <c r="G2">
        <f>AVERAGE(B2:B49)</f>
        <v>66.14154195745833</v>
      </c>
      <c r="H2">
        <f>AVERAGE(C2:C49)</f>
        <v>2.8379234908956015E-4</v>
      </c>
      <c r="I2">
        <f>AVERAGE(D2:D49)</f>
        <v>2.4389235109016946E-3</v>
      </c>
      <c r="J2">
        <v>0.25</v>
      </c>
    </row>
    <row r="3" spans="1:10" x14ac:dyDescent="0.25">
      <c r="A3" s="6" t="s">
        <v>70</v>
      </c>
      <c r="B3">
        <f>'[1]SK16 9 Deg Cycle 2_10.xlsx'!B41</f>
        <v>40.194238131694398</v>
      </c>
      <c r="C3">
        <f>'[1]SK16 9 Deg Cycle 2_10.xlsx'!C41</f>
        <v>1.2906412072668841E-4</v>
      </c>
      <c r="D3">
        <f>'[1]SK16 9 Deg Cycle 2_10.xlsx'!D41</f>
        <v>2.1706347616705368E-3</v>
      </c>
      <c r="E3">
        <v>2</v>
      </c>
      <c r="F3" s="7">
        <f t="shared" ref="F3:F45" si="0">E3/47*100</f>
        <v>4.2553191489361701</v>
      </c>
      <c r="G3">
        <f>G4/SQRT(COUNT(B2:B49))</f>
        <v>4.1866112919415563</v>
      </c>
      <c r="H3">
        <f>H4/SQRT(COUNT(C2:C49))</f>
        <v>1.6209707307968095E-5</v>
      </c>
      <c r="I3">
        <f>I4/SQRT(COUNT(D2:D49))</f>
        <v>1.0840383600624109E-4</v>
      </c>
    </row>
    <row r="4" spans="1:10" x14ac:dyDescent="0.25">
      <c r="A4" s="6" t="s">
        <v>71</v>
      </c>
      <c r="B4">
        <f>'[1]SK16 9 Deg Cycle 2_10.xlsx'!B6</f>
        <v>41.7030592071944</v>
      </c>
      <c r="C4">
        <f>'[1]SK16 9 Deg Cycle 2_10.xlsx'!C6</f>
        <v>3.6195516844814049E-4</v>
      </c>
      <c r="D4">
        <f>'[1]SK16 9 Deg Cycle 2_10.xlsx'!D6</f>
        <v>4.7994313318965743E-3</v>
      </c>
      <c r="E4">
        <v>3</v>
      </c>
      <c r="F4" s="7">
        <f t="shared" si="0"/>
        <v>6.3829787234042552</v>
      </c>
      <c r="G4">
        <f>_xlfn.STDEV.S(B2:B49)</f>
        <v>20.510122833262141</v>
      </c>
      <c r="H4">
        <f>_xlfn.STDEV.S(C2:C196)</f>
        <v>7.9411023568770744E-5</v>
      </c>
      <c r="I4">
        <f>_xlfn.STDEV.S(D2:D196)</f>
        <v>7.5104380679269609E-4</v>
      </c>
    </row>
    <row r="5" spans="1:10" x14ac:dyDescent="0.25">
      <c r="A5" s="6" t="s">
        <v>72</v>
      </c>
      <c r="B5">
        <f>'[1]SK16 9 Deg Cycle 2_10.xlsx'!B45</f>
        <v>42.703789496916698</v>
      </c>
      <c r="C5">
        <f>'[1]SK16 9 Deg Cycle 2_10.xlsx'!C45</f>
        <v>2.313506234008423E-4</v>
      </c>
      <c r="D5">
        <f>'[1]SK16 9 Deg Cycle 2_10.xlsx'!D45</f>
        <v>2.491726838807586E-3</v>
      </c>
      <c r="E5">
        <v>4</v>
      </c>
      <c r="F5" s="7">
        <f t="shared" si="0"/>
        <v>8.5106382978723403</v>
      </c>
      <c r="G5" s="8">
        <f>G4/G2</f>
        <v>0.31009441610015798</v>
      </c>
      <c r="H5" s="8">
        <f>H4/H2</f>
        <v>0.27982087545182532</v>
      </c>
      <c r="I5" s="8">
        <f>I4/I2</f>
        <v>0.30794069737555141</v>
      </c>
    </row>
    <row r="6" spans="1:10" x14ac:dyDescent="0.25">
      <c r="A6" s="6" t="s">
        <v>73</v>
      </c>
      <c r="B6">
        <f>'[1]SK16 9 Deg Cycle 2_10.xlsx'!B36</f>
        <v>45.210582510833298</v>
      </c>
      <c r="C6">
        <f>'[1]SK16 9 Deg Cycle 2_10.xlsx'!C36</f>
        <v>3.421119099653505E-4</v>
      </c>
      <c r="D6">
        <f>'[1]SK16 9 Deg Cycle 2_10.xlsx'!D36</f>
        <v>2.99525712358593E-3</v>
      </c>
      <c r="E6">
        <v>5</v>
      </c>
      <c r="F6" s="7">
        <f t="shared" si="0"/>
        <v>10.638297872340425</v>
      </c>
      <c r="G6">
        <f>COUNT(B2:B196)</f>
        <v>24</v>
      </c>
      <c r="H6">
        <f>COUNT(C2:C196)</f>
        <v>24</v>
      </c>
      <c r="I6">
        <f>COUNT(D2:D196)</f>
        <v>48</v>
      </c>
    </row>
    <row r="7" spans="1:10" x14ac:dyDescent="0.25">
      <c r="A7" s="6" t="s">
        <v>74</v>
      </c>
      <c r="B7">
        <f>'[1]SK16 9 Deg Cycle 2_10.xlsx'!B18</f>
        <v>50.7393371997778</v>
      </c>
      <c r="C7">
        <f>'[1]SK16 9 Deg Cycle 2_10.xlsx'!C18</f>
        <v>2.8807426806418682E-4</v>
      </c>
      <c r="D7">
        <f>'[1]SK16 9 Deg Cycle 2_10.xlsx'!D18</f>
        <v>4.8402056327754382E-3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2_10.xlsx'!B16</f>
        <v>54.256706277777802</v>
      </c>
      <c r="C8">
        <f>'[1]SK16 9 Deg Cycle 2_10.xlsx'!C16</f>
        <v>2.5930435406703868E-4</v>
      </c>
      <c r="D8">
        <f>'[1]SK16 9 Deg Cycle 2_10.xlsx'!D16</f>
        <v>2.1434034656362989E-3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2_10.xlsx'!B28</f>
        <v>54.256706277777802</v>
      </c>
      <c r="C9">
        <f>'[1]SK16 9 Deg Cycle 2_10.xlsx'!C28</f>
        <v>3.0234084160660538E-4</v>
      </c>
      <c r="D9">
        <f>'[1]SK16 9 Deg Cycle 2_10.xlsx'!D28</f>
        <v>3.0118051839816478E-3</v>
      </c>
      <c r="E9">
        <v>8</v>
      </c>
      <c r="F9" s="7">
        <f t="shared" si="0"/>
        <v>17.021276595744681</v>
      </c>
      <c r="G9">
        <f>MAX(B2:B49)</f>
        <v>115.035805561389</v>
      </c>
      <c r="H9">
        <f>MAX(C2:C49)</f>
        <v>4.6400101102292678E-4</v>
      </c>
      <c r="I9">
        <f>MAX(D2:D49)</f>
        <v>4.8402056327754382E-3</v>
      </c>
    </row>
    <row r="10" spans="1:10" x14ac:dyDescent="0.25">
      <c r="A10" s="6" t="s">
        <v>77</v>
      </c>
      <c r="B10">
        <f>'[1]SK16 9 Deg Cycle 2_10.xlsx'!B31</f>
        <v>54.256706277777802</v>
      </c>
      <c r="C10">
        <f>'[1]SK16 9 Deg Cycle 2_10.xlsx'!C31</f>
        <v>2.6938451069166279E-4</v>
      </c>
      <c r="D10">
        <f>'[1]SK16 9 Deg Cycle 2_10.xlsx'!D31</f>
        <v>1.9679490235581069E-3</v>
      </c>
      <c r="E10">
        <v>9</v>
      </c>
      <c r="F10" s="7">
        <f t="shared" si="0"/>
        <v>19.148936170212767</v>
      </c>
      <c r="G10">
        <f>MIN(B2:B49)</f>
        <v>36.675286761138899</v>
      </c>
      <c r="H10">
        <f>MIN(C2:C49)</f>
        <v>1.2906412072668841E-4</v>
      </c>
      <c r="I10">
        <f>MIN(D2:D49)</f>
        <v>7.2144524115772674E-4</v>
      </c>
    </row>
    <row r="11" spans="1:10" x14ac:dyDescent="0.25">
      <c r="A11" s="6" t="s">
        <v>78</v>
      </c>
      <c r="B11">
        <f>'[1]SK16 9 Deg Cycle 2_10.xlsx'!B38</f>
        <v>61.788235109583297</v>
      </c>
      <c r="C11">
        <f>'[1]SK16 9 Deg Cycle 2_10.xlsx'!C38</f>
        <v>3.3260435828521499E-4</v>
      </c>
      <c r="D11">
        <f>'[1]SK16 9 Deg Cycle 2_10.xlsx'!D38</f>
        <v>2.7978478113696811E-3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2_10.xlsx'!B39</f>
        <v>62.7962147841667</v>
      </c>
      <c r="C12">
        <f>'[1]SK16 9 Deg Cycle 2_10.xlsx'!C39</f>
        <v>2.6002299895376151E-4</v>
      </c>
      <c r="D12">
        <f>'[1]SK16 9 Deg Cycle 2_10.xlsx'!D39</f>
        <v>2.137781152960675E-3</v>
      </c>
      <c r="E12">
        <v>11</v>
      </c>
      <c r="F12" s="7">
        <f t="shared" si="0"/>
        <v>23.404255319148938</v>
      </c>
      <c r="G12">
        <f>(16*G5^2)</f>
        <v>1.5385367503439666</v>
      </c>
      <c r="H12">
        <f>(16*H5^2)</f>
        <v>1.252795557418015</v>
      </c>
      <c r="I12">
        <f>(16*I5^2)</f>
        <v>1.5172395696022549</v>
      </c>
    </row>
    <row r="13" spans="1:10" x14ac:dyDescent="0.25">
      <c r="A13" s="6" t="s">
        <v>80</v>
      </c>
      <c r="B13">
        <f>'[1]SK16 9 Deg Cycle 2_10.xlsx'!B15</f>
        <v>63.300173490694398</v>
      </c>
      <c r="C13">
        <f>'[1]SK16 9 Deg Cycle 2_10.xlsx'!C15</f>
        <v>2.7464956182519918E-4</v>
      </c>
      <c r="D13">
        <f>'[1]SK16 9 Deg Cycle 2_10.xlsx'!D15</f>
        <v>2.153993055998454E-3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2_10.xlsx'!B7</f>
        <v>63.804007221555601</v>
      </c>
      <c r="C14">
        <f>'[1]SK16 9 Deg Cycle 2_10.xlsx'!C7</f>
        <v>1.8191549056874651E-4</v>
      </c>
      <c r="D14">
        <f>'[1]SK16 9 Deg Cycle 2_10.xlsx'!D7</f>
        <v>1.557789989081719E-3</v>
      </c>
      <c r="E14">
        <v>13</v>
      </c>
      <c r="F14" s="7">
        <f t="shared" si="0"/>
        <v>27.659574468085108</v>
      </c>
      <c r="G14">
        <f>G12/G13</f>
        <v>18.590123592348565</v>
      </c>
      <c r="H14">
        <f>H12/H13</f>
        <v>15.137515722740657</v>
      </c>
      <c r="I14">
        <f>I12/I13</f>
        <v>18.332789978401099</v>
      </c>
    </row>
    <row r="15" spans="1:10" x14ac:dyDescent="0.25">
      <c r="A15" s="6" t="s">
        <v>82</v>
      </c>
      <c r="B15">
        <f>'[1]SK16 9 Deg Cycle 2_10.xlsx'!B34</f>
        <v>67.313151879333304</v>
      </c>
      <c r="C15">
        <f>'[1]SK16 9 Deg Cycle 2_10.xlsx'!C34</f>
        <v>2.5221405335363548E-4</v>
      </c>
      <c r="D15">
        <f>'[1]SK16 9 Deg Cycle 2_10.xlsx'!D34</f>
        <v>2.0967452680581379E-3</v>
      </c>
      <c r="E15">
        <v>14</v>
      </c>
      <c r="F15" s="7">
        <f t="shared" si="0"/>
        <v>29.787234042553191</v>
      </c>
      <c r="G15">
        <f>ROUND(G14,0)</f>
        <v>19</v>
      </c>
      <c r="H15">
        <f>ROUND(H14,0)</f>
        <v>15</v>
      </c>
      <c r="I15">
        <f>ROUND(I14,0)</f>
        <v>18</v>
      </c>
    </row>
    <row r="16" spans="1:10" x14ac:dyDescent="0.25">
      <c r="A16" s="6" t="s">
        <v>83</v>
      </c>
      <c r="B16">
        <f>'[1]SK16 9 Deg Cycle 2_10.xlsx'!B40</f>
        <v>67.313151879333304</v>
      </c>
      <c r="C16">
        <f>'[1]SK16 9 Deg Cycle 2_10.xlsx'!C40</f>
        <v>3.2615457441443528E-4</v>
      </c>
      <c r="D16">
        <f>'[1]SK16 9 Deg Cycle 2_10.xlsx'!D40</f>
        <v>2.4901294359520971E-3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2_10.xlsx'!B43</f>
        <v>67.313151879333304</v>
      </c>
      <c r="C17">
        <f>'[1]SK16 9 Deg Cycle 2_10.xlsx'!C43</f>
        <v>2.4952933757059422E-4</v>
      </c>
      <c r="D17">
        <f>'[1]SK16 9 Deg Cycle 2_10.xlsx'!D43</f>
        <v>2.2896081714088548E-3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2_10.xlsx'!B14</f>
        <v>75.343115948555607</v>
      </c>
      <c r="C18">
        <f>'[1]SK16 9 Deg Cycle 2_10.xlsx'!C14</f>
        <v>4.6400101102292678E-4</v>
      </c>
      <c r="D18">
        <f>'[1]SK16 9 Deg Cycle 2_10.xlsx'!D14</f>
        <v>2.849563625231926E-3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2_10.xlsx'!B33</f>
        <v>75.844386355055505</v>
      </c>
      <c r="C19">
        <f>'[1]SK16 9 Deg Cycle 2_10.xlsx'!C33</f>
        <v>2.8606167989706009E-4</v>
      </c>
      <c r="D19">
        <f>'[1]SK16 9 Deg Cycle 2_10.xlsx'!D33</f>
        <v>1.78396142168593E-3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2_10.xlsx'!B23</f>
        <v>77.349400466194396</v>
      </c>
      <c r="C20">
        <f>'[1]SK16 9 Deg Cycle 2_10.xlsx'!C23</f>
        <v>4.1341913769050168E-4</v>
      </c>
      <c r="D20">
        <f>'[1]SK16 9 Deg Cycle 2_10.xlsx'!D23</f>
        <v>2.5865716925492031E-3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2_10.xlsx'!B46</f>
        <v>77.349400466194396</v>
      </c>
      <c r="C21">
        <f>'[1]SK16 9 Deg Cycle 2_10.xlsx'!C46</f>
        <v>2.5721384983129242E-4</v>
      </c>
      <c r="D21">
        <f>'[1]SK16 9 Deg Cycle 2_10.xlsx'!D46</f>
        <v>1.9894223061309819E-3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2_10.xlsx'!B3</f>
        <v>93.430953586555503</v>
      </c>
      <c r="C22">
        <f>'[1]SK16 9 Deg Cycle 2_10.xlsx'!C3</f>
        <v>2.9182199417345151E-4</v>
      </c>
      <c r="D22">
        <f>'[1]SK16 9 Deg Cycle 2_10.xlsx'!D3</f>
        <v>2.0007730388573448E-3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2_10.xlsx'!B5</f>
        <v>96.448132312888902</v>
      </c>
      <c r="C23">
        <f>'[1]SK16 9 Deg Cycle 2_10.xlsx'!C5</f>
        <v>4.0496662373395499E-4</v>
      </c>
      <c r="D23">
        <f>'[1]SK16 9 Deg Cycle 2_10.xlsx'!D5</f>
        <v>1.7744724061079849E-3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2_10.xlsx'!B22</f>
        <v>102.97131389727799</v>
      </c>
      <c r="C24">
        <f>'[1]SK16 9 Deg Cycle 2_10.xlsx'!C22</f>
        <v>2.155763568422614E-4</v>
      </c>
      <c r="D24">
        <f>'[1]SK16 9 Deg Cycle 2_10.xlsx'!D22</f>
        <v>3.6076371724641071E-3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2_10.xlsx'!B30</f>
        <v>115.035805561389</v>
      </c>
      <c r="C25">
        <f>'[1]SK16 9 Deg Cycle 2_10.xlsx'!C30</f>
        <v>2.7794643865734683E-4</v>
      </c>
      <c r="D25">
        <f>'[1]SK16 9 Deg Cycle 2_10.xlsx'!D30</f>
        <v>3.400766333938121E-3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 t="str">
        <f>'[1]SK16 9 Deg Cycle 2_10.xlsx'!B2</f>
        <v>N/A</v>
      </c>
      <c r="C26" t="str">
        <f>'[1]SK16 9 Deg Cycle 2_10.xlsx'!C2</f>
        <v>N/A</v>
      </c>
      <c r="D26">
        <f>'[1]SK16 9 Deg Cycle 2_10.xlsx'!D2</f>
        <v>3.089726357216572E-3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 t="str">
        <f>'[1]SK16 9 Deg Cycle 2_10.xlsx'!B4</f>
        <v>N/A</v>
      </c>
      <c r="C27" t="str">
        <f>'[1]SK16 9 Deg Cycle 2_10.xlsx'!C4</f>
        <v>N/A</v>
      </c>
      <c r="D27">
        <f>'[1]SK16 9 Deg Cycle 2_10.xlsx'!D4</f>
        <v>2.3645514407831091E-3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 t="str">
        <f>'[1]SK16 9 Deg Cycle 2_10.xlsx'!B8</f>
        <v>N/A</v>
      </c>
      <c r="C28" t="str">
        <f>'[1]SK16 9 Deg Cycle 2_10.xlsx'!C8</f>
        <v>N/A</v>
      </c>
      <c r="D28">
        <f>'[1]SK16 9 Deg Cycle 2_10.xlsx'!D8</f>
        <v>2.3526675545485201E-3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 t="str">
        <f>'[1]SK16 9 Deg Cycle 2_10.xlsx'!B9</f>
        <v>N/A</v>
      </c>
      <c r="C29" t="str">
        <f>'[1]SK16 9 Deg Cycle 2_10.xlsx'!C9</f>
        <v>N/A</v>
      </c>
      <c r="D29">
        <f>'[1]SK16 9 Deg Cycle 2_10.xlsx'!D9</f>
        <v>1.9452054930337811E-3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 t="str">
        <f>'[1]SK16 9 Deg Cycle 2_10.xlsx'!B10</f>
        <v>N/A</v>
      </c>
      <c r="C30" t="str">
        <f>'[1]SK16 9 Deg Cycle 2_10.xlsx'!C10</f>
        <v>N/A</v>
      </c>
      <c r="D30">
        <f>'[1]SK16 9 Deg Cycle 2_10.xlsx'!D10</f>
        <v>2.367567010585258E-3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 t="str">
        <f>'[1]SK16 9 Deg Cycle 2_10.xlsx'!B11</f>
        <v>N/A</v>
      </c>
      <c r="C31" t="str">
        <f>'[1]SK16 9 Deg Cycle 2_10.xlsx'!C11</f>
        <v>N/A</v>
      </c>
      <c r="D31">
        <f>'[1]SK16 9 Deg Cycle 2_10.xlsx'!D11</f>
        <v>1.6230231931210249E-3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 t="str">
        <f>'[1]SK16 9 Deg Cycle 2_10.xlsx'!B12</f>
        <v>N/A</v>
      </c>
      <c r="C32" t="str">
        <f>'[1]SK16 9 Deg Cycle 2_10.xlsx'!C12</f>
        <v>N/A</v>
      </c>
      <c r="D32">
        <f>'[1]SK16 9 Deg Cycle 2_10.xlsx'!D12</f>
        <v>3.7331980452712148E-3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 t="str">
        <f>'[1]SK16 9 Deg Cycle 2_10.xlsx'!B13</f>
        <v>N/A</v>
      </c>
      <c r="C33" t="str">
        <f>'[1]SK16 9 Deg Cycle 2_10.xlsx'!C13</f>
        <v>N/A</v>
      </c>
      <c r="D33">
        <f>'[1]SK16 9 Deg Cycle 2_10.xlsx'!D13</f>
        <v>1.8842889573104189E-3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 t="str">
        <f>'[1]SK16 9 Deg Cycle 2_10.xlsx'!B17</f>
        <v>N/A</v>
      </c>
      <c r="C34" t="str">
        <f>'[1]SK16 9 Deg Cycle 2_10.xlsx'!C17</f>
        <v>N/A</v>
      </c>
      <c r="D34">
        <f>'[1]SK16 9 Deg Cycle 2_10.xlsx'!D17</f>
        <v>2.766295705614874E-3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 t="str">
        <f>'[1]SK16 9 Deg Cycle 2_10.xlsx'!B19</f>
        <v>N/A</v>
      </c>
      <c r="C35" t="str">
        <f>'[1]SK16 9 Deg Cycle 2_10.xlsx'!C19</f>
        <v>N/A</v>
      </c>
      <c r="D35">
        <f>'[1]SK16 9 Deg Cycle 2_10.xlsx'!D19</f>
        <v>2.372193043047535E-3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 t="str">
        <f>'[1]SK16 9 Deg Cycle 2_10.xlsx'!B20</f>
        <v>N/A</v>
      </c>
      <c r="C36" t="str">
        <f>'[1]SK16 9 Deg Cycle 2_10.xlsx'!C20</f>
        <v>N/A</v>
      </c>
      <c r="D36">
        <f>'[1]SK16 9 Deg Cycle 2_10.xlsx'!D20</f>
        <v>2.2196263953457641E-3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 t="str">
        <f>'[1]SK16 9 Deg Cycle 2_10.xlsx'!B21</f>
        <v>N/A</v>
      </c>
      <c r="C37" t="str">
        <f>'[1]SK16 9 Deg Cycle 2_10.xlsx'!C21</f>
        <v>N/A</v>
      </c>
      <c r="D37">
        <f>'[1]SK16 9 Deg Cycle 2_10.xlsx'!D21</f>
        <v>1.9272972763588381E-3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 t="str">
        <f>'[1]SK16 9 Deg Cycle 2_10.xlsx'!B24</f>
        <v>N/A</v>
      </c>
      <c r="C38" t="str">
        <f>'[1]SK16 9 Deg Cycle 2_10.xlsx'!C24</f>
        <v>N/A</v>
      </c>
      <c r="D38">
        <f>'[1]SK16 9 Deg Cycle 2_10.xlsx'!D24</f>
        <v>1.6888992415316729E-3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 t="str">
        <f>'[1]SK16 9 Deg Cycle 2_10.xlsx'!B25</f>
        <v>N/A</v>
      </c>
      <c r="C39" t="str">
        <f>'[1]SK16 9 Deg Cycle 2_10.xlsx'!C25</f>
        <v>N/A</v>
      </c>
      <c r="D39">
        <f>'[1]SK16 9 Deg Cycle 2_10.xlsx'!D25</f>
        <v>2.402957614693882E-3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 t="str">
        <f>'[1]SK16 9 Deg Cycle 2_10.xlsx'!B26</f>
        <v>N/A</v>
      </c>
      <c r="C40" t="str">
        <f>'[1]SK16 9 Deg Cycle 2_10.xlsx'!C26</f>
        <v>N/A</v>
      </c>
      <c r="D40">
        <f>'[1]SK16 9 Deg Cycle 2_10.xlsx'!D26</f>
        <v>2.2784506696318829E-3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 t="str">
        <f>'[1]SK16 9 Deg Cycle 2_10.xlsx'!B27</f>
        <v>N/A</v>
      </c>
      <c r="C41" t="str">
        <f>'[1]SK16 9 Deg Cycle 2_10.xlsx'!C27</f>
        <v>N/A</v>
      </c>
      <c r="D41">
        <f>'[1]SK16 9 Deg Cycle 2_10.xlsx'!D27</f>
        <v>2.6541646415067489E-3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 t="str">
        <f>'[1]SK16 9 Deg Cycle 2_10.xlsx'!B29</f>
        <v>N/A</v>
      </c>
      <c r="C42" t="str">
        <f>'[1]SK16 9 Deg Cycle 2_10.xlsx'!C29</f>
        <v>N/A</v>
      </c>
      <c r="D42">
        <f>'[1]SK16 9 Deg Cycle 2_10.xlsx'!D29</f>
        <v>2.9485111186637108E-3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 t="str">
        <f>'[1]SK16 9 Deg Cycle 2_10.xlsx'!B32</f>
        <v>N/A</v>
      </c>
      <c r="C43" t="str">
        <f>'[1]SK16 9 Deg Cycle 2_10.xlsx'!C32</f>
        <v>N/A</v>
      </c>
      <c r="D43">
        <f>'[1]SK16 9 Deg Cycle 2_10.xlsx'!D32</f>
        <v>2.5025592093474219E-3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2_10.xlsx'!B35</f>
        <v>N/A</v>
      </c>
      <c r="C44" t="str">
        <f>'[1]SK16 9 Deg Cycle 2_10.xlsx'!C35</f>
        <v>N/A</v>
      </c>
      <c r="D44">
        <f>'[1]SK16 9 Deg Cycle 2_10.xlsx'!D35</f>
        <v>1.726456783069539E-3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2_10.xlsx'!B37</f>
        <v>N/A</v>
      </c>
      <c r="C45" t="str">
        <f>'[1]SK16 9 Deg Cycle 2_10.xlsx'!C37</f>
        <v>N/A</v>
      </c>
      <c r="D45">
        <f>'[1]SK16 9 Deg Cycle 2_10.xlsx'!D37</f>
        <v>2.2007714156254301E-3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2_10.xlsx'!B44</f>
        <v>N/A</v>
      </c>
      <c r="C46" t="str">
        <f>'[1]SK16 9 Deg Cycle 2_10.xlsx'!C44</f>
        <v>N/A</v>
      </c>
      <c r="D46">
        <f>'[1]SK16 9 Deg Cycle 2_10.xlsx'!D44</f>
        <v>7.2144524115772674E-4</v>
      </c>
    </row>
    <row r="47" spans="1:6" x14ac:dyDescent="0.25">
      <c r="A47" s="6" t="s">
        <v>114</v>
      </c>
      <c r="B47" t="str">
        <f>'[1]SK16 9 Deg Cycle 2_10.xlsx'!B47</f>
        <v>N/A</v>
      </c>
      <c r="C47" t="str">
        <f>'[1]SK16 9 Deg Cycle 2_10.xlsx'!C47</f>
        <v>N/A</v>
      </c>
      <c r="D47">
        <f>'[1]SK16 9 Deg Cycle 2_10.xlsx'!D47</f>
        <v>3.1615762298522758E-3</v>
      </c>
    </row>
    <row r="48" spans="1:6" x14ac:dyDescent="0.25">
      <c r="A48" s="6" t="s">
        <v>115</v>
      </c>
      <c r="B48" t="str">
        <f>'[1]SK16 9 Deg Cycle 2_10.xlsx'!B48</f>
        <v>N/A</v>
      </c>
      <c r="C48" t="str">
        <f>'[1]SK16 9 Deg Cycle 2_10.xlsx'!C48</f>
        <v>N/A</v>
      </c>
      <c r="D48">
        <f>'[1]SK16 9 Deg Cycle 2_10.xlsx'!D48</f>
        <v>2.032613671647295E-3</v>
      </c>
    </row>
    <row r="49" spans="1:4" x14ac:dyDescent="0.25">
      <c r="A49" s="6" t="s">
        <v>116</v>
      </c>
      <c r="B49" t="str">
        <f>'[1]SK16 9 Deg Cycle 2_10.xlsx'!B49</f>
        <v>N/A</v>
      </c>
      <c r="C49" t="str">
        <f>'[1]SK16 9 Deg Cycle 2_10.xlsx'!C49</f>
        <v>N/A</v>
      </c>
      <c r="D49">
        <f>'[1]SK16 9 Deg Cycle 2_10.xlsx'!D49</f>
        <v>1.886917954346478E-3</v>
      </c>
    </row>
  </sheetData>
  <autoFilter ref="B1:D49" xr:uid="{CF147B28-3DC1-4854-95DB-69AE8936E837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58F6-B164-4987-978B-798AB8AE0983}">
  <dimension ref="A1:J49"/>
  <sheetViews>
    <sheetView topLeftCell="A8" workbookViewId="0">
      <selection activeCell="F2" sqref="F2:F45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2_11.xlsx'!B21</f>
        <v>15.090813771000001</v>
      </c>
      <c r="C2">
        <f>'[1]SK16 9 Deg Cycle 2_11.xlsx'!C21</f>
        <v>1.9509405318974429E-4</v>
      </c>
      <c r="D2">
        <f>'[1]SK16 9 Deg Cycle 2_11.xlsx'!D21</f>
        <v>5.5613000535140377E-3</v>
      </c>
      <c r="E2">
        <v>1</v>
      </c>
      <c r="F2" s="7">
        <f>E2/47*100</f>
        <v>2.1276595744680851</v>
      </c>
      <c r="G2">
        <f>AVERAGE(B2:B49)</f>
        <v>51.208231763657189</v>
      </c>
      <c r="H2">
        <f>AVERAGE(C2:C49)</f>
        <v>2.5641847701608311E-4</v>
      </c>
      <c r="I2">
        <f>AVERAGE(D2:D49)</f>
        <v>3.8742333427334024E-3</v>
      </c>
      <c r="J2">
        <v>0.25</v>
      </c>
    </row>
    <row r="3" spans="1:10" x14ac:dyDescent="0.25">
      <c r="A3" s="6" t="s">
        <v>70</v>
      </c>
      <c r="B3">
        <f>'[1]SK16 9 Deg Cycle 2_11.xlsx'!B6</f>
        <v>20.617180375472199</v>
      </c>
      <c r="C3">
        <f>'[1]SK16 9 Deg Cycle 2_11.xlsx'!C6</f>
        <v>3.2684422081549172E-4</v>
      </c>
      <c r="D3">
        <f>'[1]SK16 9 Deg Cycle 2_11.xlsx'!D6</f>
        <v>5.2992078284264423E-3</v>
      </c>
      <c r="E3">
        <v>2</v>
      </c>
      <c r="F3" s="7">
        <f t="shared" ref="F3:F45" si="0">E3/47*100</f>
        <v>4.2553191489361701</v>
      </c>
      <c r="G3">
        <f>G4/SQRT(COUNT(B2:B49))</f>
        <v>2.9819557560355872</v>
      </c>
      <c r="H3">
        <f>H4/SQRT(COUNT(C2:C49))</f>
        <v>1.6429476378199899E-5</v>
      </c>
      <c r="I3">
        <f>I4/SQRT(COUNT(D2:D49))</f>
        <v>1.7009515319468506E-4</v>
      </c>
    </row>
    <row r="4" spans="1:10" x14ac:dyDescent="0.25">
      <c r="A4" s="6" t="s">
        <v>71</v>
      </c>
      <c r="B4">
        <f>'[1]SK16 9 Deg Cycle 2_11.xlsx'!B23</f>
        <v>21.617745125472201</v>
      </c>
      <c r="C4">
        <f>'[1]SK16 9 Deg Cycle 2_11.xlsx'!C23</f>
        <v>1.7594944518417341E-4</v>
      </c>
      <c r="D4">
        <f>'[1]SK16 9 Deg Cycle 2_11.xlsx'!D23</f>
        <v>4.2725886266259628E-3</v>
      </c>
      <c r="E4">
        <v>3</v>
      </c>
      <c r="F4" s="7">
        <f t="shared" si="0"/>
        <v>6.3829787234042552</v>
      </c>
      <c r="G4">
        <f>_xlfn.STDEV.S(B2:B49)</f>
        <v>19.780056768421215</v>
      </c>
      <c r="H4">
        <f>_xlfn.STDEV.S(C2:C196)</f>
        <v>1.0898081729699247E-4</v>
      </c>
      <c r="I4">
        <f>_xlfn.STDEV.S(D2:D196)</f>
        <v>1.1784537898176246E-3</v>
      </c>
    </row>
    <row r="5" spans="1:10" x14ac:dyDescent="0.25">
      <c r="A5" s="6" t="s">
        <v>72</v>
      </c>
      <c r="B5">
        <f>'[1]SK16 9 Deg Cycle 2_11.xlsx'!B14</f>
        <v>22.619150672416701</v>
      </c>
      <c r="C5">
        <f>'[1]SK16 9 Deg Cycle 2_11.xlsx'!C14</f>
        <v>1.33108498681964E-4</v>
      </c>
      <c r="D5">
        <f>'[1]SK16 9 Deg Cycle 2_11.xlsx'!D14</f>
        <v>3.047980259981957E-3</v>
      </c>
      <c r="E5">
        <v>4</v>
      </c>
      <c r="F5" s="7">
        <f t="shared" si="0"/>
        <v>8.5106382978723403</v>
      </c>
      <c r="G5" s="8">
        <f>G4/G2</f>
        <v>0.38626713102910237</v>
      </c>
      <c r="H5" s="8">
        <f>H4/H2</f>
        <v>0.42501156143344915</v>
      </c>
      <c r="I5" s="8">
        <f>I4/I2</f>
        <v>0.3041772876246493</v>
      </c>
    </row>
    <row r="6" spans="1:10" x14ac:dyDescent="0.25">
      <c r="A6" s="6" t="s">
        <v>73</v>
      </c>
      <c r="B6">
        <f>'[1]SK16 9 Deg Cycle 2_11.xlsx'!B34</f>
        <v>27.6418892191667</v>
      </c>
      <c r="C6">
        <f>'[1]SK16 9 Deg Cycle 2_11.xlsx'!C34</f>
        <v>2.269463137379823E-4</v>
      </c>
      <c r="D6">
        <f>'[1]SK16 9 Deg Cycle 2_11.xlsx'!D34</f>
        <v>4.4908446734676774E-3</v>
      </c>
      <c r="E6">
        <v>5</v>
      </c>
      <c r="F6" s="7">
        <f t="shared" si="0"/>
        <v>10.638297872340425</v>
      </c>
      <c r="G6">
        <f>COUNT(B2:B196)</f>
        <v>44</v>
      </c>
      <c r="H6">
        <f>COUNT(C2:C196)</f>
        <v>44</v>
      </c>
      <c r="I6">
        <f>COUNT(D2:D196)</f>
        <v>48</v>
      </c>
    </row>
    <row r="7" spans="1:10" x14ac:dyDescent="0.25">
      <c r="A7" s="6" t="s">
        <v>74</v>
      </c>
      <c r="B7">
        <f>'[1]SK16 9 Deg Cycle 2_11.xlsx'!B39</f>
        <v>29.6554314300556</v>
      </c>
      <c r="C7">
        <f>'[1]SK16 9 Deg Cycle 2_11.xlsx'!C39</f>
        <v>1.5193161955232579E-4</v>
      </c>
      <c r="D7">
        <f>'[1]SK16 9 Deg Cycle 2_11.xlsx'!D39</f>
        <v>3.520059870756763E-3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2_11.xlsx'!B40</f>
        <v>34.668342656138897</v>
      </c>
      <c r="C8">
        <f>'[1]SK16 9 Deg Cycle 2_11.xlsx'!C40</f>
        <v>3.0633223020097518E-4</v>
      </c>
      <c r="D8">
        <f>'[1]SK16 9 Deg Cycle 2_11.xlsx'!D40</f>
        <v>4.662029947682585E-3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2_11.xlsx'!B27</f>
        <v>35.170137093527799</v>
      </c>
      <c r="C9">
        <f>'[1]SK16 9 Deg Cycle 2_11.xlsx'!C27</f>
        <v>6.1837897795989527E-5</v>
      </c>
      <c r="D9">
        <f>'[1]SK16 9 Deg Cycle 2_11.xlsx'!D27</f>
        <v>5.6148569996781524E-3</v>
      </c>
      <c r="E9">
        <v>8</v>
      </c>
      <c r="F9" s="7">
        <f t="shared" si="0"/>
        <v>17.021276595744681</v>
      </c>
      <c r="G9">
        <f>MAX(B2:B49)</f>
        <v>120.05087809450001</v>
      </c>
      <c r="H9">
        <f>MAX(C2:C49)</f>
        <v>5.4873283470241094E-4</v>
      </c>
      <c r="I9">
        <f>MAX(D2:D49)</f>
        <v>6.9645076193530714E-3</v>
      </c>
    </row>
    <row r="10" spans="1:10" x14ac:dyDescent="0.25">
      <c r="A10" s="6" t="s">
        <v>77</v>
      </c>
      <c r="B10">
        <f>'[1]SK16 9 Deg Cycle 2_11.xlsx'!B24</f>
        <v>37.6811895785278</v>
      </c>
      <c r="C10">
        <f>'[1]SK16 9 Deg Cycle 2_11.xlsx'!C24</f>
        <v>2.6285891337547658E-4</v>
      </c>
      <c r="D10">
        <f>'[1]SK16 9 Deg Cycle 2_11.xlsx'!D24</f>
        <v>3.6132450293097141E-3</v>
      </c>
      <c r="E10">
        <v>9</v>
      </c>
      <c r="F10" s="7">
        <f t="shared" si="0"/>
        <v>19.148936170212767</v>
      </c>
      <c r="G10">
        <f>MIN(B2:B49)</f>
        <v>15.090813771000001</v>
      </c>
      <c r="H10">
        <f>MIN(C2:C49)</f>
        <v>-1.9551821378547951E-5</v>
      </c>
      <c r="I10">
        <f>MIN(D2:D49)</f>
        <v>5.5697388005152004E-4</v>
      </c>
    </row>
    <row r="11" spans="1:10" x14ac:dyDescent="0.25">
      <c r="A11" s="6" t="s">
        <v>78</v>
      </c>
      <c r="B11">
        <f>'[1]SK16 9 Deg Cycle 2_11.xlsx'!B8</f>
        <v>39.190595094861102</v>
      </c>
      <c r="C11">
        <f>'[1]SK16 9 Deg Cycle 2_11.xlsx'!C8</f>
        <v>2.6601858369622029E-4</v>
      </c>
      <c r="D11">
        <f>'[1]SK16 9 Deg Cycle 2_11.xlsx'!D8</f>
        <v>3.6665964452091649E-3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2_11.xlsx'!B17</f>
        <v>39.190595094861102</v>
      </c>
      <c r="C12">
        <f>'[1]SK16 9 Deg Cycle 2_11.xlsx'!C17</f>
        <v>3.3543142712496839E-4</v>
      </c>
      <c r="D12">
        <f>'[1]SK16 9 Deg Cycle 2_11.xlsx'!D17</f>
        <v>5.5197853792514264E-3</v>
      </c>
      <c r="E12">
        <v>11</v>
      </c>
      <c r="F12" s="7">
        <f t="shared" si="0"/>
        <v>23.404255319148938</v>
      </c>
      <c r="G12">
        <f>(16*G5^2)</f>
        <v>2.3872367442152598</v>
      </c>
      <c r="H12">
        <f>(16*H5^2)</f>
        <v>2.8901572376335762</v>
      </c>
      <c r="I12">
        <f>(16*I5^2)</f>
        <v>1.480381156907018</v>
      </c>
    </row>
    <row r="13" spans="1:10" x14ac:dyDescent="0.25">
      <c r="A13" s="6" t="s">
        <v>80</v>
      </c>
      <c r="B13">
        <f>'[1]SK16 9 Deg Cycle 2_11.xlsx'!B33</f>
        <v>40.698899415861099</v>
      </c>
      <c r="C13">
        <f>'[1]SK16 9 Deg Cycle 2_11.xlsx'!C33</f>
        <v>1.640036888075574E-4</v>
      </c>
      <c r="D13">
        <f>'[1]SK16 9 Deg Cycle 2_11.xlsx'!D33</f>
        <v>5.0857898928040081E-3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2_11.xlsx'!B42</f>
        <v>41.2031483395278</v>
      </c>
      <c r="C14">
        <f>'[1]SK16 9 Deg Cycle 2_11.xlsx'!C42</f>
        <v>2.028033816854909E-4</v>
      </c>
      <c r="D14">
        <f>'[1]SK16 9 Deg Cycle 2_11.xlsx'!D42</f>
        <v>4.6773835195797631E-3</v>
      </c>
      <c r="E14">
        <v>13</v>
      </c>
      <c r="F14" s="7">
        <f t="shared" si="0"/>
        <v>27.659574468085108</v>
      </c>
      <c r="G14">
        <f>G12/G13</f>
        <v>28.844956813177049</v>
      </c>
      <c r="H14">
        <f>H12/H13</f>
        <v>34.921739917435829</v>
      </c>
      <c r="I14">
        <f>I12/I13</f>
        <v>17.887430160204325</v>
      </c>
    </row>
    <row r="15" spans="1:10" x14ac:dyDescent="0.25">
      <c r="A15" s="6" t="s">
        <v>82</v>
      </c>
      <c r="B15">
        <f>'[1]SK16 9 Deg Cycle 2_11.xlsx'!B30</f>
        <v>42.203926000472201</v>
      </c>
      <c r="C15">
        <f>'[1]SK16 9 Deg Cycle 2_11.xlsx'!C30</f>
        <v>3.9987617374466472E-4</v>
      </c>
      <c r="D15">
        <f>'[1]SK16 9 Deg Cycle 2_11.xlsx'!D30</f>
        <v>4.5298272365930066E-3</v>
      </c>
      <c r="E15">
        <v>14</v>
      </c>
      <c r="F15" s="7">
        <f t="shared" si="0"/>
        <v>29.787234042553191</v>
      </c>
      <c r="G15">
        <f>ROUND(G14,0)</f>
        <v>29</v>
      </c>
      <c r="H15">
        <f>ROUND(H14,0)</f>
        <v>35</v>
      </c>
      <c r="I15">
        <f>ROUND(I14,0)</f>
        <v>18</v>
      </c>
    </row>
    <row r="16" spans="1:10" x14ac:dyDescent="0.25">
      <c r="A16" s="6" t="s">
        <v>83</v>
      </c>
      <c r="B16">
        <f>'[1]SK16 9 Deg Cycle 2_11.xlsx'!B48</f>
        <v>43.205763016194403</v>
      </c>
      <c r="C16">
        <f>'[1]SK16 9 Deg Cycle 2_11.xlsx'!C48</f>
        <v>1.3409151515595189E-4</v>
      </c>
      <c r="D16">
        <f>'[1]SK16 9 Deg Cycle 2_11.xlsx'!D48</f>
        <v>4.3315408595548232E-3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2_11.xlsx'!B35</f>
        <v>44.709623200833299</v>
      </c>
      <c r="C17">
        <f>'[1]SK16 9 Deg Cycle 2_11.xlsx'!C35</f>
        <v>3.7811115240275029E-4</v>
      </c>
      <c r="D17">
        <f>'[1]SK16 9 Deg Cycle 2_11.xlsx'!D35</f>
        <v>4.2451111045111092E-3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2_11.xlsx'!B26</f>
        <v>46.215227398861103</v>
      </c>
      <c r="C18">
        <f>'[1]SK16 9 Deg Cycle 2_11.xlsx'!C26</f>
        <v>2.5141284121007502E-4</v>
      </c>
      <c r="D18">
        <f>'[1]SK16 9 Deg Cycle 2_11.xlsx'!D26</f>
        <v>3.9072267479407126E-3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2_11.xlsx'!B32</f>
        <v>46.215227398861103</v>
      </c>
      <c r="C19">
        <f>'[1]SK16 9 Deg Cycle 2_11.xlsx'!C32</f>
        <v>4.1059305707426763E-4</v>
      </c>
      <c r="D19">
        <f>'[1]SK16 9 Deg Cycle 2_11.xlsx'!D32</f>
        <v>4.2894733434637629E-3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2_11.xlsx'!B37</f>
        <v>46.716865005944399</v>
      </c>
      <c r="C20">
        <f>'[1]SK16 9 Deg Cycle 2_11.xlsx'!C37</f>
        <v>2.6958191982040817E-4</v>
      </c>
      <c r="D20">
        <f>'[1]SK16 9 Deg Cycle 2_11.xlsx'!D37</f>
        <v>3.5795688675827738E-3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2_11.xlsx'!B25</f>
        <v>47.219092676527801</v>
      </c>
      <c r="C21">
        <f>'[1]SK16 9 Deg Cycle 2_11.xlsx'!C25</f>
        <v>3.7397757201377413E-5</v>
      </c>
      <c r="D21">
        <f>'[1]SK16 9 Deg Cycle 2_11.xlsx'!D25</f>
        <v>4.6032121265610869E-3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2_11.xlsx'!B28</f>
        <v>47.219092676527801</v>
      </c>
      <c r="C22">
        <f>'[1]SK16 9 Deg Cycle 2_11.xlsx'!C28</f>
        <v>2.5959064024796448E-4</v>
      </c>
      <c r="D22">
        <f>'[1]SK16 9 Deg Cycle 2_11.xlsx'!D28</f>
        <v>3.2205210791343641E-3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2_11.xlsx'!B46</f>
        <v>47.219092676527801</v>
      </c>
      <c r="C23">
        <f>'[1]SK16 9 Deg Cycle 2_11.xlsx'!C46</f>
        <v>2.4221799660383611E-4</v>
      </c>
      <c r="D23">
        <f>'[1]SK16 9 Deg Cycle 2_11.xlsx'!D46</f>
        <v>3.2526993776791002E-3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2_11.xlsx'!B12</f>
        <v>47.720714753972203</v>
      </c>
      <c r="C24">
        <f>'[1]SK16 9 Deg Cycle 2_11.xlsx'!C12</f>
        <v>3.7055910978308812E-4</v>
      </c>
      <c r="D24">
        <f>'[1]SK16 9 Deg Cycle 2_11.xlsx'!D12</f>
        <v>2.8874019407662379E-3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2_11.xlsx'!B16</f>
        <v>47.720714753972203</v>
      </c>
      <c r="C25">
        <f>'[1]SK16 9 Deg Cycle 2_11.xlsx'!C16</f>
        <v>3.9227885167465552E-4</v>
      </c>
      <c r="D25">
        <f>'[1]SK16 9 Deg Cycle 2_11.xlsx'!D16</f>
        <v>3.9773041818814544E-3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2_11.xlsx'!B36</f>
        <v>47.720714753972203</v>
      </c>
      <c r="C26">
        <f>'[1]SK16 9 Deg Cycle 2_11.xlsx'!C36</f>
        <v>2.355446813246814E-4</v>
      </c>
      <c r="D26">
        <f>'[1]SK16 9 Deg Cycle 2_11.xlsx'!D36</f>
        <v>3.3648602290486879E-3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2_11.xlsx'!B19</f>
        <v>52.252354557916703</v>
      </c>
      <c r="C27">
        <f>'[1]SK16 9 Deg Cycle 2_11.xlsx'!C19</f>
        <v>3.089841229146111E-4</v>
      </c>
      <c r="D27">
        <f>'[1]SK16 9 Deg Cycle 2_11.xlsx'!D19</f>
        <v>3.4645146374285289E-3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2_11.xlsx'!B38</f>
        <v>52.752204805333299</v>
      </c>
      <c r="C28">
        <f>'[1]SK16 9 Deg Cycle 2_11.xlsx'!C38</f>
        <v>2.2611775651817711E-4</v>
      </c>
      <c r="D28">
        <f>'[1]SK16 9 Deg Cycle 2_11.xlsx'!D38</f>
        <v>3.259728805336504E-3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2_11.xlsx'!B47</f>
        <v>52.752204805333299</v>
      </c>
      <c r="C29">
        <f>'[1]SK16 9 Deg Cycle 2_11.xlsx'!C47</f>
        <v>2.9976972124683962E-4</v>
      </c>
      <c r="D29">
        <f>'[1]SK16 9 Deg Cycle 2_11.xlsx'!D47</f>
        <v>3.6701512167209372E-3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2_11.xlsx'!B5</f>
        <v>54.257676234777797</v>
      </c>
      <c r="C30">
        <f>'[1]SK16 9 Deg Cycle 2_11.xlsx'!C5</f>
        <v>1.4532185734328481E-4</v>
      </c>
      <c r="D30">
        <f>'[1]SK16 9 Deg Cycle 2_11.xlsx'!D5</f>
        <v>2.4987810988407258E-3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2_11.xlsx'!B2</f>
        <v>56.262783266694399</v>
      </c>
      <c r="C31">
        <f>'[1]SK16 9 Deg Cycle 2_11.xlsx'!C2</f>
        <v>3.6051803638090289E-4</v>
      </c>
      <c r="D31">
        <f>'[1]SK16 9 Deg Cycle 2_11.xlsx'!D2</f>
        <v>4.0986021901295031E-3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2_11.xlsx'!B29</f>
        <v>56.262783266694399</v>
      </c>
      <c r="C32">
        <f>'[1]SK16 9 Deg Cycle 2_11.xlsx'!C29</f>
        <v>1.3312259405898671E-4</v>
      </c>
      <c r="D32">
        <f>'[1]SK16 9 Deg Cycle 2_11.xlsx'!D29</f>
        <v>2.6806092239456121E-3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2_11.xlsx'!B49</f>
        <v>59.274042017722202</v>
      </c>
      <c r="C33">
        <f>'[1]SK16 9 Deg Cycle 2_11.xlsx'!C49</f>
        <v>1.5313430031494281E-4</v>
      </c>
      <c r="D33">
        <f>'[1]SK16 9 Deg Cycle 2_11.xlsx'!D49</f>
        <v>2.6157075305417079E-3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2_11.xlsx'!B31</f>
        <v>60.783189179750003</v>
      </c>
      <c r="C34">
        <f>'[1]SK16 9 Deg Cycle 2_11.xlsx'!C31</f>
        <v>2.5668273457019102E-4</v>
      </c>
      <c r="D34">
        <f>'[1]SK16 9 Deg Cycle 2_11.xlsx'!D31</f>
        <v>2.487749036857135E-3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2_11.xlsx'!B41</f>
        <v>64.809800686111103</v>
      </c>
      <c r="C35">
        <f>'[1]SK16 9 Deg Cycle 2_11.xlsx'!C41</f>
        <v>3.0449855700253432E-4</v>
      </c>
      <c r="D35">
        <f>'[1]SK16 9 Deg Cycle 2_11.xlsx'!D41</f>
        <v>3.6433464946275858E-3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2_11.xlsx'!B11</f>
        <v>66.311841570111099</v>
      </c>
      <c r="C36">
        <f>'[1]SK16 9 Deg Cycle 2_11.xlsx'!C11</f>
        <v>2.35147607200064E-4</v>
      </c>
      <c r="D36">
        <f>'[1]SK16 9 Deg Cycle 2_11.xlsx'!D11</f>
        <v>3.0853091247992838E-3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>
        <f>'[1]SK16 9 Deg Cycle 2_11.xlsx'!B4</f>
        <v>67.314551099083303</v>
      </c>
      <c r="C37">
        <f>'[1]SK16 9 Deg Cycle 2_11.xlsx'!C4</f>
        <v>3.3104623330569908E-4</v>
      </c>
      <c r="D37">
        <f>'[1]SK16 9 Deg Cycle 2_11.xlsx'!D4</f>
        <v>2.6387881378083919E-3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>
        <f>'[1]SK16 9 Deg Cycle 2_11.xlsx'!B9</f>
        <v>67.314551099083303</v>
      </c>
      <c r="C38">
        <f>'[1]SK16 9 Deg Cycle 2_11.xlsx'!C9</f>
        <v>2.871116136464294E-4</v>
      </c>
      <c r="D38">
        <f>'[1]SK16 9 Deg Cycle 2_11.xlsx'!D9</f>
        <v>3.6291767497038112E-3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>
        <f>'[1]SK16 9 Deg Cycle 2_11.xlsx'!B10</f>
        <v>67.816294452833304</v>
      </c>
      <c r="C39">
        <f>'[1]SK16 9 Deg Cycle 2_11.xlsx'!C10</f>
        <v>2.53017508778329E-4</v>
      </c>
      <c r="D39">
        <f>'[1]SK16 9 Deg Cycle 2_11.xlsx'!D10</f>
        <v>2.5764928432769748E-3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>
        <f>'[1]SK16 9 Deg Cycle 2_11.xlsx'!B22</f>
        <v>70.830791514027794</v>
      </c>
      <c r="C40">
        <f>'[1]SK16 9 Deg Cycle 2_11.xlsx'!C22</f>
        <v>3.8999067259243292E-4</v>
      </c>
      <c r="D40">
        <f>'[1]SK16 9 Deg Cycle 2_11.xlsx'!D22</f>
        <v>3.2812135927632862E-3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>
        <f>'[1]SK16 9 Deg Cycle 2_11.xlsx'!B7</f>
        <v>76.347190472083298</v>
      </c>
      <c r="C41">
        <f>'[1]SK16 9 Deg Cycle 2_11.xlsx'!C7</f>
        <v>5.4873283470241094E-4</v>
      </c>
      <c r="D41">
        <f>'[1]SK16 9 Deg Cycle 2_11.xlsx'!D7</f>
        <v>4.913064655405701E-3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>
        <f>'[1]SK16 9 Deg Cycle 2_11.xlsx'!B18</f>
        <v>76.347190472083298</v>
      </c>
      <c r="C42">
        <f>'[1]SK16 9 Deg Cycle 2_11.xlsx'!C18</f>
        <v>3.0730480879000101E-4</v>
      </c>
      <c r="D42">
        <f>'[1]SK16 9 Deg Cycle 2_11.xlsx'!D18</f>
        <v>3.005266020157812E-3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>
        <f>'[1]SK16 9 Deg Cycle 2_11.xlsx'!B45</f>
        <v>80.871149554277807</v>
      </c>
      <c r="C43">
        <f>'[1]SK16 9 Deg Cycle 2_11.xlsx'!C45</f>
        <v>2.2103574510554821E-4</v>
      </c>
      <c r="D43">
        <f>'[1]SK16 9 Deg Cycle 2_11.xlsx'!D45</f>
        <v>2.648063607873776E-3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>
        <f>'[1]SK16 9 Deg Cycle 2_11.xlsx'!B3</f>
        <v>91.419548272944397</v>
      </c>
      <c r="C44">
        <f>'[1]SK16 9 Deg Cycle 2_11.xlsx'!C3</f>
        <v>3.5001213552273851E-4</v>
      </c>
      <c r="D44">
        <f>'[1]SK16 9 Deg Cycle 2_11.xlsx'!D3</f>
        <v>2.4340064310129752E-3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>
        <f>'[1]SK16 9 Deg Cycle 2_11.xlsx'!B13</f>
        <v>120.05087809450001</v>
      </c>
      <c r="C45">
        <f>'[1]SK16 9 Deg Cycle 2_11.xlsx'!C13</f>
        <v>-1.9551821378547951E-5</v>
      </c>
      <c r="D45">
        <f>'[1]SK16 9 Deg Cycle 2_11.xlsx'!D13</f>
        <v>5.7367965501693048E-3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2_11.xlsx'!B15</f>
        <v>N/A</v>
      </c>
      <c r="C46" t="str">
        <f>'[1]SK16 9 Deg Cycle 2_11.xlsx'!C15</f>
        <v>N/A</v>
      </c>
      <c r="D46">
        <f>'[1]SK16 9 Deg Cycle 2_11.xlsx'!D15</f>
        <v>6.9645076193530714E-3</v>
      </c>
    </row>
    <row r="47" spans="1:6" x14ac:dyDescent="0.25">
      <c r="A47" s="6" t="s">
        <v>114</v>
      </c>
      <c r="B47" t="str">
        <f>'[1]SK16 9 Deg Cycle 2_11.xlsx'!B20</f>
        <v>N/A</v>
      </c>
      <c r="C47" t="str">
        <f>'[1]SK16 9 Deg Cycle 2_11.xlsx'!C20</f>
        <v>N/A</v>
      </c>
      <c r="D47">
        <f>'[1]SK16 9 Deg Cycle 2_11.xlsx'!D20</f>
        <v>4.7850513241502624E-3</v>
      </c>
    </row>
    <row r="48" spans="1:6" x14ac:dyDescent="0.25">
      <c r="A48" s="6" t="s">
        <v>115</v>
      </c>
      <c r="B48" t="str">
        <f>'[1]SK16 9 Deg Cycle 2_11.xlsx'!B43</f>
        <v>N/A</v>
      </c>
      <c r="C48" t="str">
        <f>'[1]SK16 9 Deg Cycle 2_11.xlsx'!C43</f>
        <v>N/A</v>
      </c>
      <c r="D48">
        <f>'[1]SK16 9 Deg Cycle 2_11.xlsx'!D43</f>
        <v>6.0688840592441002E-3</v>
      </c>
    </row>
    <row r="49" spans="1:4" x14ac:dyDescent="0.25">
      <c r="A49" s="6" t="s">
        <v>116</v>
      </c>
      <c r="B49" t="str">
        <f>'[1]SK16 9 Deg Cycle 2_11.xlsx'!B44</f>
        <v>N/A</v>
      </c>
      <c r="C49" t="str">
        <f>'[1]SK16 9 Deg Cycle 2_11.xlsx'!C44</f>
        <v>N/A</v>
      </c>
      <c r="D49">
        <f>'[1]SK16 9 Deg Cycle 2_11.xlsx'!D44</f>
        <v>5.5697388005152004E-4</v>
      </c>
    </row>
  </sheetData>
  <autoFilter ref="B1:D49" xr:uid="{297F58F6-B164-4987-978B-798AB8AE0983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0C20-9CFE-4C86-B527-EB18AA5922E5}">
  <dimension ref="A1:J49"/>
  <sheetViews>
    <sheetView workbookViewId="0">
      <selection activeCell="F43" sqref="F2:F43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2_12.xlsx'!B28</f>
        <v>26.133280979138899</v>
      </c>
      <c r="C2">
        <f>'[1]SK16 9 Deg Cycle 2_12.xlsx'!C28</f>
        <v>1.170391005300318E-4</v>
      </c>
      <c r="D2">
        <f>'[1]SK16 9 Deg Cycle 2_12.xlsx'!D28</f>
        <v>3.9503590722690472E-3</v>
      </c>
      <c r="E2">
        <v>1</v>
      </c>
      <c r="F2" s="7">
        <f>E2/47*100</f>
        <v>2.1276595744680851</v>
      </c>
      <c r="G2">
        <f>AVERAGE(B2:B49)</f>
        <v>66.633476893795674</v>
      </c>
      <c r="H2">
        <f>AVERAGE(C2:C49)</f>
        <v>2.1674753320419831E-4</v>
      </c>
      <c r="I2">
        <f>AVERAGE(D2:D49)</f>
        <v>3.5484296346720043E-3</v>
      </c>
      <c r="J2">
        <v>0.25</v>
      </c>
    </row>
    <row r="3" spans="1:10" x14ac:dyDescent="0.25">
      <c r="A3" s="6" t="s">
        <v>70</v>
      </c>
      <c r="B3">
        <f>'[1]SK16 9 Deg Cycle 2_12.xlsx'!B12</f>
        <v>29.152357585944401</v>
      </c>
      <c r="C3">
        <f>'[1]SK16 9 Deg Cycle 2_12.xlsx'!C12</f>
        <v>3.0331208429509968E-4</v>
      </c>
      <c r="D3">
        <f>'[1]SK16 9 Deg Cycle 2_12.xlsx'!D12</f>
        <v>4.4850675569954737E-3</v>
      </c>
      <c r="E3">
        <v>2</v>
      </c>
      <c r="F3" s="7">
        <f t="shared" ref="F3:F45" si="0">E3/47*100</f>
        <v>4.2553191489361701</v>
      </c>
      <c r="G3">
        <f>G4/SQRT(COUNT(B2:B49))</f>
        <v>2.634548256904087</v>
      </c>
      <c r="H3">
        <f>H4/SQRT(COUNT(C2:C49))</f>
        <v>1.3514189099313803E-5</v>
      </c>
      <c r="I3">
        <f>I4/SQRT(COUNT(D2:D49))</f>
        <v>2.0114423592474857E-4</v>
      </c>
    </row>
    <row r="4" spans="1:10" x14ac:dyDescent="0.25">
      <c r="A4" s="6" t="s">
        <v>71</v>
      </c>
      <c r="B4">
        <f>'[1]SK16 9 Deg Cycle 2_12.xlsx'!B46</f>
        <v>37.681833134249999</v>
      </c>
      <c r="C4">
        <f>'[1]SK16 9 Deg Cycle 2_12.xlsx'!C46</f>
        <v>4.1169985929418687E-4</v>
      </c>
      <c r="D4">
        <f>'[1]SK16 9 Deg Cycle 2_12.xlsx'!D46</f>
        <v>3.95102528465979E-3</v>
      </c>
      <c r="E4">
        <v>3</v>
      </c>
      <c r="F4" s="7">
        <f t="shared" si="0"/>
        <v>6.3829787234042552</v>
      </c>
      <c r="G4">
        <f>_xlfn.STDEV.S(B2:B49)</f>
        <v>17.073824110437805</v>
      </c>
      <c r="H4">
        <f>_xlfn.STDEV.S(C2:C196)</f>
        <v>8.7581955301902837E-5</v>
      </c>
      <c r="I4">
        <f>_xlfn.STDEV.S(D2:D196)</f>
        <v>1.393568145085142E-3</v>
      </c>
    </row>
    <row r="5" spans="1:10" x14ac:dyDescent="0.25">
      <c r="A5" s="6" t="s">
        <v>72</v>
      </c>
      <c r="B5">
        <f>'[1]SK16 9 Deg Cycle 2_12.xlsx'!B24</f>
        <v>42.204697971694401</v>
      </c>
      <c r="C5">
        <f>'[1]SK16 9 Deg Cycle 2_12.xlsx'!C24</f>
        <v>3.1158576282236459E-4</v>
      </c>
      <c r="D5">
        <f>'[1]SK16 9 Deg Cycle 2_12.xlsx'!D24</f>
        <v>4.4896024200863369E-3</v>
      </c>
      <c r="E5">
        <v>4</v>
      </c>
      <c r="F5" s="7">
        <f t="shared" si="0"/>
        <v>8.5106382978723403</v>
      </c>
      <c r="G5" s="8">
        <f>G4/G2</f>
        <v>0.25623492734216863</v>
      </c>
      <c r="H5" s="8">
        <f>H4/H2</f>
        <v>0.4040735966272414</v>
      </c>
      <c r="I5" s="8">
        <f>I4/I2</f>
        <v>0.39272813288122455</v>
      </c>
    </row>
    <row r="6" spans="1:10" x14ac:dyDescent="0.25">
      <c r="A6" s="6" t="s">
        <v>73</v>
      </c>
      <c r="B6">
        <f>'[1]SK16 9 Deg Cycle 2_12.xlsx'!B17</f>
        <v>46.216098590249999</v>
      </c>
      <c r="C6">
        <f>'[1]SK16 9 Deg Cycle 2_12.xlsx'!C17</f>
        <v>2.5056800652512962E-4</v>
      </c>
      <c r="D6">
        <f>'[1]SK16 9 Deg Cycle 2_12.xlsx'!D17</f>
        <v>3.9610242460107253E-3</v>
      </c>
      <c r="E6">
        <v>5</v>
      </c>
      <c r="F6" s="7">
        <f t="shared" si="0"/>
        <v>10.638297872340425</v>
      </c>
      <c r="G6">
        <f>COUNT(B2:B196)</f>
        <v>42</v>
      </c>
      <c r="H6">
        <f>COUNT(C2:C196)</f>
        <v>42</v>
      </c>
      <c r="I6">
        <f>COUNT(D2:D196)</f>
        <v>48</v>
      </c>
    </row>
    <row r="7" spans="1:10" x14ac:dyDescent="0.25">
      <c r="A7" s="6" t="s">
        <v>74</v>
      </c>
      <c r="B7">
        <f>'[1]SK16 9 Deg Cycle 2_12.xlsx'!B7</f>
        <v>47.721665561750001</v>
      </c>
      <c r="C7">
        <f>'[1]SK16 9 Deg Cycle 2_12.xlsx'!C7</f>
        <v>1.784291742043046E-4</v>
      </c>
      <c r="D7">
        <f>'[1]SK16 9 Deg Cycle 2_12.xlsx'!D7</f>
        <v>2.9508547621150769E-3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2_12.xlsx'!B11</f>
        <v>49.230625629222203</v>
      </c>
      <c r="C8">
        <f>'[1]SK16 9 Deg Cycle 2_12.xlsx'!C11</f>
        <v>1.450966579910679E-4</v>
      </c>
      <c r="D8">
        <f>'[1]SK16 9 Deg Cycle 2_12.xlsx'!D11</f>
        <v>2.9323618650986582E-3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2_12.xlsx'!B32</f>
        <v>50.237823524</v>
      </c>
      <c r="C9">
        <f>'[1]SK16 9 Deg Cycle 2_12.xlsx'!C32</f>
        <v>8.0317877330880183E-5</v>
      </c>
      <c r="D9">
        <f>'[1]SK16 9 Deg Cycle 2_12.xlsx'!D32</f>
        <v>4.8218310633993634E-3</v>
      </c>
      <c r="E9">
        <v>8</v>
      </c>
      <c r="F9" s="7">
        <f t="shared" si="0"/>
        <v>17.021276595744681</v>
      </c>
      <c r="G9">
        <f>MAX(B2:B49)</f>
        <v>107.502398670056</v>
      </c>
      <c r="H9">
        <f>MAX(C2:C49)</f>
        <v>4.1169985929418687E-4</v>
      </c>
      <c r="I9">
        <f>MAX(D2:D49)</f>
        <v>8.8199904752241758E-3</v>
      </c>
    </row>
    <row r="10" spans="1:10" x14ac:dyDescent="0.25">
      <c r="A10" s="6" t="s">
        <v>77</v>
      </c>
      <c r="B10">
        <f>'[1]SK16 9 Deg Cycle 2_12.xlsx'!B31</f>
        <v>53.7576218326667</v>
      </c>
      <c r="C10">
        <f>'[1]SK16 9 Deg Cycle 2_12.xlsx'!C31</f>
        <v>1.4446294794770559E-4</v>
      </c>
      <c r="D10">
        <f>'[1]SK16 9 Deg Cycle 2_12.xlsx'!D31</f>
        <v>3.389540944389615E-3</v>
      </c>
      <c r="E10">
        <v>9</v>
      </c>
      <c r="F10" s="7">
        <f t="shared" si="0"/>
        <v>19.148936170212767</v>
      </c>
      <c r="G10">
        <f>MIN(B2:B49)</f>
        <v>26.133280979138899</v>
      </c>
      <c r="H10">
        <f>MIN(C2:C49)</f>
        <v>-3.3776115398365258E-5</v>
      </c>
      <c r="I10">
        <f>MIN(D2:D49)</f>
        <v>6.1078427413262693E-4</v>
      </c>
    </row>
    <row r="11" spans="1:10" x14ac:dyDescent="0.25">
      <c r="A11" s="6" t="s">
        <v>78</v>
      </c>
      <c r="B11">
        <f>'[1]SK16 9 Deg Cycle 2_12.xlsx'!B27</f>
        <v>55.261121765583297</v>
      </c>
      <c r="C11">
        <f>'[1]SK16 9 Deg Cycle 2_12.xlsx'!C27</f>
        <v>3.0822665493781859E-4</v>
      </c>
      <c r="D11">
        <f>'[1]SK16 9 Deg Cycle 2_12.xlsx'!D27</f>
        <v>2.683368227796426E-3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2_12.xlsx'!B13</f>
        <v>55.762040350944403</v>
      </c>
      <c r="C12">
        <f>'[1]SK16 9 Deg Cycle 2_12.xlsx'!C13</f>
        <v>2.1464476391072201E-4</v>
      </c>
      <c r="D12">
        <f>'[1]SK16 9 Deg Cycle 2_12.xlsx'!D13</f>
        <v>3.751291479803557E-3</v>
      </c>
      <c r="E12">
        <v>11</v>
      </c>
      <c r="F12" s="7">
        <f t="shared" si="0"/>
        <v>23.404255319148938</v>
      </c>
      <c r="G12">
        <f>(16*G5^2)</f>
        <v>1.0505014078407431</v>
      </c>
      <c r="H12">
        <f>(16*H5^2)</f>
        <v>2.6124075438603938</v>
      </c>
      <c r="I12">
        <f>(16*I5^2)</f>
        <v>2.4677661817019643</v>
      </c>
    </row>
    <row r="13" spans="1:10" x14ac:dyDescent="0.25">
      <c r="A13" s="6" t="s">
        <v>80</v>
      </c>
      <c r="B13">
        <f>'[1]SK16 9 Deg Cycle 2_12.xlsx'!B3</f>
        <v>56.76473925725</v>
      </c>
      <c r="C13">
        <f>'[1]SK16 9 Deg Cycle 2_12.xlsx'!C3</f>
        <v>1.7954871814542081E-4</v>
      </c>
      <c r="D13">
        <f>'[1]SK16 9 Deg Cycle 2_12.xlsx'!D3</f>
        <v>4.0033611967754904E-3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2_12.xlsx'!B45</f>
        <v>61.287600690527803</v>
      </c>
      <c r="C14">
        <f>'[1]SK16 9 Deg Cycle 2_12.xlsx'!C45</f>
        <v>1.5472187210431181E-4</v>
      </c>
      <c r="D14">
        <f>'[1]SK16 9 Deg Cycle 2_12.xlsx'!D45</f>
        <v>3.7961666168434501E-3</v>
      </c>
      <c r="E14">
        <v>13</v>
      </c>
      <c r="F14" s="7">
        <f t="shared" si="0"/>
        <v>27.659574468085108</v>
      </c>
      <c r="G14">
        <f>G12/G13</f>
        <v>12.693197612165939</v>
      </c>
      <c r="H14">
        <f>H12/H13</f>
        <v>31.565693249180384</v>
      </c>
      <c r="I14">
        <f>I12/I13</f>
        <v>29.817993170849658</v>
      </c>
    </row>
    <row r="15" spans="1:10" x14ac:dyDescent="0.25">
      <c r="A15" s="6" t="s">
        <v>82</v>
      </c>
      <c r="B15">
        <f>'[1]SK16 9 Deg Cycle 2_12.xlsx'!B14</f>
        <v>62.294574191861102</v>
      </c>
      <c r="C15">
        <f>'[1]SK16 9 Deg Cycle 2_12.xlsx'!C14</f>
        <v>4.0613721111681792E-4</v>
      </c>
      <c r="D15">
        <f>'[1]SK16 9 Deg Cycle 2_12.xlsx'!D14</f>
        <v>3.6816961449008452E-3</v>
      </c>
      <c r="E15">
        <v>14</v>
      </c>
      <c r="F15" s="7">
        <f t="shared" si="0"/>
        <v>29.787234042553191</v>
      </c>
      <c r="G15">
        <f>ROUND(G14,0)</f>
        <v>13</v>
      </c>
      <c r="H15">
        <f>ROUND(H14,0)</f>
        <v>32</v>
      </c>
      <c r="I15">
        <f>ROUND(I14,0)</f>
        <v>30</v>
      </c>
    </row>
    <row r="16" spans="1:10" x14ac:dyDescent="0.25">
      <c r="A16" s="6" t="s">
        <v>83</v>
      </c>
      <c r="B16">
        <f>'[1]SK16 9 Deg Cycle 2_12.xlsx'!B48</f>
        <v>62.798631438027797</v>
      </c>
      <c r="C16">
        <f>'[1]SK16 9 Deg Cycle 2_12.xlsx'!C48</f>
        <v>1.170706775013493E-4</v>
      </c>
      <c r="D16">
        <f>'[1]SK16 9 Deg Cycle 2_12.xlsx'!D48</f>
        <v>2.8310530074881529E-3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2_12.xlsx'!B9</f>
        <v>63.302736275388902</v>
      </c>
      <c r="C17">
        <f>'[1]SK16 9 Deg Cycle 2_12.xlsx'!C9</f>
        <v>2.9519428212209888E-4</v>
      </c>
      <c r="D17">
        <f>'[1]SK16 9 Deg Cycle 2_12.xlsx'!D9</f>
        <v>2.8287576135178341E-3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2_12.xlsx'!B6</f>
        <v>63.806611433472199</v>
      </c>
      <c r="C18">
        <f>'[1]SK16 9 Deg Cycle 2_12.xlsx'!C6</f>
        <v>2.0040115409034E-4</v>
      </c>
      <c r="D18">
        <f>'[1]SK16 9 Deg Cycle 2_12.xlsx'!D6</f>
        <v>3.465780683068027E-3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2_12.xlsx'!B8</f>
        <v>63.806611433472199</v>
      </c>
      <c r="C19">
        <f>'[1]SK16 9 Deg Cycle 2_12.xlsx'!C8</f>
        <v>2.0179250565548329E-4</v>
      </c>
      <c r="D19">
        <f>'[1]SK16 9 Deg Cycle 2_12.xlsx'!D8</f>
        <v>3.2092858489511612E-3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2_12.xlsx'!B35</f>
        <v>66.814329649055594</v>
      </c>
      <c r="C20">
        <f>'[1]SK16 9 Deg Cycle 2_12.xlsx'!C35</f>
        <v>2.6702529576827218E-4</v>
      </c>
      <c r="D20">
        <f>'[1]SK16 9 Deg Cycle 2_12.xlsx'!D35</f>
        <v>4.8678546730047999E-3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2_12.xlsx'!B36</f>
        <v>68.319369673416702</v>
      </c>
      <c r="C21">
        <f>'[1]SK16 9 Deg Cycle 2_12.xlsx'!C36</f>
        <v>1.151179646337899E-4</v>
      </c>
      <c r="D21">
        <f>'[1]SK16 9 Deg Cycle 2_12.xlsx'!D36</f>
        <v>2.020489880887408E-3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2_12.xlsx'!B47</f>
        <v>68.319369673416702</v>
      </c>
      <c r="C22">
        <f>'[1]SK16 9 Deg Cycle 2_12.xlsx'!C47</f>
        <v>1.4547414968181849E-4</v>
      </c>
      <c r="D22">
        <f>'[1]SK16 9 Deg Cycle 2_12.xlsx'!D47</f>
        <v>2.4509946601956349E-3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2_12.xlsx'!B29</f>
        <v>68.821741583888894</v>
      </c>
      <c r="C23">
        <f>'[1]SK16 9 Deg Cycle 2_12.xlsx'!C29</f>
        <v>2.1056467246221951E-4</v>
      </c>
      <c r="D23">
        <f>'[1]SK16 9 Deg Cycle 2_12.xlsx'!D29</f>
        <v>2.7575042777768901E-3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2_12.xlsx'!B19</f>
        <v>70.329290468249994</v>
      </c>
      <c r="C24">
        <f>'[1]SK16 9 Deg Cycle 2_12.xlsx'!C19</f>
        <v>1.620306300364734E-4</v>
      </c>
      <c r="D24">
        <f>'[1]SK16 9 Deg Cycle 2_12.xlsx'!D19</f>
        <v>4.4004617688184373E-3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2_12.xlsx'!B2</f>
        <v>70.832270336972201</v>
      </c>
      <c r="C25">
        <f>'[1]SK16 9 Deg Cycle 2_12.xlsx'!C2</f>
        <v>1.939676314280976E-4</v>
      </c>
      <c r="D25">
        <f>'[1]SK16 9 Deg Cycle 2_12.xlsx'!D2</f>
        <v>1.9956474823636921E-3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2_12.xlsx'!B25</f>
        <v>70.832270336972201</v>
      </c>
      <c r="C26">
        <f>'[1]SK16 9 Deg Cycle 2_12.xlsx'!C25</f>
        <v>1.2557058961327439E-4</v>
      </c>
      <c r="D26">
        <f>'[1]SK16 9 Deg Cycle 2_12.xlsx'!D25</f>
        <v>2.6926234336179101E-3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2_12.xlsx'!B26</f>
        <v>70.832270336972201</v>
      </c>
      <c r="C27">
        <f>'[1]SK16 9 Deg Cycle 2_12.xlsx'!C26</f>
        <v>1.9799542099976279E-4</v>
      </c>
      <c r="D27">
        <f>'[1]SK16 9 Deg Cycle 2_12.xlsx'!D26</f>
        <v>3.2227986792073538E-3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2_12.xlsx'!B10</f>
        <v>73.341868557249995</v>
      </c>
      <c r="C28">
        <f>'[1]SK16 9 Deg Cycle 2_12.xlsx'!C10</f>
        <v>3.655210130795123E-4</v>
      </c>
      <c r="D28">
        <f>'[1]SK16 9 Deg Cycle 2_12.xlsx'!D10</f>
        <v>3.638794924302417E-3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2_12.xlsx'!B15</f>
        <v>73.341868557249995</v>
      </c>
      <c r="C29">
        <f>'[1]SK16 9 Deg Cycle 2_12.xlsx'!C15</f>
        <v>2.6994246273489393E-4</v>
      </c>
      <c r="D29">
        <f>'[1]SK16 9 Deg Cycle 2_12.xlsx'!D15</f>
        <v>2.2267193118070232E-3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2_12.xlsx'!B5</f>
        <v>73.842874064611095</v>
      </c>
      <c r="C30">
        <f>'[1]SK16 9 Deg Cycle 2_12.xlsx'!C5</f>
        <v>2.4314743807016029E-4</v>
      </c>
      <c r="D30">
        <f>'[1]SK16 9 Deg Cycle 2_12.xlsx'!D5</f>
        <v>3.5715426594380242E-3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2_12.xlsx'!B42</f>
        <v>74.343738686916694</v>
      </c>
      <c r="C31">
        <f>'[1]SK16 9 Deg Cycle 2_12.xlsx'!C42</f>
        <v>2.34962865293807E-4</v>
      </c>
      <c r="D31">
        <f>'[1]SK16 9 Deg Cycle 2_12.xlsx'!D42</f>
        <v>2.6087878202620718E-3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2_12.xlsx'!B33</f>
        <v>75.345931472499998</v>
      </c>
      <c r="C32">
        <f>'[1]SK16 9 Deg Cycle 2_12.xlsx'!C33</f>
        <v>2.3796327207497591E-4</v>
      </c>
      <c r="D32">
        <f>'[1]SK16 9 Deg Cycle 2_12.xlsx'!D33</f>
        <v>4.0750787682888373E-3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2_12.xlsx'!B49</f>
        <v>75.345931472499998</v>
      </c>
      <c r="C33">
        <f>'[1]SK16 9 Deg Cycle 2_12.xlsx'!C49</f>
        <v>1.9194058276625071E-4</v>
      </c>
      <c r="D33">
        <f>'[1]SK16 9 Deg Cycle 2_12.xlsx'!D49</f>
        <v>2.3921442782538012E-3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2_12.xlsx'!B18</f>
        <v>75.847100372777803</v>
      </c>
      <c r="C34">
        <f>'[1]SK16 9 Deg Cycle 2_12.xlsx'!C18</f>
        <v>1.4276837406340759E-4</v>
      </c>
      <c r="D34">
        <f>'[1]SK16 9 Deg Cycle 2_12.xlsx'!D18</f>
        <v>3.9390990676936187E-3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2_12.xlsx'!B34</f>
        <v>76.348503973694406</v>
      </c>
      <c r="C35">
        <f>'[1]SK16 9 Deg Cycle 2_12.xlsx'!C34</f>
        <v>3.1109673845391099E-4</v>
      </c>
      <c r="D35">
        <f>'[1]SK16 9 Deg Cycle 2_12.xlsx'!D34</f>
        <v>5.0208449969339581E-3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2_12.xlsx'!B39</f>
        <v>77.854574932555593</v>
      </c>
      <c r="C36">
        <f>'[1]SK16 9 Deg Cycle 2_12.xlsx'!C39</f>
        <v>2.9065338562650982E-4</v>
      </c>
      <c r="D36">
        <f>'[1]SK16 9 Deg Cycle 2_12.xlsx'!D39</f>
        <v>2.555789989855737E-3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>
        <f>'[1]SK16 9 Deg Cycle 2_12.xlsx'!B21</f>
        <v>83.393374984277798</v>
      </c>
      <c r="C37">
        <f>'[1]SK16 9 Deg Cycle 2_12.xlsx'!C21</f>
        <v>2.9013525997580977E-4</v>
      </c>
      <c r="D37">
        <f>'[1]SK16 9 Deg Cycle 2_12.xlsx'!D21</f>
        <v>2.7350218481457691E-3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>
        <f>'[1]SK16 9 Deg Cycle 2_12.xlsx'!B20</f>
        <v>84.394748546388897</v>
      </c>
      <c r="C38">
        <f>'[1]SK16 9 Deg Cycle 2_12.xlsx'!C20</f>
        <v>1.966915607529153E-4</v>
      </c>
      <c r="D38">
        <f>'[1]SK16 9 Deg Cycle 2_12.xlsx'!D20</f>
        <v>2.419605672321514E-3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>
        <f>'[1]SK16 9 Deg Cycle 2_12.xlsx'!B37</f>
        <v>86.398028597000007</v>
      </c>
      <c r="C39">
        <f>'[1]SK16 9 Deg Cycle 2_12.xlsx'!C37</f>
        <v>2.3449088011391869E-4</v>
      </c>
      <c r="D39">
        <f>'[1]SK16 9 Deg Cycle 2_12.xlsx'!D37</f>
        <v>3.5365926512176899E-3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>
        <f>'[1]SK16 9 Deg Cycle 2_12.xlsx'!B38</f>
        <v>88.406005323333304</v>
      </c>
      <c r="C40">
        <f>'[1]SK16 9 Deg Cycle 2_12.xlsx'!C38</f>
        <v>1.7123240253734881E-4</v>
      </c>
      <c r="D40">
        <f>'[1]SK16 9 Deg Cycle 2_12.xlsx'!D38</f>
        <v>2.436848423224283E-3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>
        <f>'[1]SK16 9 Deg Cycle 2_12.xlsx'!B23</f>
        <v>91.421253656416695</v>
      </c>
      <c r="C41">
        <f>'[1]SK16 9 Deg Cycle 2_12.xlsx'!C23</f>
        <v>2.7950185561833202E-4</v>
      </c>
      <c r="D41">
        <f>'[1]SK16 9 Deg Cycle 2_12.xlsx'!D23</f>
        <v>2.20807766411061E-3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>
        <f>'[1]SK16 9 Deg Cycle 2_12.xlsx'!B40</f>
        <v>98.956243967500001</v>
      </c>
      <c r="C42">
        <f>'[1]SK16 9 Deg Cycle 2_12.xlsx'!C40</f>
        <v>2.391287536640983E-4</v>
      </c>
      <c r="D42">
        <f>'[1]SK16 9 Deg Cycle 2_12.xlsx'!D40</f>
        <v>2.28293186726895E-3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>
        <f>'[1]SK16 9 Deg Cycle 2_12.xlsx'!B16</f>
        <v>107.502398670056</v>
      </c>
      <c r="C43">
        <f>'[1]SK16 9 Deg Cycle 2_12.xlsx'!C16</f>
        <v>-3.3776115398365258E-5</v>
      </c>
      <c r="D43">
        <f>'[1]SK16 9 Deg Cycle 2_12.xlsx'!D16</f>
        <v>3.3842534360800911E-3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2_12.xlsx'!B4</f>
        <v>N/A</v>
      </c>
      <c r="C44" t="str">
        <f>'[1]SK16 9 Deg Cycle 2_12.xlsx'!C4</f>
        <v>N/A</v>
      </c>
      <c r="D44">
        <f>'[1]SK16 9 Deg Cycle 2_12.xlsx'!D4</f>
        <v>4.4032723837844571E-3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2_12.xlsx'!B22</f>
        <v>N/A</v>
      </c>
      <c r="C45" t="str">
        <f>'[1]SK16 9 Deg Cycle 2_12.xlsx'!C22</f>
        <v>N/A</v>
      </c>
      <c r="D45">
        <f>'[1]SK16 9 Deg Cycle 2_12.xlsx'!D22</f>
        <v>7.3565118708653621E-3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2_12.xlsx'!B30</f>
        <v>N/A</v>
      </c>
      <c r="C46" t="str">
        <f>'[1]SK16 9 Deg Cycle 2_12.xlsx'!C30</f>
        <v>N/A</v>
      </c>
      <c r="D46">
        <f>'[1]SK16 9 Deg Cycle 2_12.xlsx'!D30</f>
        <v>8.8199904752241758E-3</v>
      </c>
    </row>
    <row r="47" spans="1:6" x14ac:dyDescent="0.25">
      <c r="A47" s="6" t="s">
        <v>114</v>
      </c>
      <c r="B47" t="str">
        <f>'[1]SK16 9 Deg Cycle 2_12.xlsx'!B41</f>
        <v>N/A</v>
      </c>
      <c r="C47" t="str">
        <f>'[1]SK16 9 Deg Cycle 2_12.xlsx'!C41</f>
        <v>N/A</v>
      </c>
      <c r="D47">
        <f>'[1]SK16 9 Deg Cycle 2_12.xlsx'!D41</f>
        <v>4.0537430774234464E-3</v>
      </c>
    </row>
    <row r="48" spans="1:6" x14ac:dyDescent="0.25">
      <c r="A48" s="6" t="s">
        <v>115</v>
      </c>
      <c r="B48" t="str">
        <f>'[1]SK16 9 Deg Cycle 2_12.xlsx'!B43</f>
        <v>N/A</v>
      </c>
      <c r="C48" t="str">
        <f>'[1]SK16 9 Deg Cycle 2_12.xlsx'!C43</f>
        <v>N/A</v>
      </c>
      <c r="D48">
        <f>'[1]SK16 9 Deg Cycle 2_12.xlsx'!D43</f>
        <v>6.4573841135805877E-3</v>
      </c>
    </row>
    <row r="49" spans="1:4" x14ac:dyDescent="0.25">
      <c r="A49" s="6" t="s">
        <v>116</v>
      </c>
      <c r="B49" t="str">
        <f>'[1]SK16 9 Deg Cycle 2_12.xlsx'!B44</f>
        <v>N/A</v>
      </c>
      <c r="C49" t="str">
        <f>'[1]SK16 9 Deg Cycle 2_12.xlsx'!C44</f>
        <v>N/A</v>
      </c>
      <c r="D49">
        <f>'[1]SK16 9 Deg Cycle 2_12.xlsx'!D44</f>
        <v>6.1078427413262693E-4</v>
      </c>
    </row>
  </sheetData>
  <autoFilter ref="B1:D49" xr:uid="{A4EC0C20-9CFE-4C86-B527-EB18AA5922E5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BD69-2117-4732-9348-1CC0D516D1BF}">
  <dimension ref="A1:J49"/>
  <sheetViews>
    <sheetView workbookViewId="0">
      <selection activeCell="G1" sqref="G1"/>
    </sheetView>
  </sheetViews>
  <sheetFormatPr defaultRowHeight="15" x14ac:dyDescent="0.25"/>
  <sheetData>
    <row r="1" spans="1:10" x14ac:dyDescent="0.25">
      <c r="B1" t="str">
        <f>'[1]Sk16 Rerun Cycle 3_1.xlsx'!B1</f>
        <v>Germtime</v>
      </c>
      <c r="C1" t="str">
        <f>'[1]Sk16 Rerun Cycle 3_1.xlsx'!C1</f>
        <v>Slope Coefficient</v>
      </c>
      <c r="D1" t="str">
        <f>'[1]Sk16 Rerun Cycle 3_1.xlsx'!D1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3_1.xlsx'!A2</f>
        <v>A1</v>
      </c>
      <c r="B2">
        <f>'[1]Sk16 Rerun Cycle 3_1.xlsx'!B9</f>
        <v>32.168162188777799</v>
      </c>
      <c r="C2">
        <f>'[1]Sk16 Rerun Cycle 3_1.xlsx'!C9</f>
        <v>2.0248584003725921E-4</v>
      </c>
      <c r="D2">
        <f>'[1]Sk16 Rerun Cycle 3_1.xlsx'!D9</f>
        <v>3.1569650319890979E-3</v>
      </c>
      <c r="E2">
        <v>1</v>
      </c>
      <c r="F2" s="7">
        <f>E2/47*100</f>
        <v>2.1276595744680851</v>
      </c>
      <c r="G2">
        <f>AVERAGE(B2:B49)</f>
        <v>59.674480081527129</v>
      </c>
      <c r="H2">
        <f>AVERAGE(C2:C49)</f>
        <v>1.8840487769070994E-4</v>
      </c>
      <c r="I2">
        <f>AVERAGE(D2:D49)</f>
        <v>2.2551854662365123E-3</v>
      </c>
      <c r="J2">
        <v>0.25</v>
      </c>
    </row>
    <row r="3" spans="1:10" x14ac:dyDescent="0.25">
      <c r="A3" t="str">
        <f>'[1]Sk16 Rerun Cycle 3_1.xlsx'!A3</f>
        <v>B1</v>
      </c>
      <c r="B3">
        <f>'[1]Sk16 Rerun Cycle 3_1.xlsx'!B15</f>
        <v>33.670573099277803</v>
      </c>
      <c r="C3">
        <f>'[1]Sk16 Rerun Cycle 3_1.xlsx'!C15</f>
        <v>1.9768265537748061E-4</v>
      </c>
      <c r="D3">
        <f>'[1]Sk16 Rerun Cycle 3_1.xlsx'!D15</f>
        <v>2.3183016508089281E-3</v>
      </c>
      <c r="E3">
        <v>2</v>
      </c>
      <c r="F3" s="7">
        <f t="shared" ref="F3:F45" si="0">E3/47*100</f>
        <v>4.2553191489361701</v>
      </c>
      <c r="G3">
        <f>G4/SQRT(COUNT(B2:B49))</f>
        <v>2.274472295511885</v>
      </c>
      <c r="H3">
        <f>H4/SQRT(COUNT(C2:C49))</f>
        <v>4.7387646032447018E-6</v>
      </c>
      <c r="I3">
        <f>I4/SQRT(COUNT(D2:D49))</f>
        <v>6.9302459460648247E-5</v>
      </c>
    </row>
    <row r="4" spans="1:10" x14ac:dyDescent="0.25">
      <c r="A4" t="str">
        <f>'[1]Sk16 Rerun Cycle 3_1.xlsx'!A4</f>
        <v>C1</v>
      </c>
      <c r="B4">
        <f>'[1]Sk16 Rerun Cycle 3_1.xlsx'!B22</f>
        <v>42.202307193499998</v>
      </c>
      <c r="C4">
        <f>'[1]Sk16 Rerun Cycle 3_1.xlsx'!C22</f>
        <v>1.5563443099951861E-4</v>
      </c>
      <c r="D4">
        <f>'[1]Sk16 Rerun Cycle 3_1.xlsx'!D22</f>
        <v>2.5489984384003401E-3</v>
      </c>
      <c r="E4">
        <v>3</v>
      </c>
      <c r="F4" s="7">
        <f t="shared" si="0"/>
        <v>6.3829787234042552</v>
      </c>
      <c r="G4">
        <f>_xlfn.STDEV.S(B2:B49)</f>
        <v>14.91471225304724</v>
      </c>
      <c r="H4">
        <f>_xlfn.STDEV.S(C2:C196)</f>
        <v>3.1074157566915489E-5</v>
      </c>
      <c r="I4">
        <f>_xlfn.STDEV.S(D2:D196)</f>
        <v>4.801415235013007E-4</v>
      </c>
    </row>
    <row r="5" spans="1:10" x14ac:dyDescent="0.25">
      <c r="A5" t="str">
        <f>'[1]Sk16 Rerun Cycle 3_1.xlsx'!A5</f>
        <v>D1</v>
      </c>
      <c r="B5">
        <f>'[1]Sk16 Rerun Cycle 3_1.xlsx'!B36</f>
        <v>43.7058039148611</v>
      </c>
      <c r="C5">
        <f>'[1]Sk16 Rerun Cycle 3_1.xlsx'!C36</f>
        <v>1.3405128299926369E-4</v>
      </c>
      <c r="D5">
        <f>'[1]Sk16 Rerun Cycle 3_1.xlsx'!D36</f>
        <v>1.7959790220150151E-3</v>
      </c>
      <c r="E5">
        <v>4</v>
      </c>
      <c r="F5" s="7">
        <f t="shared" si="0"/>
        <v>8.5106382978723403</v>
      </c>
      <c r="G5" s="8">
        <f>G4/G2</f>
        <v>0.249934515268014</v>
      </c>
      <c r="H5" s="8">
        <f>H4/H2</f>
        <v>0.16493287194999054</v>
      </c>
      <c r="I5" s="8">
        <f>I4/I2</f>
        <v>0.21290555951594001</v>
      </c>
    </row>
    <row r="6" spans="1:10" x14ac:dyDescent="0.25">
      <c r="A6" t="str">
        <f>'[1]Sk16 Rerun Cycle 3_1.xlsx'!A6</f>
        <v>E1</v>
      </c>
      <c r="B6">
        <f>'[1]Sk16 Rerun Cycle 3_1.xlsx'!B34</f>
        <v>44.207417707333299</v>
      </c>
      <c r="C6">
        <f>'[1]Sk16 Rerun Cycle 3_1.xlsx'!C34</f>
        <v>1.766681547538529E-4</v>
      </c>
      <c r="D6">
        <f>'[1]Sk16 Rerun Cycle 3_1.xlsx'!D34</f>
        <v>2.5391925573266028E-3</v>
      </c>
      <c r="E6">
        <v>5</v>
      </c>
      <c r="F6" s="7">
        <f t="shared" si="0"/>
        <v>10.638297872340425</v>
      </c>
      <c r="G6">
        <f>COUNT(B2:B196)</f>
        <v>43</v>
      </c>
      <c r="H6">
        <f>COUNT(C2:C196)</f>
        <v>43</v>
      </c>
      <c r="I6">
        <f>COUNT(D2:D196)</f>
        <v>48</v>
      </c>
    </row>
    <row r="7" spans="1:10" x14ac:dyDescent="0.25">
      <c r="A7" t="str">
        <f>'[1]Sk16 Rerun Cycle 3_1.xlsx'!A7</f>
        <v>F1</v>
      </c>
      <c r="B7">
        <f>'[1]Sk16 Rerun Cycle 3_1.xlsx'!B37</f>
        <v>45.210172890055603</v>
      </c>
      <c r="C7">
        <f>'[1]Sk16 Rerun Cycle 3_1.xlsx'!C37</f>
        <v>2.4569503655719871E-4</v>
      </c>
      <c r="D7">
        <f>'[1]Sk16 Rerun Cycle 3_1.xlsx'!D37</f>
        <v>3.330503329010373E-3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3_1.xlsx'!A8</f>
        <v>F2</v>
      </c>
      <c r="B8">
        <f>'[1]Sk16 Rerun Cycle 3_1.xlsx'!B39</f>
        <v>46.2135673728611</v>
      </c>
      <c r="C8">
        <f>'[1]Sk16 Rerun Cycle 3_1.xlsx'!C39</f>
        <v>2.5631788714396142E-4</v>
      </c>
      <c r="D8">
        <f>'[1]Sk16 Rerun Cycle 3_1.xlsx'!D39</f>
        <v>2.949079908691617E-3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3_1.xlsx'!A9</f>
        <v>E2</v>
      </c>
      <c r="B9">
        <f>'[1]Sk16 Rerun Cycle 3_1.xlsx'!B25</f>
        <v>46.715686610138903</v>
      </c>
      <c r="C9">
        <f>'[1]Sk16 Rerun Cycle 3_1.xlsx'!C25</f>
        <v>2.2504937349436671E-4</v>
      </c>
      <c r="D9">
        <f>'[1]Sk16 Rerun Cycle 3_1.xlsx'!D25</f>
        <v>3.2156226551125341E-3</v>
      </c>
      <c r="E9">
        <v>8</v>
      </c>
      <c r="F9" s="7">
        <f t="shared" si="0"/>
        <v>17.021276595744681</v>
      </c>
      <c r="G9">
        <f>MAX(B2:B49)</f>
        <v>112.739656113028</v>
      </c>
      <c r="H9">
        <f>MAX(C2:C49)</f>
        <v>2.5631788714396142E-4</v>
      </c>
      <c r="I9">
        <f>MAX(D2:D49)</f>
        <v>3.330503329010373E-3</v>
      </c>
    </row>
    <row r="10" spans="1:10" x14ac:dyDescent="0.25">
      <c r="A10" t="str">
        <f>'[1]Sk16 Rerun Cycle 3_1.xlsx'!A10</f>
        <v>D2</v>
      </c>
      <c r="B10">
        <f>'[1]Sk16 Rerun Cycle 3_1.xlsx'!B17</f>
        <v>47.7201396128333</v>
      </c>
      <c r="C10">
        <f>'[1]Sk16 Rerun Cycle 3_1.xlsx'!C17</f>
        <v>1.9045555234023539E-4</v>
      </c>
      <c r="D10">
        <f>'[1]Sk16 Rerun Cycle 3_1.xlsx'!D17</f>
        <v>2.9587947467461869E-3</v>
      </c>
      <c r="E10">
        <v>9</v>
      </c>
      <c r="F10" s="7">
        <f t="shared" si="0"/>
        <v>19.148936170212767</v>
      </c>
      <c r="G10">
        <f>MIN(B2:B49)</f>
        <v>32.168162188777799</v>
      </c>
      <c r="H10">
        <f>MIN(C2:C49)</f>
        <v>1.2987220927977529E-4</v>
      </c>
      <c r="I10">
        <f>MIN(D2:D49)</f>
        <v>4.2643550096653439E-4</v>
      </c>
    </row>
    <row r="11" spans="1:10" x14ac:dyDescent="0.25">
      <c r="A11" t="str">
        <f>'[1]Sk16 Rerun Cycle 3_1.xlsx'!A11</f>
        <v>C2</v>
      </c>
      <c r="B11">
        <f>'[1]Sk16 Rerun Cycle 3_1.xlsx'!B32</f>
        <v>48.222653133999998</v>
      </c>
      <c r="C11">
        <f>'[1]Sk16 Rerun Cycle 3_1.xlsx'!C32</f>
        <v>1.99148880265193E-4</v>
      </c>
      <c r="D11">
        <f>'[1]Sk16 Rerun Cycle 3_1.xlsx'!D32</f>
        <v>2.4199168393499132E-3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3_1.xlsx'!A12</f>
        <v>B2</v>
      </c>
      <c r="B12">
        <f>'[1]Sk16 Rerun Cycle 3_1.xlsx'!B46</f>
        <v>48.725884935611099</v>
      </c>
      <c r="C12">
        <f>'[1]Sk16 Rerun Cycle 3_1.xlsx'!C46</f>
        <v>1.605305734967472E-4</v>
      </c>
      <c r="D12">
        <f>'[1]Sk16 Rerun Cycle 3_1.xlsx'!D46</f>
        <v>2.0076197899918709E-3</v>
      </c>
      <c r="E12">
        <v>11</v>
      </c>
      <c r="F12" s="7">
        <f t="shared" si="0"/>
        <v>23.404255319148938</v>
      </c>
      <c r="G12">
        <f>(16*G5^2)</f>
        <v>0.99947619075611394</v>
      </c>
      <c r="H12">
        <f>(16*H5^2)</f>
        <v>0.43524563599475163</v>
      </c>
      <c r="I12">
        <f>(16*I5^2)</f>
        <v>0.72526043636472759</v>
      </c>
    </row>
    <row r="13" spans="1:10" x14ac:dyDescent="0.25">
      <c r="A13" t="str">
        <f>'[1]Sk16 Rerun Cycle 3_1.xlsx'!A13</f>
        <v>A2</v>
      </c>
      <c r="B13">
        <f>'[1]Sk16 Rerun Cycle 3_1.xlsx'!B35</f>
        <v>49.228994223027797</v>
      </c>
      <c r="C13">
        <f>'[1]Sk16 Rerun Cycle 3_1.xlsx'!C35</f>
        <v>2.1757160404014739E-4</v>
      </c>
      <c r="D13">
        <f>'[1]Sk16 Rerun Cycle 3_1.xlsx'!D35</f>
        <v>2.8264280069978062E-3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3_1.xlsx'!A14</f>
        <v>A3</v>
      </c>
      <c r="B14">
        <f>'[1]Sk16 Rerun Cycle 3_1.xlsx'!B29</f>
        <v>49.731879851916702</v>
      </c>
      <c r="C14">
        <f>'[1]Sk16 Rerun Cycle 3_1.xlsx'!C29</f>
        <v>1.6619551720905781E-4</v>
      </c>
      <c r="D14">
        <f>'[1]Sk16 Rerun Cycle 3_1.xlsx'!D29</f>
        <v>2.5646692225310469E-3</v>
      </c>
      <c r="E14">
        <v>13</v>
      </c>
      <c r="F14" s="7">
        <f t="shared" si="0"/>
        <v>27.659574468085108</v>
      </c>
      <c r="G14">
        <f>G12/G13</f>
        <v>12.076660443510329</v>
      </c>
      <c r="H14">
        <f>H12/H13</f>
        <v>5.2590685041250032</v>
      </c>
      <c r="I14">
        <f>I12/I13</f>
        <v>8.7633143281411048</v>
      </c>
    </row>
    <row r="15" spans="1:10" x14ac:dyDescent="0.25">
      <c r="A15" t="str">
        <f>'[1]Sk16 Rerun Cycle 3_1.xlsx'!A15</f>
        <v>B3</v>
      </c>
      <c r="B15">
        <f>'[1]Sk16 Rerun Cycle 3_1.xlsx'!B16</f>
        <v>51.243160025305599</v>
      </c>
      <c r="C15">
        <f>'[1]Sk16 Rerun Cycle 3_1.xlsx'!C16</f>
        <v>2.140458648260108E-4</v>
      </c>
      <c r="D15">
        <f>'[1]Sk16 Rerun Cycle 3_1.xlsx'!D16</f>
        <v>2.28843297916924E-3</v>
      </c>
      <c r="E15">
        <v>14</v>
      </c>
      <c r="F15" s="7">
        <f t="shared" si="0"/>
        <v>29.787234042553191</v>
      </c>
      <c r="G15">
        <f>ROUND(G14,0)</f>
        <v>12</v>
      </c>
      <c r="H15">
        <f>ROUND(H14,0)</f>
        <v>5</v>
      </c>
      <c r="I15">
        <f>ROUND(I14,0)</f>
        <v>9</v>
      </c>
    </row>
    <row r="16" spans="1:10" x14ac:dyDescent="0.25">
      <c r="A16" t="str">
        <f>'[1]Sk16 Rerun Cycle 3_1.xlsx'!A16</f>
        <v>C3</v>
      </c>
      <c r="B16">
        <f>'[1]Sk16 Rerun Cycle 3_1.xlsx'!B3</f>
        <v>51.747372219472197</v>
      </c>
      <c r="C16">
        <f>'[1]Sk16 Rerun Cycle 3_1.xlsx'!C3</f>
        <v>1.8577981498586391E-4</v>
      </c>
      <c r="D16">
        <f>'[1]Sk16 Rerun Cycle 3_1.xlsx'!D3</f>
        <v>2.2472993446475769E-3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3_1.xlsx'!A17</f>
        <v>D3</v>
      </c>
      <c r="B17">
        <f>'[1]Sk16 Rerun Cycle 3_1.xlsx'!B14</f>
        <v>52.247411454722197</v>
      </c>
      <c r="C17">
        <f>'[1]Sk16 Rerun Cycle 3_1.xlsx'!C14</f>
        <v>1.446964873181689E-4</v>
      </c>
      <c r="D17">
        <f>'[1]Sk16 Rerun Cycle 3_1.xlsx'!D14</f>
        <v>2.5246850949944269E-3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3_1.xlsx'!A18</f>
        <v>E3</v>
      </c>
      <c r="B18">
        <f>'[1]Sk16 Rerun Cycle 3_1.xlsx'!B4</f>
        <v>53.749504401388897</v>
      </c>
      <c r="C18">
        <f>'[1]Sk16 Rerun Cycle 3_1.xlsx'!C4</f>
        <v>1.492355756498168E-4</v>
      </c>
      <c r="D18">
        <f>'[1]Sk16 Rerun Cycle 3_1.xlsx'!D4</f>
        <v>2.5309747935636112E-3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3_1.xlsx'!A19</f>
        <v>F3</v>
      </c>
      <c r="B19">
        <f>'[1]Sk16 Rerun Cycle 3_1.xlsx'!B11</f>
        <v>53.749504401388897</v>
      </c>
      <c r="C19">
        <f>'[1]Sk16 Rerun Cycle 3_1.xlsx'!C11</f>
        <v>1.544856885353589E-4</v>
      </c>
      <c r="D19">
        <f>'[1]Sk16 Rerun Cycle 3_1.xlsx'!D11</f>
        <v>1.9359906969770449E-3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3_1.xlsx'!A20</f>
        <v>F4</v>
      </c>
      <c r="B20">
        <f>'[1]Sk16 Rerun Cycle 3_1.xlsx'!B18</f>
        <v>55.252152941805598</v>
      </c>
      <c r="C20">
        <f>'[1]Sk16 Rerun Cycle 3_1.xlsx'!C18</f>
        <v>1.2987220927977529E-4</v>
      </c>
      <c r="D20">
        <f>'[1]Sk16 Rerun Cycle 3_1.xlsx'!D18</f>
        <v>1.915659578623859E-3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3_1.xlsx'!A21</f>
        <v>E4</v>
      </c>
      <c r="B21">
        <f>'[1]Sk16 Rerun Cycle 3_1.xlsx'!B20</f>
        <v>55.753261448527802</v>
      </c>
      <c r="C21">
        <f>'[1]Sk16 Rerun Cycle 3_1.xlsx'!C20</f>
        <v>2.1566561189989759E-4</v>
      </c>
      <c r="D21">
        <f>'[1]Sk16 Rerun Cycle 3_1.xlsx'!D20</f>
        <v>2.8364778455435028E-3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3_1.xlsx'!A22</f>
        <v>D4</v>
      </c>
      <c r="B22">
        <f>'[1]Sk16 Rerun Cycle 3_1.xlsx'!B27</f>
        <v>56.756096143249998</v>
      </c>
      <c r="C22">
        <f>'[1]Sk16 Rerun Cycle 3_1.xlsx'!C27</f>
        <v>1.6086987212048399E-4</v>
      </c>
      <c r="D22">
        <f>'[1]Sk16 Rerun Cycle 3_1.xlsx'!D27</f>
        <v>2.0266347766794632E-3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3_1.xlsx'!A23</f>
        <v>C4</v>
      </c>
      <c r="B23">
        <f>'[1]Sk16 Rerun Cycle 3_1.xlsx'!B23</f>
        <v>58.261327498194397</v>
      </c>
      <c r="C23">
        <f>'[1]Sk16 Rerun Cycle 3_1.xlsx'!C23</f>
        <v>2.1235128079595349E-4</v>
      </c>
      <c r="D23">
        <f>'[1]Sk16 Rerun Cycle 3_1.xlsx'!D23</f>
        <v>2.0412459578304869E-3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3_1.xlsx'!A24</f>
        <v>B4</v>
      </c>
      <c r="B24">
        <f>'[1]Sk16 Rerun Cycle 3_1.xlsx'!B7</f>
        <v>59.266365347138901</v>
      </c>
      <c r="C24">
        <f>'[1]Sk16 Rerun Cycle 3_1.xlsx'!C7</f>
        <v>1.4649239038794001E-4</v>
      </c>
      <c r="D24">
        <f>'[1]Sk16 Rerun Cycle 3_1.xlsx'!D7</f>
        <v>2.0255506086721388E-3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3_1.xlsx'!A25</f>
        <v>A4</v>
      </c>
      <c r="B25">
        <f>'[1]Sk16 Rerun Cycle 3_1.xlsx'!B26</f>
        <v>59.266365347138901</v>
      </c>
      <c r="C25">
        <f>'[1]Sk16 Rerun Cycle 3_1.xlsx'!C26</f>
        <v>1.986566926909848E-4</v>
      </c>
      <c r="D25">
        <f>'[1]Sk16 Rerun Cycle 3_1.xlsx'!D26</f>
        <v>2.3173017504603119E-3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3_1.xlsx'!A26</f>
        <v>A5</v>
      </c>
      <c r="B26">
        <f>'[1]Sk16 Rerun Cycle 3_1.xlsx'!B12</f>
        <v>62.286081158750001</v>
      </c>
      <c r="C26">
        <f>'[1]Sk16 Rerun Cycle 3_1.xlsx'!C12</f>
        <v>1.916141358726424E-4</v>
      </c>
      <c r="D26">
        <f>'[1]Sk16 Rerun Cycle 3_1.xlsx'!D12</f>
        <v>2.004468364880674E-3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3_1.xlsx'!A27</f>
        <v>B5</v>
      </c>
      <c r="B27">
        <f>'[1]Sk16 Rerun Cycle 3_1.xlsx'!B45</f>
        <v>62.286081158750001</v>
      </c>
      <c r="C27">
        <f>'[1]Sk16 Rerun Cycle 3_1.xlsx'!C45</f>
        <v>1.6139668044861299E-4</v>
      </c>
      <c r="D27">
        <f>'[1]Sk16 Rerun Cycle 3_1.xlsx'!D45</f>
        <v>2.727878869121768E-3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3_1.xlsx'!A28</f>
        <v>C5</v>
      </c>
      <c r="B28">
        <f>'[1]Sk16 Rerun Cycle 3_1.xlsx'!B47</f>
        <v>62.286081158750001</v>
      </c>
      <c r="C28">
        <f>'[1]Sk16 Rerun Cycle 3_1.xlsx'!C47</f>
        <v>1.350288128360356E-4</v>
      </c>
      <c r="D28">
        <f>'[1]Sk16 Rerun Cycle 3_1.xlsx'!D47</f>
        <v>1.9280220795671939E-3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3_1.xlsx'!A29</f>
        <v>D5</v>
      </c>
      <c r="B29">
        <f>'[1]Sk16 Rerun Cycle 3_1.xlsx'!B19</f>
        <v>62.790018900944403</v>
      </c>
      <c r="C29">
        <f>'[1]Sk16 Rerun Cycle 3_1.xlsx'!C19</f>
        <v>1.839529759075242E-4</v>
      </c>
      <c r="D29">
        <f>'[1]Sk16 Rerun Cycle 3_1.xlsx'!D19</f>
        <v>2.0195708442579999E-3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3_1.xlsx'!A30</f>
        <v>E5</v>
      </c>
      <c r="B30">
        <f>'[1]Sk16 Rerun Cycle 3_1.xlsx'!B33</f>
        <v>63.797273382444402</v>
      </c>
      <c r="C30">
        <f>'[1]Sk16 Rerun Cycle 3_1.xlsx'!C33</f>
        <v>1.979627938854379E-4</v>
      </c>
      <c r="D30">
        <f>'[1]Sk16 Rerun Cycle 3_1.xlsx'!D33</f>
        <v>2.367283775687087E-3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3_1.xlsx'!A31</f>
        <v>F5</v>
      </c>
      <c r="B31">
        <f>'[1]Sk16 Rerun Cycle 3_1.xlsx'!B40</f>
        <v>64.801203606944398</v>
      </c>
      <c r="C31">
        <f>'[1]Sk16 Rerun Cycle 3_1.xlsx'!C40</f>
        <v>2.0862094473263681E-4</v>
      </c>
      <c r="D31">
        <f>'[1]Sk16 Rerun Cycle 3_1.xlsx'!D40</f>
        <v>2.0218142239902619E-3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3_1.xlsx'!A32</f>
        <v>F6</v>
      </c>
      <c r="B32">
        <f>'[1]Sk16 Rerun Cycle 3_1.xlsx'!B6</f>
        <v>66.807103295833301</v>
      </c>
      <c r="C32">
        <f>'[1]Sk16 Rerun Cycle 3_1.xlsx'!C6</f>
        <v>2.097419140049892E-4</v>
      </c>
      <c r="D32">
        <f>'[1]Sk16 Rerun Cycle 3_1.xlsx'!D6</f>
        <v>1.998624499357103E-3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3_1.xlsx'!A33</f>
        <v>E6</v>
      </c>
      <c r="B33">
        <f>'[1]Sk16 Rerun Cycle 3_1.xlsx'!B21</f>
        <v>66.807103295833301</v>
      </c>
      <c r="C33">
        <f>'[1]Sk16 Rerun Cycle 3_1.xlsx'!C21</f>
        <v>2.057973411683047E-4</v>
      </c>
      <c r="D33">
        <f>'[1]Sk16 Rerun Cycle 3_1.xlsx'!D21</f>
        <v>2.135321066867557E-3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3_1.xlsx'!A34</f>
        <v>D6</v>
      </c>
      <c r="B34">
        <f>'[1]Sk16 Rerun Cycle 3_1.xlsx'!B49</f>
        <v>68.554401743750006</v>
      </c>
      <c r="C34">
        <f>'[1]Sk16 Rerun Cycle 3_1.xlsx'!C49</f>
        <v>2.3545564754626431E-4</v>
      </c>
      <c r="D34">
        <f>'[1]Sk16 Rerun Cycle 3_1.xlsx'!D49</f>
        <v>2.2272200185233849E-3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3_1.xlsx'!A35</f>
        <v>C6</v>
      </c>
      <c r="B35">
        <f>'[1]Sk16 Rerun Cycle 3_1.xlsx'!B48</f>
        <v>73.579132152972207</v>
      </c>
      <c r="C35">
        <f>'[1]Sk16 Rerun Cycle 3_1.xlsx'!C48</f>
        <v>1.6252688056610131E-4</v>
      </c>
      <c r="D35">
        <f>'[1]Sk16 Rerun Cycle 3_1.xlsx'!D48</f>
        <v>2.0629692385738768E-3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3_1.xlsx'!A36</f>
        <v>B6</v>
      </c>
      <c r="B36">
        <f>'[1]Sk16 Rerun Cycle 3_1.xlsx'!B10</f>
        <v>74.082408388805504</v>
      </c>
      <c r="C36">
        <f>'[1]Sk16 Rerun Cycle 3_1.xlsx'!C10</f>
        <v>2.067846260517784E-4</v>
      </c>
      <c r="D36">
        <f>'[1]Sk16 Rerun Cycle 3_1.xlsx'!D10</f>
        <v>2.5397814390508522E-3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3_1.xlsx'!A37</f>
        <v>A6</v>
      </c>
      <c r="B37">
        <f>'[1]Sk16 Rerun Cycle 3_1.xlsx'!B41</f>
        <v>74.586293868833295</v>
      </c>
      <c r="C37">
        <f>'[1]Sk16 Rerun Cycle 3_1.xlsx'!C41</f>
        <v>2.2367524251389951E-4</v>
      </c>
      <c r="D37">
        <f>'[1]Sk16 Rerun Cycle 3_1.xlsx'!D41</f>
        <v>2.1591913271379248E-3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3_1.xlsx'!A38</f>
        <v>A7</v>
      </c>
      <c r="B38">
        <f>'[1]Sk16 Rerun Cycle 3_1.xlsx'!B31</f>
        <v>75.593628363888897</v>
      </c>
      <c r="C38">
        <f>'[1]Sk16 Rerun Cycle 3_1.xlsx'!C31</f>
        <v>1.586427291345917E-4</v>
      </c>
      <c r="D38">
        <f>'[1]Sk16 Rerun Cycle 3_1.xlsx'!D31</f>
        <v>1.700916475678229E-3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3_1.xlsx'!A39</f>
        <v>B7</v>
      </c>
      <c r="B39">
        <f>'[1]Sk16 Rerun Cycle 3_1.xlsx'!B2</f>
        <v>76.0942705538056</v>
      </c>
      <c r="C39">
        <f>'[1]Sk16 Rerun Cycle 3_1.xlsx'!C2</f>
        <v>2.1605739364915691E-4</v>
      </c>
      <c r="D39">
        <f>'[1]Sk16 Rerun Cycle 3_1.xlsx'!D2</f>
        <v>1.948487602993041E-3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3_1.xlsx'!A40</f>
        <v>C7</v>
      </c>
      <c r="B40">
        <f>'[1]Sk16 Rerun Cycle 3_1.xlsx'!B5</f>
        <v>76.595111788666699</v>
      </c>
      <c r="C40">
        <f>'[1]Sk16 Rerun Cycle 3_1.xlsx'!C5</f>
        <v>1.8731883092013739E-4</v>
      </c>
      <c r="D40">
        <f>'[1]Sk16 Rerun Cycle 3_1.xlsx'!D5</f>
        <v>2.5752465678853778E-3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3_1.xlsx'!A41</f>
        <v>D7</v>
      </c>
      <c r="B41">
        <f>'[1]Sk16 Rerun Cycle 3_1.xlsx'!B43</f>
        <v>76.595111788666699</v>
      </c>
      <c r="C41">
        <f>'[1]Sk16 Rerun Cycle 3_1.xlsx'!C43</f>
        <v>1.8234649385208941E-4</v>
      </c>
      <c r="D41">
        <f>'[1]Sk16 Rerun Cycle 3_1.xlsx'!D43</f>
        <v>2.1537172558236768E-3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3_1.xlsx'!A42</f>
        <v>E7</v>
      </c>
      <c r="B42">
        <f>'[1]Sk16 Rerun Cycle 3_1.xlsx'!B28</f>
        <v>79.600122049944403</v>
      </c>
      <c r="C42">
        <f>'[1]Sk16 Rerun Cycle 3_1.xlsx'!C28</f>
        <v>1.9148526108859909E-4</v>
      </c>
      <c r="D42">
        <f>'[1]Sk16 Rerun Cycle 3_1.xlsx'!D28</f>
        <v>2.2401044064126081E-3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3_1.xlsx'!A43</f>
        <v>F7</v>
      </c>
      <c r="B43">
        <f>'[1]Sk16 Rerun Cycle 3_1.xlsx'!B42</f>
        <v>81.105796772527796</v>
      </c>
      <c r="C43">
        <f>'[1]Sk16 Rerun Cycle 3_1.xlsx'!C42</f>
        <v>2.1933361963590939E-4</v>
      </c>
      <c r="D43">
        <f>'[1]Sk16 Rerun Cycle 3_1.xlsx'!D42</f>
        <v>1.88828895371366E-3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3_1.xlsx'!A44</f>
        <v>F8</v>
      </c>
      <c r="B44">
        <f>'[1]Sk16 Rerun Cycle 3_1.xlsx'!B13</f>
        <v>112.739656113028</v>
      </c>
      <c r="C44">
        <f>'[1]Sk16 Rerun Cycle 3_1.xlsx'!C13</f>
        <v>1.8402913968127999E-4</v>
      </c>
      <c r="D44">
        <f>'[1]Sk16 Rerun Cycle 3_1.xlsx'!D13</f>
        <v>2.0367688350134559E-3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3_1.xlsx'!A45</f>
        <v>E8</v>
      </c>
      <c r="B45" t="str">
        <f>'[1]Sk16 Rerun Cycle 3_1.xlsx'!B8</f>
        <v>N/A</v>
      </c>
      <c r="C45" t="str">
        <f>'[1]Sk16 Rerun Cycle 3_1.xlsx'!C8</f>
        <v>N/A</v>
      </c>
      <c r="D45">
        <f>'[1]Sk16 Rerun Cycle 3_1.xlsx'!D8</f>
        <v>1.935195347195881E-3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3_1.xlsx'!A46</f>
        <v>D8</v>
      </c>
      <c r="B46" t="str">
        <f>'[1]Sk16 Rerun Cycle 3_1.xlsx'!B24</f>
        <v>N/A</v>
      </c>
      <c r="C46" t="str">
        <f>'[1]Sk16 Rerun Cycle 3_1.xlsx'!C24</f>
        <v>N/A</v>
      </c>
      <c r="D46">
        <f>'[1]Sk16 Rerun Cycle 3_1.xlsx'!D24</f>
        <v>2.0530506645427288E-3</v>
      </c>
    </row>
    <row r="47" spans="1:6" x14ac:dyDescent="0.25">
      <c r="A47" t="str">
        <f>'[1]Sk16 Rerun Cycle 3_1.xlsx'!A47</f>
        <v>C8</v>
      </c>
      <c r="B47" t="str">
        <f>'[1]Sk16 Rerun Cycle 3_1.xlsx'!B30</f>
        <v>N/A</v>
      </c>
      <c r="C47" t="str">
        <f>'[1]Sk16 Rerun Cycle 3_1.xlsx'!C30</f>
        <v>N/A</v>
      </c>
      <c r="D47">
        <f>'[1]Sk16 Rerun Cycle 3_1.xlsx'!D30</f>
        <v>1.751796305983354E-3</v>
      </c>
    </row>
    <row r="48" spans="1:6" x14ac:dyDescent="0.25">
      <c r="A48" t="str">
        <f>'[1]Sk16 Rerun Cycle 3_1.xlsx'!A48</f>
        <v>B8</v>
      </c>
      <c r="B48" t="str">
        <f>'[1]Sk16 Rerun Cycle 3_1.xlsx'!B38</f>
        <v>N/A</v>
      </c>
      <c r="C48" t="str">
        <f>'[1]Sk16 Rerun Cycle 3_1.xlsx'!C38</f>
        <v>N/A</v>
      </c>
      <c r="D48">
        <f>'[1]Sk16 Rerun Cycle 3_1.xlsx'!D38</f>
        <v>2.0244240899953661E-3</v>
      </c>
    </row>
    <row r="49" spans="1:4" x14ac:dyDescent="0.25">
      <c r="A49" t="str">
        <f>'[1]Sk16 Rerun Cycle 3_1.xlsx'!A49</f>
        <v>A8</v>
      </c>
      <c r="B49" t="str">
        <f>'[1]Sk16 Rerun Cycle 3_1.xlsx'!B44</f>
        <v>N/A</v>
      </c>
      <c r="C49" t="str">
        <f>'[1]Sk16 Rerun Cycle 3_1.xlsx'!C44</f>
        <v>N/A</v>
      </c>
      <c r="D49">
        <f>'[1]Sk16 Rerun Cycle 3_1.xlsx'!D44</f>
        <v>4.2643550096653439E-4</v>
      </c>
    </row>
  </sheetData>
  <autoFilter ref="B1:D49" xr:uid="{8686BD69-2117-4732-9348-1CC0D516D1BF}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59A6-C060-4268-A223-5E7ED4E4C818}">
  <dimension ref="A1:J49"/>
  <sheetViews>
    <sheetView workbookViewId="0">
      <selection activeCell="F36" sqref="F2:F36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2_13.xlsx'!B25</f>
        <v>36.175764327444398</v>
      </c>
      <c r="C2">
        <f>'[1]SK16 9 Deg Cycle 2_13.xlsx'!C25</f>
        <v>3.3512092241231949E-4</v>
      </c>
      <c r="D2">
        <f>'[1]SK16 9 Deg Cycle 2_13.xlsx'!D25</f>
        <v>3.6670431925278262E-3</v>
      </c>
      <c r="E2">
        <v>1</v>
      </c>
      <c r="F2" s="7">
        <f>E2/47*100</f>
        <v>2.1276595744680851</v>
      </c>
      <c r="G2">
        <f>AVERAGE(B2:B49)</f>
        <v>87.795943118142063</v>
      </c>
      <c r="H2">
        <f>AVERAGE(C2:C49)</f>
        <v>2.445913948365395E-4</v>
      </c>
      <c r="I2">
        <f>AVERAGE(D2:D49)</f>
        <v>2.5561179439846852E-3</v>
      </c>
      <c r="J2">
        <v>0.25</v>
      </c>
    </row>
    <row r="3" spans="1:10" x14ac:dyDescent="0.25">
      <c r="A3" s="6" t="s">
        <v>70</v>
      </c>
      <c r="B3">
        <f>'[1]SK16 9 Deg Cycle 2_13.xlsx'!B8</f>
        <v>39.697105676500001</v>
      </c>
      <c r="C3">
        <f>'[1]SK16 9 Deg Cycle 2_13.xlsx'!C8</f>
        <v>2.5302660567103199E-4</v>
      </c>
      <c r="D3">
        <f>'[1]SK16 9 Deg Cycle 2_13.xlsx'!D8</f>
        <v>2.8919837332694949E-3</v>
      </c>
      <c r="E3">
        <v>2</v>
      </c>
      <c r="F3" s="7">
        <f t="shared" ref="F3:F45" si="0">E3/47*100</f>
        <v>4.2553191489361701</v>
      </c>
      <c r="G3">
        <f>G4/SQRT(COUNT(B2:B49))</f>
        <v>5.4045570731012731</v>
      </c>
      <c r="H3">
        <f>H4/SQRT(COUNT(C2:C49))</f>
        <v>1.0637129982902864E-5</v>
      </c>
      <c r="I3">
        <f>I4/SQRT(COUNT(D2:D49))</f>
        <v>8.1991145247270206E-5</v>
      </c>
    </row>
    <row r="4" spans="1:10" x14ac:dyDescent="0.25">
      <c r="A4" s="6" t="s">
        <v>71</v>
      </c>
      <c r="B4">
        <f>'[1]SK16 9 Deg Cycle 2_13.xlsx'!B35</f>
        <v>50.742861865805601</v>
      </c>
      <c r="C4">
        <f>'[1]SK16 9 Deg Cycle 2_13.xlsx'!C35</f>
        <v>1.9767479263664101E-4</v>
      </c>
      <c r="D4">
        <f>'[1]SK16 9 Deg Cycle 2_13.xlsx'!D35</f>
        <v>2.935170236490627E-3</v>
      </c>
      <c r="E4">
        <v>3</v>
      </c>
      <c r="F4" s="7">
        <f t="shared" si="0"/>
        <v>6.3829787234042552</v>
      </c>
      <c r="G4">
        <f>_xlfn.STDEV.S(B2:B49)</f>
        <v>31.973790836782474</v>
      </c>
      <c r="H4">
        <f>_xlfn.STDEV.S(C2:C196)</f>
        <v>6.2930109642054396E-5</v>
      </c>
      <c r="I4">
        <f>_xlfn.STDEV.S(D2:D196)</f>
        <v>5.6805131735612583E-4</v>
      </c>
    </row>
    <row r="5" spans="1:10" x14ac:dyDescent="0.25">
      <c r="A5" s="6" t="s">
        <v>72</v>
      </c>
      <c r="B5">
        <f>'[1]SK16 9 Deg Cycle 2_13.xlsx'!B21</f>
        <v>51.750670048972196</v>
      </c>
      <c r="C5">
        <f>'[1]SK16 9 Deg Cycle 2_13.xlsx'!C21</f>
        <v>1.118517908976086E-4</v>
      </c>
      <c r="D5">
        <f>'[1]SK16 9 Deg Cycle 2_13.xlsx'!D21</f>
        <v>2.846541046452183E-3</v>
      </c>
      <c r="E5">
        <v>4</v>
      </c>
      <c r="F5" s="7">
        <f t="shared" si="0"/>
        <v>8.5106382978723403</v>
      </c>
      <c r="G5" s="8">
        <f>G4/G2</f>
        <v>0.36418301007094533</v>
      </c>
      <c r="H5" s="8">
        <f>H4/H2</f>
        <v>0.25728668698304208</v>
      </c>
      <c r="I5" s="8">
        <f>I4/I2</f>
        <v>0.22223204476652633</v>
      </c>
    </row>
    <row r="6" spans="1:10" x14ac:dyDescent="0.25">
      <c r="A6" s="6" t="s">
        <v>73</v>
      </c>
      <c r="B6">
        <f>'[1]SK16 9 Deg Cycle 2_13.xlsx'!B38</f>
        <v>57.769822030749999</v>
      </c>
      <c r="C6">
        <f>'[1]SK16 9 Deg Cycle 2_13.xlsx'!C38</f>
        <v>1.2786976292594959E-4</v>
      </c>
      <c r="D6">
        <f>'[1]SK16 9 Deg Cycle 2_13.xlsx'!D38</f>
        <v>2.7764889184215989E-3</v>
      </c>
      <c r="E6">
        <v>5</v>
      </c>
      <c r="F6" s="7">
        <f t="shared" si="0"/>
        <v>10.638297872340425</v>
      </c>
      <c r="G6">
        <f>COUNT(B2:B196)</f>
        <v>35</v>
      </c>
      <c r="H6">
        <f>COUNT(C2:C196)</f>
        <v>35</v>
      </c>
      <c r="I6">
        <f>COUNT(D2:D196)</f>
        <v>48</v>
      </c>
    </row>
    <row r="7" spans="1:10" x14ac:dyDescent="0.25">
      <c r="A7" s="6" t="s">
        <v>74</v>
      </c>
      <c r="B7">
        <f>'[1]SK16 9 Deg Cycle 2_13.xlsx'!B28</f>
        <v>59.277028489472201</v>
      </c>
      <c r="C7">
        <f>'[1]SK16 9 Deg Cycle 2_13.xlsx'!C28</f>
        <v>3.2802774034054971E-4</v>
      </c>
      <c r="D7">
        <f>'[1]SK16 9 Deg Cycle 2_13.xlsx'!D28</f>
        <v>2.5411992243739761E-3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2_13.xlsx'!B24</f>
        <v>64.812995275638897</v>
      </c>
      <c r="C8">
        <f>'[1]SK16 9 Deg Cycle 2_13.xlsx'!C24</f>
        <v>3.2104683970358028E-4</v>
      </c>
      <c r="D8">
        <f>'[1]SK16 9 Deg Cycle 2_13.xlsx'!D24</f>
        <v>3.3301108300905422E-3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2_13.xlsx'!B39</f>
        <v>65.313208852000002</v>
      </c>
      <c r="C9">
        <f>'[1]SK16 9 Deg Cycle 2_13.xlsx'!C39</f>
        <v>2.356003408613493E-4</v>
      </c>
      <c r="D9">
        <f>'[1]SK16 9 Deg Cycle 2_13.xlsx'!D39</f>
        <v>4.0585334511608036E-3</v>
      </c>
      <c r="E9">
        <v>8</v>
      </c>
      <c r="F9" s="7">
        <f t="shared" si="0"/>
        <v>17.021276595744681</v>
      </c>
      <c r="G9">
        <f>MAX(B2:B49)</f>
        <v>182.339002914167</v>
      </c>
      <c r="H9">
        <f>MAX(C2:C49)</f>
        <v>3.4036288190602009E-4</v>
      </c>
      <c r="I9">
        <f>MAX(D2:D49)</f>
        <v>4.0585334511608036E-3</v>
      </c>
    </row>
    <row r="10" spans="1:10" x14ac:dyDescent="0.25">
      <c r="A10" s="6" t="s">
        <v>77</v>
      </c>
      <c r="B10">
        <f>'[1]SK16 9 Deg Cycle 2_13.xlsx'!B26</f>
        <v>66.8162324868333</v>
      </c>
      <c r="C10">
        <f>'[1]SK16 9 Deg Cycle 2_13.xlsx'!C26</f>
        <v>3.4036288190602009E-4</v>
      </c>
      <c r="D10">
        <f>'[1]SK16 9 Deg Cycle 2_13.xlsx'!D26</f>
        <v>2.588617989434226E-3</v>
      </c>
      <c r="E10">
        <v>9</v>
      </c>
      <c r="F10" s="7">
        <f t="shared" si="0"/>
        <v>19.148936170212767</v>
      </c>
      <c r="G10">
        <f>MIN(B2:B49)</f>
        <v>36.175764327444398</v>
      </c>
      <c r="H10">
        <f>MIN(C2:C49)</f>
        <v>1.118517908976086E-4</v>
      </c>
      <c r="I10">
        <f>MIN(D2:D49)</f>
        <v>8.0821884581489694E-4</v>
      </c>
    </row>
    <row r="11" spans="1:10" x14ac:dyDescent="0.25">
      <c r="A11" s="6" t="s">
        <v>78</v>
      </c>
      <c r="B11">
        <f>'[1]SK16 9 Deg Cycle 2_13.xlsx'!B5</f>
        <v>67.819525009055596</v>
      </c>
      <c r="C11">
        <f>'[1]SK16 9 Deg Cycle 2_13.xlsx'!C5</f>
        <v>2.8203495446035783E-4</v>
      </c>
      <c r="D11">
        <f>'[1]SK16 9 Deg Cycle 2_13.xlsx'!D5</f>
        <v>2.826820651722108E-3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2_13.xlsx'!B42</f>
        <v>70.834409042472203</v>
      </c>
      <c r="C12">
        <f>'[1]SK16 9 Deg Cycle 2_13.xlsx'!C42</f>
        <v>2.7058221030065689E-4</v>
      </c>
      <c r="D12">
        <f>'[1]SK16 9 Deg Cycle 2_13.xlsx'!D42</f>
        <v>2.8366279963091979E-3</v>
      </c>
      <c r="E12">
        <v>11</v>
      </c>
      <c r="F12" s="7">
        <f t="shared" si="0"/>
        <v>23.404255319148938</v>
      </c>
      <c r="G12">
        <f>(16*G5^2)</f>
        <v>2.1220682371893482</v>
      </c>
      <c r="H12">
        <f>(16*H5^2)</f>
        <v>1.059143028779358</v>
      </c>
      <c r="I12">
        <f>(16*I5^2)</f>
        <v>0.79019330753778183</v>
      </c>
    </row>
    <row r="13" spans="1:10" x14ac:dyDescent="0.25">
      <c r="A13" s="6" t="s">
        <v>80</v>
      </c>
      <c r="B13">
        <f>'[1]SK16 9 Deg Cycle 2_13.xlsx'!B4</f>
        <v>71.8378145350556</v>
      </c>
      <c r="C13">
        <f>'[1]SK16 9 Deg Cycle 2_13.xlsx'!C4</f>
        <v>1.7511957782316879E-4</v>
      </c>
      <c r="D13">
        <f>'[1]SK16 9 Deg Cycle 2_13.xlsx'!D4</f>
        <v>3.3568350135412422E-3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2_13.xlsx'!B13</f>
        <v>73.844719171722204</v>
      </c>
      <c r="C14">
        <f>'[1]SK16 9 Deg Cycle 2_13.xlsx'!C13</f>
        <v>2.5853146453797172E-4</v>
      </c>
      <c r="D14">
        <f>'[1]SK16 9 Deg Cycle 2_13.xlsx'!D13</f>
        <v>2.00111942630295E-3</v>
      </c>
      <c r="E14">
        <v>13</v>
      </c>
      <c r="F14" s="7">
        <f t="shared" si="0"/>
        <v>27.659574468085108</v>
      </c>
      <c r="G14">
        <f>G12/G13</f>
        <v>25.640928493861203</v>
      </c>
      <c r="H14">
        <f>H12/H13</f>
        <v>12.797614228311872</v>
      </c>
      <c r="I14">
        <f>I12/I13</f>
        <v>9.5478975368576045</v>
      </c>
    </row>
    <row r="15" spans="1:10" x14ac:dyDescent="0.25">
      <c r="A15" s="6" t="s">
        <v>82</v>
      </c>
      <c r="B15">
        <f>'[1]SK16 9 Deg Cycle 2_13.xlsx'!B14</f>
        <v>74.345689919416699</v>
      </c>
      <c r="C15">
        <f>'[1]SK16 9 Deg Cycle 2_13.xlsx'!C14</f>
        <v>2.7783905312062069E-4</v>
      </c>
      <c r="D15">
        <f>'[1]SK16 9 Deg Cycle 2_13.xlsx'!D14</f>
        <v>2.3785813724990878E-3</v>
      </c>
      <c r="E15">
        <v>14</v>
      </c>
      <c r="F15" s="7">
        <f t="shared" si="0"/>
        <v>29.787234042553191</v>
      </c>
      <c r="G15">
        <f>ROUND(G14,0)</f>
        <v>26</v>
      </c>
      <c r="H15">
        <f>ROUND(H14,0)</f>
        <v>13</v>
      </c>
      <c r="I15">
        <f>ROUND(I14,0)</f>
        <v>10</v>
      </c>
    </row>
    <row r="16" spans="1:10" x14ac:dyDescent="0.25">
      <c r="A16" s="6" t="s">
        <v>83</v>
      </c>
      <c r="B16">
        <f>'[1]SK16 9 Deg Cycle 2_13.xlsx'!B32</f>
        <v>74.846497953388905</v>
      </c>
      <c r="C16">
        <f>'[1]SK16 9 Deg Cycle 2_13.xlsx'!C32</f>
        <v>2.979954475099358E-4</v>
      </c>
      <c r="D16">
        <f>'[1]SK16 9 Deg Cycle 2_13.xlsx'!D32</f>
        <v>2.8979647905491611E-3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2_13.xlsx'!B30</f>
        <v>77.856388268361101</v>
      </c>
      <c r="C17">
        <f>'[1]SK16 9 Deg Cycle 2_13.xlsx'!C30</f>
        <v>1.7503560059463279E-4</v>
      </c>
      <c r="D17">
        <f>'[1]SK16 9 Deg Cycle 2_13.xlsx'!D30</f>
        <v>2.094240952685155E-3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2_13.xlsx'!B37</f>
        <v>79.867559616027805</v>
      </c>
      <c r="C18">
        <f>'[1]SK16 9 Deg Cycle 2_13.xlsx'!C37</f>
        <v>2.9656668917949619E-4</v>
      </c>
      <c r="D18">
        <f>'[1]SK16 9 Deg Cycle 2_13.xlsx'!D37</f>
        <v>2.7942917608188601E-3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2_13.xlsx'!B23</f>
        <v>81.883002722194405</v>
      </c>
      <c r="C19">
        <f>'[1]SK16 9 Deg Cycle 2_13.xlsx'!C23</f>
        <v>2.126190429442757E-4</v>
      </c>
      <c r="D19">
        <f>'[1]SK16 9 Deg Cycle 2_13.xlsx'!D23</f>
        <v>2.10375378938171E-3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2_13.xlsx'!B16</f>
        <v>83.395523235027795</v>
      </c>
      <c r="C20">
        <f>'[1]SK16 9 Deg Cycle 2_13.xlsx'!C16</f>
        <v>3.1108063965309821E-4</v>
      </c>
      <c r="D20">
        <f>'[1]SK16 9 Deg Cycle 2_13.xlsx'!D16</f>
        <v>2.373133631807748E-3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2_13.xlsx'!B49</f>
        <v>83.896311578999999</v>
      </c>
      <c r="C21">
        <f>'[1]SK16 9 Deg Cycle 2_13.xlsx'!C49</f>
        <v>3.0298257196100707E-4</v>
      </c>
      <c r="D21">
        <f>'[1]SK16 9 Deg Cycle 2_13.xlsx'!D49</f>
        <v>2.879898009494408E-3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2_13.xlsx'!B41</f>
        <v>86.9014930864722</v>
      </c>
      <c r="C22">
        <f>'[1]SK16 9 Deg Cycle 2_13.xlsx'!C41</f>
        <v>3.3092219771420448E-4</v>
      </c>
      <c r="D22">
        <f>'[1]SK16 9 Deg Cycle 2_13.xlsx'!D41</f>
        <v>3.0111559317635909E-3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2_13.xlsx'!B47</f>
        <v>87.404802648527806</v>
      </c>
      <c r="C23">
        <f>'[1]SK16 9 Deg Cycle 2_13.xlsx'!C47</f>
        <v>2.4942633755185519E-4</v>
      </c>
      <c r="D23">
        <f>'[1]SK16 9 Deg Cycle 2_13.xlsx'!D47</f>
        <v>3.0661754738247299E-3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2_13.xlsx'!B34</f>
        <v>88.408218894666703</v>
      </c>
      <c r="C24">
        <f>'[1]SK16 9 Deg Cycle 2_13.xlsx'!C34</f>
        <v>1.840462653534402E-4</v>
      </c>
      <c r="D24">
        <f>'[1]SK16 9 Deg Cycle 2_13.xlsx'!D34</f>
        <v>2.2225921552117629E-3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2_13.xlsx'!B29</f>
        <v>93.941340184305503</v>
      </c>
      <c r="C25">
        <f>'[1]SK16 9 Deg Cycle 2_13.xlsx'!C29</f>
        <v>2.8440502755467078E-4</v>
      </c>
      <c r="D25">
        <f>'[1]SK16 9 Deg Cycle 2_13.xlsx'!D29</f>
        <v>2.0515499024923631E-3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2_13.xlsx'!B17</f>
        <v>98.457279474222204</v>
      </c>
      <c r="C26">
        <f>'[1]SK16 9 Deg Cycle 2_13.xlsx'!C17</f>
        <v>2.219830559410213E-4</v>
      </c>
      <c r="D26">
        <f>'[1]SK16 9 Deg Cycle 2_13.xlsx'!D17</f>
        <v>2.889492020517932E-3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2_13.xlsx'!B7</f>
        <v>103.480802673361</v>
      </c>
      <c r="C27">
        <f>'[1]SK16 9 Deg Cycle 2_13.xlsx'!C7</f>
        <v>2.6808754348961401E-4</v>
      </c>
      <c r="D27">
        <f>'[1]SK16 9 Deg Cycle 2_13.xlsx'!D7</f>
        <v>2.3986492058028991E-3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2_13.xlsx'!B20</f>
        <v>105.494945828472</v>
      </c>
      <c r="C28">
        <f>'[1]SK16 9 Deg Cycle 2_13.xlsx'!C20</f>
        <v>2.389100300425433E-4</v>
      </c>
      <c r="D28">
        <f>'[1]SK16 9 Deg Cycle 2_13.xlsx'!D20</f>
        <v>2.1432478544021198E-3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2_13.xlsx'!B6</f>
        <v>107.50499569625001</v>
      </c>
      <c r="C29">
        <f>'[1]SK16 9 Deg Cycle 2_13.xlsx'!C6</f>
        <v>1.887519770279439E-4</v>
      </c>
      <c r="D29">
        <f>'[1]SK16 9 Deg Cycle 2_13.xlsx'!D6</f>
        <v>2.6298741693697421E-3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2_13.xlsx'!B15</f>
        <v>107.50499569625001</v>
      </c>
      <c r="C30">
        <f>'[1]SK16 9 Deg Cycle 2_13.xlsx'!C15</f>
        <v>1.9256841385425081E-4</v>
      </c>
      <c r="D30">
        <f>'[1]SK16 9 Deg Cycle 2_13.xlsx'!D15</f>
        <v>2.3676659959207349E-3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2_13.xlsx'!B19</f>
        <v>124.58108864077801</v>
      </c>
      <c r="C31">
        <f>'[1]SK16 9 Deg Cycle 2_13.xlsx'!C19</f>
        <v>2.8234523292250537E-4</v>
      </c>
      <c r="D31">
        <f>'[1]SK16 9 Deg Cycle 2_13.xlsx'!D19</f>
        <v>2.8983708670503191E-3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2_13.xlsx'!B3</f>
        <v>132.61102354347199</v>
      </c>
      <c r="C32">
        <f>'[1]SK16 9 Deg Cycle 2_13.xlsx'!C3</f>
        <v>2.5554564747615259E-4</v>
      </c>
      <c r="D32">
        <f>'[1]SK16 9 Deg Cycle 2_13.xlsx'!D3</f>
        <v>2.1994075530845968E-3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2_13.xlsx'!B36</f>
        <v>134.62520748647199</v>
      </c>
      <c r="C33">
        <f>'[1]SK16 9 Deg Cycle 2_13.xlsx'!C36</f>
        <v>1.7217614584861659E-4</v>
      </c>
      <c r="D33">
        <f>'[1]SK16 9 Deg Cycle 2_13.xlsx'!D36</f>
        <v>1.9430153460870941E-3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2_13.xlsx'!B45</f>
        <v>139.14080225938901</v>
      </c>
      <c r="C34">
        <f>'[1]SK16 9 Deg Cycle 2_13.xlsx'!C45</f>
        <v>2.5602160532578071E-4</v>
      </c>
      <c r="D34">
        <f>'[1]SK16 9 Deg Cycle 2_13.xlsx'!D45</f>
        <v>1.7524723949765961E-3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2_13.xlsx'!B10</f>
        <v>147.67888000302801</v>
      </c>
      <c r="C35">
        <f>'[1]SK16 9 Deg Cycle 2_13.xlsx'!C10</f>
        <v>2.0293186613789179E-4</v>
      </c>
      <c r="D35">
        <f>'[1]SK16 9 Deg Cycle 2_13.xlsx'!D10</f>
        <v>1.9331647665890061E-3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2_13.xlsx'!B12</f>
        <v>182.339002914167</v>
      </c>
      <c r="C36">
        <f>'[1]SK16 9 Deg Cycle 2_13.xlsx'!C12</f>
        <v>1.216085435981208E-4</v>
      </c>
      <c r="D36">
        <f>'[1]SK16 9 Deg Cycle 2_13.xlsx'!D12</f>
        <v>2.1655366391558051E-3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 t="str">
        <f>'[1]SK16 9 Deg Cycle 2_13.xlsx'!B2</f>
        <v>N/A</v>
      </c>
      <c r="C37" t="str">
        <f>'[1]SK16 9 Deg Cycle 2_13.xlsx'!C2</f>
        <v>N/A</v>
      </c>
      <c r="D37">
        <f>'[1]SK16 9 Deg Cycle 2_13.xlsx'!D2</f>
        <v>2.2107653464562881E-3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 t="str">
        <f>'[1]SK16 9 Deg Cycle 2_13.xlsx'!B9</f>
        <v>N/A</v>
      </c>
      <c r="C38" t="str">
        <f>'[1]SK16 9 Deg Cycle 2_13.xlsx'!C9</f>
        <v>N/A</v>
      </c>
      <c r="D38">
        <f>'[1]SK16 9 Deg Cycle 2_13.xlsx'!D9</f>
        <v>2.8777238382862789E-3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 t="str">
        <f>'[1]SK16 9 Deg Cycle 2_13.xlsx'!B11</f>
        <v>N/A</v>
      </c>
      <c r="C39" t="str">
        <f>'[1]SK16 9 Deg Cycle 2_13.xlsx'!C11</f>
        <v>N/A</v>
      </c>
      <c r="D39">
        <f>'[1]SK16 9 Deg Cycle 2_13.xlsx'!D11</f>
        <v>2.7180504663710759E-3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 t="str">
        <f>'[1]SK16 9 Deg Cycle 2_13.xlsx'!B18</f>
        <v>N/A</v>
      </c>
      <c r="C40" t="str">
        <f>'[1]SK16 9 Deg Cycle 2_13.xlsx'!C18</f>
        <v>N/A</v>
      </c>
      <c r="D40">
        <f>'[1]SK16 9 Deg Cycle 2_13.xlsx'!D18</f>
        <v>1.438859001550171E-3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 t="str">
        <f>'[1]SK16 9 Deg Cycle 2_13.xlsx'!B22</f>
        <v>N/A</v>
      </c>
      <c r="C41" t="str">
        <f>'[1]SK16 9 Deg Cycle 2_13.xlsx'!C22</f>
        <v>N/A</v>
      </c>
      <c r="D41">
        <f>'[1]SK16 9 Deg Cycle 2_13.xlsx'!D22</f>
        <v>3.0276381193962468E-3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 t="str">
        <f>'[1]SK16 9 Deg Cycle 2_13.xlsx'!B27</f>
        <v>N/A</v>
      </c>
      <c r="C42" t="str">
        <f>'[1]SK16 9 Deg Cycle 2_13.xlsx'!C27</f>
        <v>N/A</v>
      </c>
      <c r="D42">
        <f>'[1]SK16 9 Deg Cycle 2_13.xlsx'!D27</f>
        <v>2.214604263218982E-3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 t="str">
        <f>'[1]SK16 9 Deg Cycle 2_13.xlsx'!B31</f>
        <v>N/A</v>
      </c>
      <c r="C43" t="str">
        <f>'[1]SK16 9 Deg Cycle 2_13.xlsx'!C31</f>
        <v>N/A</v>
      </c>
      <c r="D43">
        <f>'[1]SK16 9 Deg Cycle 2_13.xlsx'!D31</f>
        <v>3.3208240565455629E-3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2_13.xlsx'!B33</f>
        <v>N/A</v>
      </c>
      <c r="C44" t="str">
        <f>'[1]SK16 9 Deg Cycle 2_13.xlsx'!C33</f>
        <v>N/A</v>
      </c>
      <c r="D44">
        <f>'[1]SK16 9 Deg Cycle 2_13.xlsx'!D33</f>
        <v>2.184111448650254E-3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2_13.xlsx'!B40</f>
        <v>N/A</v>
      </c>
      <c r="C45" t="str">
        <f>'[1]SK16 9 Deg Cycle 2_13.xlsx'!C40</f>
        <v>N/A</v>
      </c>
      <c r="D45">
        <f>'[1]SK16 9 Deg Cycle 2_13.xlsx'!D40</f>
        <v>2.373114205771232E-3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2_13.xlsx'!B43</f>
        <v>N/A</v>
      </c>
      <c r="C46" t="str">
        <f>'[1]SK16 9 Deg Cycle 2_13.xlsx'!C43</f>
        <v>N/A</v>
      </c>
      <c r="D46">
        <f>'[1]SK16 9 Deg Cycle 2_13.xlsx'!D43</f>
        <v>2.9068469842534932E-3</v>
      </c>
    </row>
    <row r="47" spans="1:6" x14ac:dyDescent="0.25">
      <c r="A47" s="6" t="s">
        <v>114</v>
      </c>
      <c r="B47" t="str">
        <f>'[1]SK16 9 Deg Cycle 2_13.xlsx'!B44</f>
        <v>N/A</v>
      </c>
      <c r="C47" t="str">
        <f>'[1]SK16 9 Deg Cycle 2_13.xlsx'!C44</f>
        <v>N/A</v>
      </c>
      <c r="D47">
        <f>'[1]SK16 9 Deg Cycle 2_13.xlsx'!D44</f>
        <v>8.0821884581489694E-4</v>
      </c>
    </row>
    <row r="48" spans="1:6" x14ac:dyDescent="0.25">
      <c r="A48" s="6" t="s">
        <v>115</v>
      </c>
      <c r="B48" t="str">
        <f>'[1]SK16 9 Deg Cycle 2_13.xlsx'!B46</f>
        <v>N/A</v>
      </c>
      <c r="C48" t="str">
        <f>'[1]SK16 9 Deg Cycle 2_13.xlsx'!C46</f>
        <v>N/A</v>
      </c>
      <c r="D48">
        <f>'[1]SK16 9 Deg Cycle 2_13.xlsx'!D46</f>
        <v>2.343315656413849E-3</v>
      </c>
    </row>
    <row r="49" spans="1:4" x14ac:dyDescent="0.25">
      <c r="A49" s="6" t="s">
        <v>116</v>
      </c>
      <c r="B49" t="str">
        <f>'[1]SK16 9 Deg Cycle 2_13.xlsx'!B48</f>
        <v>N/A</v>
      </c>
      <c r="C49" t="str">
        <f>'[1]SK16 9 Deg Cycle 2_13.xlsx'!C48</f>
        <v>N/A</v>
      </c>
      <c r="D49">
        <f>'[1]SK16 9 Deg Cycle 2_13.xlsx'!D48</f>
        <v>2.418262784954355E-3</v>
      </c>
    </row>
  </sheetData>
  <autoFilter ref="B1:D49" xr:uid="{9EE259A6-C060-4268-A223-5E7ED4E4C818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BCEA-9B4E-4682-B484-58109E88E0FC}">
  <dimension ref="A1:J49"/>
  <sheetViews>
    <sheetView workbookViewId="0">
      <selection activeCell="F2" sqref="F2:F19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2_14.xlsx'!B41</f>
        <v>49.736492356194397</v>
      </c>
      <c r="C2">
        <f>'[1]SK16 9 Deg Cycle 2_14.xlsx'!C41</f>
        <v>2.4335374221810539E-4</v>
      </c>
      <c r="D2">
        <f>'[1]SK16 9 Deg Cycle 2_14.xlsx'!D41</f>
        <v>2.4481721088405852E-3</v>
      </c>
      <c r="E2">
        <v>1</v>
      </c>
      <c r="F2" s="7">
        <f>E2/47*100</f>
        <v>2.1276595744680851</v>
      </c>
      <c r="G2">
        <f>AVERAGE(B2:B49)</f>
        <v>79.399739845640397</v>
      </c>
      <c r="H2">
        <f>AVERAGE(C2:C49)</f>
        <v>2.8415693758618266E-4</v>
      </c>
      <c r="I2">
        <f>AVERAGE(D2:D49)</f>
        <v>2.3019257963136606E-3</v>
      </c>
      <c r="J2">
        <v>0.25</v>
      </c>
    </row>
    <row r="3" spans="1:10" x14ac:dyDescent="0.25">
      <c r="A3" s="6" t="s">
        <v>70</v>
      </c>
      <c r="B3">
        <f>'[1]SK16 9 Deg Cycle 2_14.xlsx'!B26</f>
        <v>58.273187579499997</v>
      </c>
      <c r="C3">
        <f>'[1]SK16 9 Deg Cycle 2_14.xlsx'!C26</f>
        <v>1.127442327010806E-4</v>
      </c>
      <c r="D3">
        <f>'[1]SK16 9 Deg Cycle 2_14.xlsx'!D26</f>
        <v>4.3788148954033244E-3</v>
      </c>
      <c r="E3">
        <v>2</v>
      </c>
      <c r="F3" s="7">
        <f t="shared" ref="F3:F45" si="0">E3/47*100</f>
        <v>4.2553191489361701</v>
      </c>
      <c r="G3">
        <f>G4/SQRT(COUNT(B2:B49))</f>
        <v>3.3450408229725368</v>
      </c>
      <c r="H3">
        <f>H4/SQRT(COUNT(C2:C49))</f>
        <v>2.2546361519414523E-5</v>
      </c>
      <c r="I3">
        <f>I4/SQRT(COUNT(D2:D49))</f>
        <v>8.4340654707907675E-5</v>
      </c>
    </row>
    <row r="4" spans="1:10" x14ac:dyDescent="0.25">
      <c r="A4" s="6" t="s">
        <v>71</v>
      </c>
      <c r="B4">
        <f>'[1]SK16 9 Deg Cycle 2_14.xlsx'!B30</f>
        <v>58.273187579499997</v>
      </c>
      <c r="C4">
        <f>'[1]SK16 9 Deg Cycle 2_14.xlsx'!C30</f>
        <v>3.5342507697090912E-4</v>
      </c>
      <c r="D4">
        <f>'[1]SK16 9 Deg Cycle 2_14.xlsx'!D30</f>
        <v>3.3056188920570959E-3</v>
      </c>
      <c r="E4">
        <v>3</v>
      </c>
      <c r="F4" s="7">
        <f t="shared" si="0"/>
        <v>6.3829787234042552</v>
      </c>
      <c r="G4">
        <f>_xlfn.STDEV.S(B2:B49)</f>
        <v>14.191806295618262</v>
      </c>
      <c r="H4">
        <f>_xlfn.STDEV.S(C2:C196)</f>
        <v>9.5656110728768636E-5</v>
      </c>
      <c r="I4">
        <f>_xlfn.STDEV.S(D2:D196)</f>
        <v>5.8432919639087727E-4</v>
      </c>
    </row>
    <row r="5" spans="1:10" x14ac:dyDescent="0.25">
      <c r="A5" s="6" t="s">
        <v>72</v>
      </c>
      <c r="B5">
        <f>'[1]SK16 9 Deg Cycle 2_14.xlsx'!B48</f>
        <v>66.817454184472197</v>
      </c>
      <c r="C5">
        <f>'[1]SK16 9 Deg Cycle 2_14.xlsx'!C48</f>
        <v>2.0061792902558551E-4</v>
      </c>
      <c r="D5">
        <f>'[1]SK16 9 Deg Cycle 2_14.xlsx'!D48</f>
        <v>2.3321593370957028E-3</v>
      </c>
      <c r="E5">
        <v>4</v>
      </c>
      <c r="F5" s="7">
        <f t="shared" si="0"/>
        <v>8.5106382978723403</v>
      </c>
      <c r="G5" s="8">
        <f>G4/G2</f>
        <v>0.17873870019232174</v>
      </c>
      <c r="H5" s="8">
        <f>H4/H2</f>
        <v>0.33663126982341179</v>
      </c>
      <c r="I5" s="8">
        <f>I4/I2</f>
        <v>0.25384362837700114</v>
      </c>
    </row>
    <row r="6" spans="1:10" x14ac:dyDescent="0.25">
      <c r="A6" s="6" t="s">
        <v>73</v>
      </c>
      <c r="B6">
        <f>'[1]SK16 9 Deg Cycle 2_14.xlsx'!B38</f>
        <v>73.344836824972205</v>
      </c>
      <c r="C6">
        <f>'[1]SK16 9 Deg Cycle 2_14.xlsx'!C38</f>
        <v>3.2964428342430061E-4</v>
      </c>
      <c r="D6">
        <f>'[1]SK16 9 Deg Cycle 2_14.xlsx'!D38</f>
        <v>2.1775757601960582E-3</v>
      </c>
      <c r="E6">
        <v>5</v>
      </c>
      <c r="F6" s="7">
        <f t="shared" si="0"/>
        <v>10.638297872340425</v>
      </c>
      <c r="G6">
        <f>COUNT(B2:B196)</f>
        <v>18</v>
      </c>
      <c r="H6">
        <f>COUNT(C2:C196)</f>
        <v>18</v>
      </c>
      <c r="I6">
        <f>COUNT(D2:D196)</f>
        <v>48</v>
      </c>
    </row>
    <row r="7" spans="1:10" x14ac:dyDescent="0.25">
      <c r="A7" s="6" t="s">
        <v>74</v>
      </c>
      <c r="B7">
        <f>'[1]SK16 9 Deg Cycle 2_14.xlsx'!B28</f>
        <v>76.853448949500006</v>
      </c>
      <c r="C7">
        <f>'[1]SK16 9 Deg Cycle 2_14.xlsx'!C28</f>
        <v>2.6606075242678769E-4</v>
      </c>
      <c r="D7">
        <f>'[1]SK16 9 Deg Cycle 2_14.xlsx'!D28</f>
        <v>2.1198738411702198E-3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2_14.xlsx'!B16</f>
        <v>78.862996861305504</v>
      </c>
      <c r="C8">
        <f>'[1]SK16 9 Deg Cycle 2_14.xlsx'!C16</f>
        <v>4.6402480866340691E-4</v>
      </c>
      <c r="D8">
        <f>'[1]SK16 9 Deg Cycle 2_14.xlsx'!D16</f>
        <v>3.468161855334433E-3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2_14.xlsx'!B20</f>
        <v>81.380257885416697</v>
      </c>
      <c r="C9">
        <f>'[1]SK16 9 Deg Cycle 2_14.xlsx'!C20</f>
        <v>2.339178454336269E-4</v>
      </c>
      <c r="D9">
        <f>'[1]SK16 9 Deg Cycle 2_14.xlsx'!D20</f>
        <v>2.025918394069627E-3</v>
      </c>
      <c r="E9">
        <v>8</v>
      </c>
      <c r="F9" s="7">
        <f t="shared" si="0"/>
        <v>17.021276595744681</v>
      </c>
      <c r="G9">
        <f>MAX(B2:B49)</f>
        <v>107.005853696222</v>
      </c>
      <c r="H9">
        <f>MAX(C2:C49)</f>
        <v>4.6402480866340691E-4</v>
      </c>
      <c r="I9">
        <f>MAX(D2:D49)</f>
        <v>4.3788148954033244E-3</v>
      </c>
    </row>
    <row r="10" spans="1:10" x14ac:dyDescent="0.25">
      <c r="A10" s="6" t="s">
        <v>77</v>
      </c>
      <c r="B10">
        <f>'[1]SK16 9 Deg Cycle 2_14.xlsx'!B18</f>
        <v>82.388471961833304</v>
      </c>
      <c r="C10">
        <f>'[1]SK16 9 Deg Cycle 2_14.xlsx'!C18</f>
        <v>1.6944918296100321E-4</v>
      </c>
      <c r="D10">
        <f>'[1]SK16 9 Deg Cycle 2_14.xlsx'!D18</f>
        <v>1.831706980312822E-3</v>
      </c>
      <c r="E10">
        <v>9</v>
      </c>
      <c r="F10" s="7">
        <f t="shared" si="0"/>
        <v>19.148936170212767</v>
      </c>
      <c r="G10">
        <f>MIN(B2:B49)</f>
        <v>49.736492356194397</v>
      </c>
      <c r="H10">
        <f>MIN(C2:C49)</f>
        <v>1.127442327010806E-4</v>
      </c>
      <c r="I10">
        <f>MIN(D2:D49)</f>
        <v>5.4747699722031595E-4</v>
      </c>
    </row>
    <row r="11" spans="1:10" x14ac:dyDescent="0.25">
      <c r="A11" s="6" t="s">
        <v>78</v>
      </c>
      <c r="B11">
        <f>'[1]SK16 9 Deg Cycle 2_14.xlsx'!B14</f>
        <v>82.8923690941389</v>
      </c>
      <c r="C11">
        <f>'[1]SK16 9 Deg Cycle 2_14.xlsx'!C14</f>
        <v>2.8263170570107092E-4</v>
      </c>
      <c r="D11">
        <f>'[1]SK16 9 Deg Cycle 2_14.xlsx'!D14</f>
        <v>2.1308550043916499E-3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2_14.xlsx'!B22</f>
        <v>82.8923690941389</v>
      </c>
      <c r="C12">
        <f>'[1]SK16 9 Deg Cycle 2_14.xlsx'!C22</f>
        <v>2.2638995533744529E-4</v>
      </c>
      <c r="D12">
        <f>'[1]SK16 9 Deg Cycle 2_14.xlsx'!D22</f>
        <v>2.808139618320135E-3</v>
      </c>
      <c r="E12">
        <v>11</v>
      </c>
      <c r="F12" s="7">
        <f t="shared" si="0"/>
        <v>23.404255319148938</v>
      </c>
      <c r="G12">
        <f>(16*G5^2)</f>
        <v>0.5111603671430508</v>
      </c>
      <c r="H12">
        <f>(16*H5^2)</f>
        <v>1.8131297891667628</v>
      </c>
      <c r="I12">
        <f>(16*I5^2)</f>
        <v>1.030985402681617</v>
      </c>
    </row>
    <row r="13" spans="1:10" x14ac:dyDescent="0.25">
      <c r="A13" s="6" t="s">
        <v>80</v>
      </c>
      <c r="B13">
        <f>'[1]SK16 9 Deg Cycle 2_14.xlsx'!B25</f>
        <v>83.396901212499998</v>
      </c>
      <c r="C13">
        <f>'[1]SK16 9 Deg Cycle 2_14.xlsx'!C25</f>
        <v>3.3316318277339969E-4</v>
      </c>
      <c r="D13">
        <f>'[1]SK16 9 Deg Cycle 2_14.xlsx'!D25</f>
        <v>2.090486714406624E-3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2_14.xlsx'!B7</f>
        <v>85.399404343111101</v>
      </c>
      <c r="C14">
        <f>'[1]SK16 9 Deg Cycle 2_14.xlsx'!C7</f>
        <v>3.5512819113240913E-4</v>
      </c>
      <c r="D14">
        <f>'[1]SK16 9 Deg Cycle 2_14.xlsx'!D7</f>
        <v>2.4127452074224282E-3</v>
      </c>
      <c r="E14">
        <v>13</v>
      </c>
      <c r="F14" s="7">
        <f t="shared" si="0"/>
        <v>27.659574468085108</v>
      </c>
      <c r="G14">
        <f>G12/G13</f>
        <v>6.1763454129874544</v>
      </c>
      <c r="H14">
        <f>H12/H13</f>
        <v>21.908028431588253</v>
      </c>
      <c r="I14">
        <f>I12/I13</f>
        <v>12.457385924303457</v>
      </c>
    </row>
    <row r="15" spans="1:10" x14ac:dyDescent="0.25">
      <c r="A15" s="6" t="s">
        <v>82</v>
      </c>
      <c r="B15">
        <f>'[1]SK16 9 Deg Cycle 2_14.xlsx'!B34</f>
        <v>86.401464415222193</v>
      </c>
      <c r="C15">
        <f>'[1]SK16 9 Deg Cycle 2_14.xlsx'!C34</f>
        <v>1.481751558756443E-4</v>
      </c>
      <c r="D15">
        <f>'[1]SK16 9 Deg Cycle 2_14.xlsx'!D34</f>
        <v>2.4329792203356669E-3</v>
      </c>
      <c r="E15">
        <v>14</v>
      </c>
      <c r="F15" s="7">
        <f t="shared" si="0"/>
        <v>29.787234042553191</v>
      </c>
      <c r="G15">
        <f>ROUND(G14,0)</f>
        <v>6</v>
      </c>
      <c r="H15">
        <f>ROUND(H14,0)</f>
        <v>22</v>
      </c>
      <c r="I15">
        <f>ROUND(I14,0)</f>
        <v>12</v>
      </c>
    </row>
    <row r="16" spans="1:10" x14ac:dyDescent="0.25">
      <c r="A16" s="6" t="s">
        <v>83</v>
      </c>
      <c r="B16">
        <f>'[1]SK16 9 Deg Cycle 2_14.xlsx'!B21</f>
        <v>86.90294536175</v>
      </c>
      <c r="C16">
        <f>'[1]SK16 9 Deg Cycle 2_14.xlsx'!C21</f>
        <v>4.3305356787028159E-4</v>
      </c>
      <c r="D16">
        <f>'[1]SK16 9 Deg Cycle 2_14.xlsx'!D21</f>
        <v>2.4883940693810449E-3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2_14.xlsx'!B42</f>
        <v>88.912104189749996</v>
      </c>
      <c r="C17">
        <f>'[1]SK16 9 Deg Cycle 2_14.xlsx'!C42</f>
        <v>2.8523676572132409E-4</v>
      </c>
      <c r="D17">
        <f>'[1]SK16 9 Deg Cycle 2_14.xlsx'!D42</f>
        <v>2.184945684238309E-3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2_14.xlsx'!B3</f>
        <v>99.461571632000002</v>
      </c>
      <c r="C18">
        <f>'[1]SK16 9 Deg Cycle 2_14.xlsx'!C3</f>
        <v>3.882084398728922E-4</v>
      </c>
      <c r="D18">
        <f>'[1]SK16 9 Deg Cycle 2_14.xlsx'!D3</f>
        <v>1.686118596390662E-3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2_14.xlsx'!B10</f>
        <v>107.005853696222</v>
      </c>
      <c r="C19">
        <f>'[1]SK16 9 Deg Cycle 2_14.xlsx'!C10</f>
        <v>2.8960005844201332E-4</v>
      </c>
      <c r="D19">
        <f>'[1]SK16 9 Deg Cycle 2_14.xlsx'!D10</f>
        <v>1.461103721195958E-3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 t="str">
        <f>'[1]SK16 9 Deg Cycle 2_14.xlsx'!B2</f>
        <v>N/A</v>
      </c>
      <c r="C20" t="str">
        <f>'[1]SK16 9 Deg Cycle 2_14.xlsx'!C2</f>
        <v>N/A</v>
      </c>
      <c r="D20">
        <f>'[1]SK16 9 Deg Cycle 2_14.xlsx'!D2</f>
        <v>3.2019384205707931E-3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 t="str">
        <f>'[1]SK16 9 Deg Cycle 2_14.xlsx'!B4</f>
        <v>N/A</v>
      </c>
      <c r="C21" t="str">
        <f>'[1]SK16 9 Deg Cycle 2_14.xlsx'!C4</f>
        <v>N/A</v>
      </c>
      <c r="D21">
        <f>'[1]SK16 9 Deg Cycle 2_14.xlsx'!D4</f>
        <v>2.4857845399699828E-3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 t="str">
        <f>'[1]SK16 9 Deg Cycle 2_14.xlsx'!B5</f>
        <v>N/A</v>
      </c>
      <c r="C22" t="str">
        <f>'[1]SK16 9 Deg Cycle 2_14.xlsx'!C5</f>
        <v>N/A</v>
      </c>
      <c r="D22">
        <f>'[1]SK16 9 Deg Cycle 2_14.xlsx'!D5</f>
        <v>2.3927628216420809E-3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 t="str">
        <f>'[1]SK16 9 Deg Cycle 2_14.xlsx'!B6</f>
        <v>N/A</v>
      </c>
      <c r="C23" t="str">
        <f>'[1]SK16 9 Deg Cycle 2_14.xlsx'!C6</f>
        <v>N/A</v>
      </c>
      <c r="D23">
        <f>'[1]SK16 9 Deg Cycle 2_14.xlsx'!D6</f>
        <v>2.564328298215757E-3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 t="str">
        <f>'[1]SK16 9 Deg Cycle 2_14.xlsx'!B8</f>
        <v>N/A</v>
      </c>
      <c r="C24" t="str">
        <f>'[1]SK16 9 Deg Cycle 2_14.xlsx'!C8</f>
        <v>N/A</v>
      </c>
      <c r="D24">
        <f>'[1]SK16 9 Deg Cycle 2_14.xlsx'!D8</f>
        <v>2.3578207622987901E-3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 t="str">
        <f>'[1]SK16 9 Deg Cycle 2_14.xlsx'!B9</f>
        <v>N/A</v>
      </c>
      <c r="C25" t="str">
        <f>'[1]SK16 9 Deg Cycle 2_14.xlsx'!C9</f>
        <v>N/A</v>
      </c>
      <c r="D25">
        <f>'[1]SK16 9 Deg Cycle 2_14.xlsx'!D9</f>
        <v>1.905681741290264E-3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 t="str">
        <f>'[1]SK16 9 Deg Cycle 2_14.xlsx'!B11</f>
        <v>N/A</v>
      </c>
      <c r="C26" t="str">
        <f>'[1]SK16 9 Deg Cycle 2_14.xlsx'!C11</f>
        <v>N/A</v>
      </c>
      <c r="D26">
        <f>'[1]SK16 9 Deg Cycle 2_14.xlsx'!D11</f>
        <v>1.9920677128690912E-3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 t="str">
        <f>'[1]SK16 9 Deg Cycle 2_14.xlsx'!B12</f>
        <v>N/A</v>
      </c>
      <c r="C27" t="str">
        <f>'[1]SK16 9 Deg Cycle 2_14.xlsx'!C12</f>
        <v>N/A</v>
      </c>
      <c r="D27">
        <f>'[1]SK16 9 Deg Cycle 2_14.xlsx'!D12</f>
        <v>2.950596256679303E-3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 t="str">
        <f>'[1]SK16 9 Deg Cycle 2_14.xlsx'!B13</f>
        <v>N/A</v>
      </c>
      <c r="C28" t="str">
        <f>'[1]SK16 9 Deg Cycle 2_14.xlsx'!C13</f>
        <v>N/A</v>
      </c>
      <c r="D28">
        <f>'[1]SK16 9 Deg Cycle 2_14.xlsx'!D13</f>
        <v>1.479345883190005E-3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 t="str">
        <f>'[1]SK16 9 Deg Cycle 2_14.xlsx'!B15</f>
        <v>N/A</v>
      </c>
      <c r="C29" t="str">
        <f>'[1]SK16 9 Deg Cycle 2_14.xlsx'!C15</f>
        <v>N/A</v>
      </c>
      <c r="D29">
        <f>'[1]SK16 9 Deg Cycle 2_14.xlsx'!D15</f>
        <v>2.0741067764712901E-3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 t="str">
        <f>'[1]SK16 9 Deg Cycle 2_14.xlsx'!B17</f>
        <v>N/A</v>
      </c>
      <c r="C30" t="str">
        <f>'[1]SK16 9 Deg Cycle 2_14.xlsx'!C17</f>
        <v>N/A</v>
      </c>
      <c r="D30">
        <f>'[1]SK16 9 Deg Cycle 2_14.xlsx'!D17</f>
        <v>3.265829762898971E-3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 t="str">
        <f>'[1]SK16 9 Deg Cycle 2_14.xlsx'!B19</f>
        <v>N/A</v>
      </c>
      <c r="C31" t="str">
        <f>'[1]SK16 9 Deg Cycle 2_14.xlsx'!C19</f>
        <v>N/A</v>
      </c>
      <c r="D31">
        <f>'[1]SK16 9 Deg Cycle 2_14.xlsx'!D19</f>
        <v>2.6149973632139589E-3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 t="str">
        <f>'[1]SK16 9 Deg Cycle 2_14.xlsx'!B23</f>
        <v>N/A</v>
      </c>
      <c r="C32" t="str">
        <f>'[1]SK16 9 Deg Cycle 2_14.xlsx'!C23</f>
        <v>N/A</v>
      </c>
      <c r="D32">
        <f>'[1]SK16 9 Deg Cycle 2_14.xlsx'!D23</f>
        <v>2.092913018815438E-3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 t="str">
        <f>'[1]SK16 9 Deg Cycle 2_14.xlsx'!B24</f>
        <v>N/A</v>
      </c>
      <c r="C33" t="str">
        <f>'[1]SK16 9 Deg Cycle 2_14.xlsx'!C24</f>
        <v>N/A</v>
      </c>
      <c r="D33">
        <f>'[1]SK16 9 Deg Cycle 2_14.xlsx'!D24</f>
        <v>2.2725055302886261E-3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 t="str">
        <f>'[1]SK16 9 Deg Cycle 2_14.xlsx'!B27</f>
        <v>N/A</v>
      </c>
      <c r="C34" t="str">
        <f>'[1]SK16 9 Deg Cycle 2_14.xlsx'!C27</f>
        <v>N/A</v>
      </c>
      <c r="D34">
        <f>'[1]SK16 9 Deg Cycle 2_14.xlsx'!D27</f>
        <v>1.9276020761780179E-3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 t="str">
        <f>'[1]SK16 9 Deg Cycle 2_14.xlsx'!B29</f>
        <v>N/A</v>
      </c>
      <c r="C35" t="str">
        <f>'[1]SK16 9 Deg Cycle 2_14.xlsx'!C29</f>
        <v>N/A</v>
      </c>
      <c r="D35">
        <f>'[1]SK16 9 Deg Cycle 2_14.xlsx'!D29</f>
        <v>1.8856395839677591E-3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 t="str">
        <f>'[1]SK16 9 Deg Cycle 2_14.xlsx'!B31</f>
        <v>N/A</v>
      </c>
      <c r="C36" t="str">
        <f>'[1]SK16 9 Deg Cycle 2_14.xlsx'!C31</f>
        <v>N/A</v>
      </c>
      <c r="D36">
        <f>'[1]SK16 9 Deg Cycle 2_14.xlsx'!D31</f>
        <v>1.9974125869140101E-3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 t="str">
        <f>'[1]SK16 9 Deg Cycle 2_14.xlsx'!B32</f>
        <v>N/A</v>
      </c>
      <c r="C37" t="str">
        <f>'[1]SK16 9 Deg Cycle 2_14.xlsx'!C32</f>
        <v>N/A</v>
      </c>
      <c r="D37">
        <f>'[1]SK16 9 Deg Cycle 2_14.xlsx'!D32</f>
        <v>2.0917260920627892E-3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 t="str">
        <f>'[1]SK16 9 Deg Cycle 2_14.xlsx'!B33</f>
        <v>N/A</v>
      </c>
      <c r="C38" t="str">
        <f>'[1]SK16 9 Deg Cycle 2_14.xlsx'!C33</f>
        <v>N/A</v>
      </c>
      <c r="D38">
        <f>'[1]SK16 9 Deg Cycle 2_14.xlsx'!D33</f>
        <v>2.4088826460470412E-3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 t="str">
        <f>'[1]SK16 9 Deg Cycle 2_14.xlsx'!B35</f>
        <v>N/A</v>
      </c>
      <c r="C39" t="str">
        <f>'[1]SK16 9 Deg Cycle 2_14.xlsx'!C35</f>
        <v>N/A</v>
      </c>
      <c r="D39">
        <f>'[1]SK16 9 Deg Cycle 2_14.xlsx'!D35</f>
        <v>2.2315268328204989E-3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 t="str">
        <f>'[1]SK16 9 Deg Cycle 2_14.xlsx'!B36</f>
        <v>N/A</v>
      </c>
      <c r="C40" t="str">
        <f>'[1]SK16 9 Deg Cycle 2_14.xlsx'!C36</f>
        <v>N/A</v>
      </c>
      <c r="D40">
        <f>'[1]SK16 9 Deg Cycle 2_14.xlsx'!D36</f>
        <v>2.5482055869307319E-3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 t="str">
        <f>'[1]SK16 9 Deg Cycle 2_14.xlsx'!B37</f>
        <v>N/A</v>
      </c>
      <c r="C41" t="str">
        <f>'[1]SK16 9 Deg Cycle 2_14.xlsx'!C37</f>
        <v>N/A</v>
      </c>
      <c r="D41">
        <f>'[1]SK16 9 Deg Cycle 2_14.xlsx'!D37</f>
        <v>2.317511342036652E-3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 t="str">
        <f>'[1]SK16 9 Deg Cycle 2_14.xlsx'!B39</f>
        <v>N/A</v>
      </c>
      <c r="C42" t="str">
        <f>'[1]SK16 9 Deg Cycle 2_14.xlsx'!C39</f>
        <v>N/A</v>
      </c>
      <c r="D42">
        <f>'[1]SK16 9 Deg Cycle 2_14.xlsx'!D39</f>
        <v>2.098431129926308E-3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 t="str">
        <f>'[1]SK16 9 Deg Cycle 2_14.xlsx'!B40</f>
        <v>N/A</v>
      </c>
      <c r="C43" t="str">
        <f>'[1]SK16 9 Deg Cycle 2_14.xlsx'!C40</f>
        <v>N/A</v>
      </c>
      <c r="D43">
        <f>'[1]SK16 9 Deg Cycle 2_14.xlsx'!D40</f>
        <v>2.0886456967079748E-3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2_14.xlsx'!B43</f>
        <v>N/A</v>
      </c>
      <c r="C44" t="str">
        <f>'[1]SK16 9 Deg Cycle 2_14.xlsx'!C43</f>
        <v>N/A</v>
      </c>
      <c r="D44">
        <f>'[1]SK16 9 Deg Cycle 2_14.xlsx'!D43</f>
        <v>1.7692287463971781E-3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2_14.xlsx'!B44</f>
        <v>N/A</v>
      </c>
      <c r="C45" t="str">
        <f>'[1]SK16 9 Deg Cycle 2_14.xlsx'!C44</f>
        <v>N/A</v>
      </c>
      <c r="D45">
        <f>'[1]SK16 9 Deg Cycle 2_14.xlsx'!D44</f>
        <v>5.4747699722031595E-4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2_14.xlsx'!B45</f>
        <v>N/A</v>
      </c>
      <c r="C46" t="str">
        <f>'[1]SK16 9 Deg Cycle 2_14.xlsx'!C45</f>
        <v>N/A</v>
      </c>
      <c r="D46">
        <f>'[1]SK16 9 Deg Cycle 2_14.xlsx'!D45</f>
        <v>2.0182851916831892E-3</v>
      </c>
    </row>
    <row r="47" spans="1:6" x14ac:dyDescent="0.25">
      <c r="A47" s="6" t="s">
        <v>114</v>
      </c>
      <c r="B47" t="str">
        <f>'[1]SK16 9 Deg Cycle 2_14.xlsx'!B46</f>
        <v>N/A</v>
      </c>
      <c r="C47" t="str">
        <f>'[1]SK16 9 Deg Cycle 2_14.xlsx'!C46</f>
        <v>N/A</v>
      </c>
      <c r="D47">
        <f>'[1]SK16 9 Deg Cycle 2_14.xlsx'!D46</f>
        <v>2.5200976545695221E-3</v>
      </c>
    </row>
    <row r="48" spans="1:6" x14ac:dyDescent="0.25">
      <c r="A48" s="6" t="s">
        <v>115</v>
      </c>
      <c r="B48" t="str">
        <f>'[1]SK16 9 Deg Cycle 2_14.xlsx'!B47</f>
        <v>N/A</v>
      </c>
      <c r="C48" t="str">
        <f>'[1]SK16 9 Deg Cycle 2_14.xlsx'!C47</f>
        <v>N/A</v>
      </c>
      <c r="D48">
        <f>'[1]SK16 9 Deg Cycle 2_14.xlsx'!D47</f>
        <v>2.3328809371695181E-3</v>
      </c>
    </row>
    <row r="49" spans="1:4" x14ac:dyDescent="0.25">
      <c r="A49" s="6" t="s">
        <v>116</v>
      </c>
      <c r="B49" t="str">
        <f>'[1]SK16 9 Deg Cycle 2_14.xlsx'!B49</f>
        <v>N/A</v>
      </c>
      <c r="C49" t="str">
        <f>'[1]SK16 9 Deg Cycle 2_14.xlsx'!C49</f>
        <v>N/A</v>
      </c>
      <c r="D49">
        <f>'[1]SK16 9 Deg Cycle 2_14.xlsx'!D49</f>
        <v>2.274436333447503E-3</v>
      </c>
    </row>
  </sheetData>
  <autoFilter ref="B1:D49" xr:uid="{0E7DBCEA-9B4E-4682-B484-58109E88E0FC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988D-1243-40AC-88F5-4C48A26D2414}">
  <dimension ref="A1:J49"/>
  <sheetViews>
    <sheetView workbookViewId="0">
      <selection activeCell="F27" sqref="F2:F27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2_15.xlsx'!B4</f>
        <v>51.752550216555598</v>
      </c>
      <c r="C2">
        <f>'[1]SK16 9 Deg Cycle 2_15.xlsx'!C4</f>
        <v>3.9838663381197749E-4</v>
      </c>
      <c r="D2">
        <f>'[1]SK16 9 Deg Cycle 2_15.xlsx'!D4</f>
        <v>4.8295351069663666E-3</v>
      </c>
      <c r="E2">
        <v>1</v>
      </c>
      <c r="F2" s="7">
        <f>E2/47*100</f>
        <v>2.1276595744680851</v>
      </c>
      <c r="G2">
        <f>AVERAGE(B2:B49)</f>
        <v>114.22524017738344</v>
      </c>
      <c r="H2">
        <f>AVERAGE(C2:C49)</f>
        <v>2.8855265434511224E-4</v>
      </c>
      <c r="I2">
        <f>AVERAGE(D2:D49)</f>
        <v>3.8515753347060783E-3</v>
      </c>
      <c r="J2">
        <v>0.25</v>
      </c>
    </row>
    <row r="3" spans="1:10" x14ac:dyDescent="0.25">
      <c r="A3" s="6" t="s">
        <v>70</v>
      </c>
      <c r="B3">
        <f>'[1]SK16 9 Deg Cycle 2_15.xlsx'!B35</f>
        <v>58.776667041111097</v>
      </c>
      <c r="C3">
        <f>'[1]SK16 9 Deg Cycle 2_15.xlsx'!C35</f>
        <v>2.0617595699571139E-4</v>
      </c>
      <c r="D3">
        <f>'[1]SK16 9 Deg Cycle 2_15.xlsx'!D35</f>
        <v>5.0270384342103692E-3</v>
      </c>
      <c r="E3">
        <v>2</v>
      </c>
      <c r="F3" s="7">
        <f t="shared" ref="F3:F45" si="0">E3/47*100</f>
        <v>4.2553191489361701</v>
      </c>
      <c r="G3">
        <f>G4/SQRT(COUNT(B2:B49))</f>
        <v>9.7730063795763549</v>
      </c>
      <c r="H3">
        <f>H4/SQRT(COUNT(C2:C49))</f>
        <v>2.1356561862746121E-5</v>
      </c>
      <c r="I3">
        <f>I4/SQRT(COUNT(D2:D49))</f>
        <v>1.3981842748763339E-4</v>
      </c>
    </row>
    <row r="4" spans="1:10" x14ac:dyDescent="0.25">
      <c r="A4" s="6" t="s">
        <v>71</v>
      </c>
      <c r="B4">
        <f>'[1]SK16 9 Deg Cycle 2_15.xlsx'!B46</f>
        <v>63.306979728611097</v>
      </c>
      <c r="C4">
        <f>'[1]SK16 9 Deg Cycle 2_15.xlsx'!C46</f>
        <v>3.3748931535982257E-4</v>
      </c>
      <c r="D4">
        <f>'[1]SK16 9 Deg Cycle 2_15.xlsx'!D46</f>
        <v>4.4927887412921841E-3</v>
      </c>
      <c r="E4">
        <v>3</v>
      </c>
      <c r="F4" s="7">
        <f t="shared" si="0"/>
        <v>6.3829787234042552</v>
      </c>
      <c r="G4">
        <f>_xlfn.STDEV.S(B2:B49)</f>
        <v>49.832750235926603</v>
      </c>
      <c r="H4">
        <f>_xlfn.STDEV.S(C2:C196)</f>
        <v>1.0889752568139395E-4</v>
      </c>
      <c r="I4">
        <f>_xlfn.STDEV.S(D2:D196)</f>
        <v>9.686904809718636E-4</v>
      </c>
    </row>
    <row r="5" spans="1:10" x14ac:dyDescent="0.25">
      <c r="A5" s="6" t="s">
        <v>72</v>
      </c>
      <c r="B5">
        <f>'[1]SK16 9 Deg Cycle 2_15.xlsx'!B31</f>
        <v>64.815461921472206</v>
      </c>
      <c r="C5">
        <f>'[1]SK16 9 Deg Cycle 2_15.xlsx'!C31</f>
        <v>2.2570832158732871E-4</v>
      </c>
      <c r="D5">
        <f>'[1]SK16 9 Deg Cycle 2_15.xlsx'!D31</f>
        <v>3.8889202817239009E-3</v>
      </c>
      <c r="E5">
        <v>4</v>
      </c>
      <c r="F5" s="7">
        <f t="shared" si="0"/>
        <v>8.5106382978723403</v>
      </c>
      <c r="G5" s="8">
        <f>G4/G2</f>
        <v>0.43626741478976089</v>
      </c>
      <c r="H5" s="8">
        <f>H4/H2</f>
        <v>0.37739221608806023</v>
      </c>
      <c r="I5" s="8">
        <f>I4/I2</f>
        <v>0.25150500685865107</v>
      </c>
    </row>
    <row r="6" spans="1:10" x14ac:dyDescent="0.25">
      <c r="A6" s="6" t="s">
        <v>73</v>
      </c>
      <c r="B6">
        <f>'[1]SK16 9 Deg Cycle 2_15.xlsx'!B2</f>
        <v>69.831458632944404</v>
      </c>
      <c r="C6">
        <f>'[1]SK16 9 Deg Cycle 2_15.xlsx'!C2</f>
        <v>4.3087027143155152E-4</v>
      </c>
      <c r="D6">
        <f>'[1]SK16 9 Deg Cycle 2_15.xlsx'!D2</f>
        <v>3.8209430368751599E-3</v>
      </c>
      <c r="E6">
        <v>5</v>
      </c>
      <c r="F6" s="7">
        <f t="shared" si="0"/>
        <v>10.638297872340425</v>
      </c>
      <c r="G6">
        <f>COUNT(B2:B196)</f>
        <v>26</v>
      </c>
      <c r="H6">
        <f>COUNT(C2:C196)</f>
        <v>26</v>
      </c>
      <c r="I6">
        <f>COUNT(D2:D196)</f>
        <v>48</v>
      </c>
    </row>
    <row r="7" spans="1:10" x14ac:dyDescent="0.25">
      <c r="A7" s="6" t="s">
        <v>74</v>
      </c>
      <c r="B7">
        <f>'[1]SK16 9 Deg Cycle 2_15.xlsx'!B47</f>
        <v>70.334235912333298</v>
      </c>
      <c r="C7">
        <f>'[1]SK16 9 Deg Cycle 2_15.xlsx'!C47</f>
        <v>3.0445381781083061E-4</v>
      </c>
      <c r="D7">
        <f>'[1]SK16 9 Deg Cycle 2_15.xlsx'!D47</f>
        <v>4.8868040372082458E-3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2_15.xlsx'!B9</f>
        <v>80.374057238361104</v>
      </c>
      <c r="C8">
        <f>'[1]SK16 9 Deg Cycle 2_15.xlsx'!C9</f>
        <v>3.8630134421160852E-4</v>
      </c>
      <c r="D8">
        <f>'[1]SK16 9 Deg Cycle 2_15.xlsx'!D9</f>
        <v>3.4140047719040281E-3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2_15.xlsx'!B18</f>
        <v>80.374057238361104</v>
      </c>
      <c r="C9">
        <f>'[1]SK16 9 Deg Cycle 2_15.xlsx'!C18</f>
        <v>4.3030400077426938E-4</v>
      </c>
      <c r="D9">
        <f>'[1]SK16 9 Deg Cycle 2_15.xlsx'!D18</f>
        <v>3.751345075033424E-3</v>
      </c>
      <c r="E9">
        <v>8</v>
      </c>
      <c r="F9" s="7">
        <f t="shared" si="0"/>
        <v>17.021276595744681</v>
      </c>
      <c r="G9">
        <f>MAX(B2:B49)</f>
        <v>217.00305216449999</v>
      </c>
      <c r="H9">
        <f>MAX(C2:C49)</f>
        <v>4.5917235088696991E-4</v>
      </c>
      <c r="I9">
        <f>MAX(D2:D49)</f>
        <v>6.5502897332073706E-3</v>
      </c>
    </row>
    <row r="10" spans="1:10" x14ac:dyDescent="0.25">
      <c r="A10" s="6" t="s">
        <v>77</v>
      </c>
      <c r="B10">
        <f>'[1]SK16 9 Deg Cycle 2_15.xlsx'!B41</f>
        <v>80.374057238361104</v>
      </c>
      <c r="C10">
        <f>'[1]SK16 9 Deg Cycle 2_15.xlsx'!C41</f>
        <v>3.5999740717973402E-4</v>
      </c>
      <c r="D10">
        <f>'[1]SK16 9 Deg Cycle 2_15.xlsx'!D41</f>
        <v>3.0767256017780139E-3</v>
      </c>
      <c r="E10">
        <v>9</v>
      </c>
      <c r="F10" s="7">
        <f t="shared" si="0"/>
        <v>19.148936170212767</v>
      </c>
      <c r="G10">
        <f>MIN(B2:B49)</f>
        <v>51.752550216555598</v>
      </c>
      <c r="H10">
        <f>MIN(C2:C49)</f>
        <v>8.3760136344365131E-5</v>
      </c>
      <c r="I10">
        <f>MIN(D2:D49)</f>
        <v>7.1469559301566164E-4</v>
      </c>
    </row>
    <row r="11" spans="1:10" x14ac:dyDescent="0.25">
      <c r="A11" s="6" t="s">
        <v>78</v>
      </c>
      <c r="B11">
        <f>'[1]SK16 9 Deg Cycle 2_15.xlsx'!B27</f>
        <v>85.401062142111101</v>
      </c>
      <c r="C11">
        <f>'[1]SK16 9 Deg Cycle 2_15.xlsx'!C27</f>
        <v>3.1684418574645152E-4</v>
      </c>
      <c r="D11">
        <f>'[1]SK16 9 Deg Cycle 2_15.xlsx'!D27</f>
        <v>4.5100824972057604E-3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2_15.xlsx'!B34</f>
        <v>87.407916987083297</v>
      </c>
      <c r="C12">
        <f>'[1]SK16 9 Deg Cycle 2_15.xlsx'!C34</f>
        <v>4.1564054293945798E-4</v>
      </c>
      <c r="D12">
        <f>'[1]SK16 9 Deg Cycle 2_15.xlsx'!D34</f>
        <v>3.7441487214390809E-3</v>
      </c>
      <c r="E12">
        <v>11</v>
      </c>
      <c r="F12" s="7">
        <f t="shared" si="0"/>
        <v>23.404255319148938</v>
      </c>
      <c r="G12">
        <f>(16*G5^2)</f>
        <v>3.0452681153174606</v>
      </c>
      <c r="H12">
        <f>(16*H5^2)</f>
        <v>2.2787981562217143</v>
      </c>
      <c r="I12">
        <f>(16*I5^2)</f>
        <v>1.0120762955995219</v>
      </c>
    </row>
    <row r="13" spans="1:10" x14ac:dyDescent="0.25">
      <c r="A13" s="6" t="s">
        <v>80</v>
      </c>
      <c r="B13">
        <f>'[1]SK16 9 Deg Cycle 2_15.xlsx'!B12</f>
        <v>87.909741445194399</v>
      </c>
      <c r="C13">
        <f>'[1]SK16 9 Deg Cycle 2_15.xlsx'!C12</f>
        <v>3.440168630833364E-4</v>
      </c>
      <c r="D13">
        <f>'[1]SK16 9 Deg Cycle 2_15.xlsx'!D12</f>
        <v>3.8689296086304942E-3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2_15.xlsx'!B23</f>
        <v>89.919264670583303</v>
      </c>
      <c r="C14">
        <f>'[1]SK16 9 Deg Cycle 2_15.xlsx'!C23</f>
        <v>4.5917235088696991E-4</v>
      </c>
      <c r="D14">
        <f>'[1]SK16 9 Deg Cycle 2_15.xlsx'!D23</f>
        <v>2.9140268412267238E-3</v>
      </c>
      <c r="E14">
        <v>13</v>
      </c>
      <c r="F14" s="7">
        <f t="shared" si="0"/>
        <v>27.659574468085108</v>
      </c>
      <c r="G14">
        <f>G12/G13</f>
        <v>36.795943043241181</v>
      </c>
      <c r="H14">
        <f>H12/H13</f>
        <v>27.53469447948298</v>
      </c>
      <c r="I14">
        <f>I12/I13</f>
        <v>12.228907379609279</v>
      </c>
    </row>
    <row r="15" spans="1:10" x14ac:dyDescent="0.25">
      <c r="A15" s="6" t="s">
        <v>82</v>
      </c>
      <c r="B15">
        <f>'[1]SK16 9 Deg Cycle 2_15.xlsx'!B28</f>
        <v>92.936963242361102</v>
      </c>
      <c r="C15">
        <f>'[1]SK16 9 Deg Cycle 2_15.xlsx'!C28</f>
        <v>3.2737186841243172E-4</v>
      </c>
      <c r="D15">
        <f>'[1]SK16 9 Deg Cycle 2_15.xlsx'!D28</f>
        <v>4.2489852442348357E-3</v>
      </c>
      <c r="E15">
        <v>14</v>
      </c>
      <c r="F15" s="7">
        <f t="shared" si="0"/>
        <v>29.787234042553191</v>
      </c>
      <c r="G15">
        <f>ROUND(G14,0)</f>
        <v>37</v>
      </c>
      <c r="H15">
        <f>ROUND(H14,0)</f>
        <v>28</v>
      </c>
      <c r="I15">
        <f>ROUND(I14,0)</f>
        <v>12</v>
      </c>
    </row>
    <row r="16" spans="1:10" x14ac:dyDescent="0.25">
      <c r="A16" s="6" t="s">
        <v>83</v>
      </c>
      <c r="B16">
        <f>'[1]SK16 9 Deg Cycle 2_15.xlsx'!B40</f>
        <v>109.012975551389</v>
      </c>
      <c r="C16">
        <f>'[1]SK16 9 Deg Cycle 2_15.xlsx'!C40</f>
        <v>3.0317476056461662E-4</v>
      </c>
      <c r="D16">
        <f>'[1]SK16 9 Deg Cycle 2_15.xlsx'!D40</f>
        <v>4.8349799482960854E-3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2_15.xlsx'!B13</f>
        <v>113.032894743833</v>
      </c>
      <c r="C17">
        <f>'[1]SK16 9 Deg Cycle 2_15.xlsx'!C13</f>
        <v>2.7217218585266832E-4</v>
      </c>
      <c r="D17">
        <f>'[1]SK16 9 Deg Cycle 2_15.xlsx'!D13</f>
        <v>4.0220413754331157E-3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2_15.xlsx'!B43</f>
        <v>124.586102192694</v>
      </c>
      <c r="C18">
        <f>'[1]SK16 9 Deg Cycle 2_15.xlsx'!C43</f>
        <v>1.6640941016859829E-4</v>
      </c>
      <c r="D18">
        <f>'[1]SK16 9 Deg Cycle 2_15.xlsx'!D43</f>
        <v>3.7984549127070008E-3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2_15.xlsx'!B39</f>
        <v>127.593469998583</v>
      </c>
      <c r="C19">
        <f>'[1]SK16 9 Deg Cycle 2_15.xlsx'!C39</f>
        <v>2.3847318057766581E-4</v>
      </c>
      <c r="D19">
        <f>'[1]SK16 9 Deg Cycle 2_15.xlsx'!D39</f>
        <v>3.8029964533473231E-3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2_15.xlsx'!B3</f>
        <v>131.609219127778</v>
      </c>
      <c r="C20">
        <f>'[1]SK16 9 Deg Cycle 2_15.xlsx'!C3</f>
        <v>3.8687941095530941E-4</v>
      </c>
      <c r="D20">
        <f>'[1]SK16 9 Deg Cycle 2_15.xlsx'!D3</f>
        <v>3.771797572499614E-3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2_15.xlsx'!B14</f>
        <v>150.696946901194</v>
      </c>
      <c r="C21">
        <f>'[1]SK16 9 Deg Cycle 2_15.xlsx'!C14</f>
        <v>2.6994405925971572E-4</v>
      </c>
      <c r="D21">
        <f>'[1]SK16 9 Deg Cycle 2_15.xlsx'!D14</f>
        <v>3.36113517864474E-3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2_15.xlsx'!B33</f>
        <v>168.776111147417</v>
      </c>
      <c r="C22">
        <f>'[1]SK16 9 Deg Cycle 2_15.xlsx'!C33</f>
        <v>1.4638673534601141E-4</v>
      </c>
      <c r="D22">
        <f>'[1]SK16 9 Deg Cycle 2_15.xlsx'!D33</f>
        <v>4.9887088644583128E-3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2_15.xlsx'!B17</f>
        <v>175.81609414622201</v>
      </c>
      <c r="C23">
        <f>'[1]SK16 9 Deg Cycle 2_15.xlsx'!C17</f>
        <v>8.3760136344365131E-5</v>
      </c>
      <c r="D23">
        <f>'[1]SK16 9 Deg Cycle 2_15.xlsx'!D17</f>
        <v>3.5278448357712569E-3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2_15.xlsx'!B22</f>
        <v>191.38898722577801</v>
      </c>
      <c r="C24">
        <f>'[1]SK16 9 Deg Cycle 2_15.xlsx'!C22</f>
        <v>1.2953338541992629E-4</v>
      </c>
      <c r="D24">
        <f>'[1]SK16 9 Deg Cycle 2_15.xlsx'!D22</f>
        <v>3.6430069356736391E-3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2_15.xlsx'!B45</f>
        <v>193.89345473544401</v>
      </c>
      <c r="C25">
        <f>'[1]SK16 9 Deg Cycle 2_15.xlsx'!C45</f>
        <v>1.069908030106582E-4</v>
      </c>
      <c r="D25">
        <f>'[1]SK16 9 Deg Cycle 2_15.xlsx'!D45</f>
        <v>4.2517337150457402E-3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2_15.xlsx'!B20</f>
        <v>202.93246302169399</v>
      </c>
      <c r="C26">
        <f>'[1]SK16 9 Deg Cycle 2_15.xlsx'!C20</f>
        <v>2.9758727096271069E-4</v>
      </c>
      <c r="D26">
        <f>'[1]SK16 9 Deg Cycle 2_15.xlsx'!D20</f>
        <v>3.3629955170020121E-3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2_15.xlsx'!B11</f>
        <v>217.00305216449999</v>
      </c>
      <c r="C27">
        <f>'[1]SK16 9 Deg Cycle 2_15.xlsx'!C11</f>
        <v>1.5832479427919189E-4</v>
      </c>
      <c r="D27">
        <f>'[1]SK16 9 Deg Cycle 2_15.xlsx'!D11</f>
        <v>4.1689111599552183E-3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 t="str">
        <f>'[1]SK16 9 Deg Cycle 2_15.xlsx'!B5</f>
        <v>N/A</v>
      </c>
      <c r="C28" t="str">
        <f>'[1]SK16 9 Deg Cycle 2_15.xlsx'!C5</f>
        <v>N/A</v>
      </c>
      <c r="D28">
        <f>'[1]SK16 9 Deg Cycle 2_15.xlsx'!D5</f>
        <v>3.0413642955266721E-3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 t="str">
        <f>'[1]SK16 9 Deg Cycle 2_15.xlsx'!B6</f>
        <v>N/A</v>
      </c>
      <c r="C29" t="str">
        <f>'[1]SK16 9 Deg Cycle 2_15.xlsx'!C6</f>
        <v>N/A</v>
      </c>
      <c r="D29">
        <f>'[1]SK16 9 Deg Cycle 2_15.xlsx'!D6</f>
        <v>3.680297221741589E-3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 t="str">
        <f>'[1]SK16 9 Deg Cycle 2_15.xlsx'!B7</f>
        <v>N/A</v>
      </c>
      <c r="C30" t="str">
        <f>'[1]SK16 9 Deg Cycle 2_15.xlsx'!C7</f>
        <v>N/A</v>
      </c>
      <c r="D30">
        <f>'[1]SK16 9 Deg Cycle 2_15.xlsx'!D7</f>
        <v>4.3595399263547906E-3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 t="str">
        <f>'[1]SK16 9 Deg Cycle 2_15.xlsx'!B8</f>
        <v>N/A</v>
      </c>
      <c r="C31" t="str">
        <f>'[1]SK16 9 Deg Cycle 2_15.xlsx'!C8</f>
        <v>N/A</v>
      </c>
      <c r="D31">
        <f>'[1]SK16 9 Deg Cycle 2_15.xlsx'!D8</f>
        <v>2.8669274774272479E-3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 t="str">
        <f>'[1]SK16 9 Deg Cycle 2_15.xlsx'!B10</f>
        <v>N/A</v>
      </c>
      <c r="C32" t="str">
        <f>'[1]SK16 9 Deg Cycle 2_15.xlsx'!C10</f>
        <v>N/A</v>
      </c>
      <c r="D32">
        <f>'[1]SK16 9 Deg Cycle 2_15.xlsx'!D10</f>
        <v>3.62035798675825E-3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 t="str">
        <f>'[1]SK16 9 Deg Cycle 2_15.xlsx'!B15</f>
        <v>N/A</v>
      </c>
      <c r="C33" t="str">
        <f>'[1]SK16 9 Deg Cycle 2_15.xlsx'!C15</f>
        <v>N/A</v>
      </c>
      <c r="D33">
        <f>'[1]SK16 9 Deg Cycle 2_15.xlsx'!D15</f>
        <v>3.4190896730624792E-3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 t="str">
        <f>'[1]SK16 9 Deg Cycle 2_15.xlsx'!B16</f>
        <v>N/A</v>
      </c>
      <c r="C34" t="str">
        <f>'[1]SK16 9 Deg Cycle 2_15.xlsx'!C16</f>
        <v>N/A</v>
      </c>
      <c r="D34">
        <f>'[1]SK16 9 Deg Cycle 2_15.xlsx'!D16</f>
        <v>5.4750781589427092E-3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 t="str">
        <f>'[1]SK16 9 Deg Cycle 2_15.xlsx'!B19</f>
        <v>N/A</v>
      </c>
      <c r="C35" t="str">
        <f>'[1]SK16 9 Deg Cycle 2_15.xlsx'!C19</f>
        <v>N/A</v>
      </c>
      <c r="D35">
        <f>'[1]SK16 9 Deg Cycle 2_15.xlsx'!D19</f>
        <v>6.5502897332073706E-3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 t="str">
        <f>'[1]SK16 9 Deg Cycle 2_15.xlsx'!B21</f>
        <v>N/A</v>
      </c>
      <c r="C36" t="str">
        <f>'[1]SK16 9 Deg Cycle 2_15.xlsx'!C21</f>
        <v>N/A</v>
      </c>
      <c r="D36">
        <f>'[1]SK16 9 Deg Cycle 2_15.xlsx'!D21</f>
        <v>2.5038936161022808E-3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 t="str">
        <f>'[1]SK16 9 Deg Cycle 2_15.xlsx'!B24</f>
        <v>N/A</v>
      </c>
      <c r="C37" t="str">
        <f>'[1]SK16 9 Deg Cycle 2_15.xlsx'!C24</f>
        <v>N/A</v>
      </c>
      <c r="D37">
        <f>'[1]SK16 9 Deg Cycle 2_15.xlsx'!D24</f>
        <v>3.1797428591155258E-3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 t="str">
        <f>'[1]SK16 9 Deg Cycle 2_15.xlsx'!B25</f>
        <v>N/A</v>
      </c>
      <c r="C38" t="str">
        <f>'[1]SK16 9 Deg Cycle 2_15.xlsx'!C25</f>
        <v>N/A</v>
      </c>
      <c r="D38">
        <f>'[1]SK16 9 Deg Cycle 2_15.xlsx'!D25</f>
        <v>4.8465438613535701E-3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 t="str">
        <f>'[1]SK16 9 Deg Cycle 2_15.xlsx'!B26</f>
        <v>N/A</v>
      </c>
      <c r="C39" t="str">
        <f>'[1]SK16 9 Deg Cycle 2_15.xlsx'!C26</f>
        <v>N/A</v>
      </c>
      <c r="D39">
        <f>'[1]SK16 9 Deg Cycle 2_15.xlsx'!D26</f>
        <v>4.6025340070655627E-3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 t="str">
        <f>'[1]SK16 9 Deg Cycle 2_15.xlsx'!B29</f>
        <v>N/A</v>
      </c>
      <c r="C40" t="str">
        <f>'[1]SK16 9 Deg Cycle 2_15.xlsx'!C29</f>
        <v>N/A</v>
      </c>
      <c r="D40">
        <f>'[1]SK16 9 Deg Cycle 2_15.xlsx'!D29</f>
        <v>3.1865163517124091E-3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 t="str">
        <f>'[1]SK16 9 Deg Cycle 2_15.xlsx'!B30</f>
        <v>N/A</v>
      </c>
      <c r="C41" t="str">
        <f>'[1]SK16 9 Deg Cycle 2_15.xlsx'!C30</f>
        <v>N/A</v>
      </c>
      <c r="D41">
        <f>'[1]SK16 9 Deg Cycle 2_15.xlsx'!D30</f>
        <v>4.0562873581366397E-3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 t="str">
        <f>'[1]SK16 9 Deg Cycle 2_15.xlsx'!B32</f>
        <v>N/A</v>
      </c>
      <c r="C42" t="str">
        <f>'[1]SK16 9 Deg Cycle 2_15.xlsx'!C32</f>
        <v>N/A</v>
      </c>
      <c r="D42">
        <f>'[1]SK16 9 Deg Cycle 2_15.xlsx'!D32</f>
        <v>2.6880074828445669E-3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 t="str">
        <f>'[1]SK16 9 Deg Cycle 2_15.xlsx'!B36</f>
        <v>N/A</v>
      </c>
      <c r="C43" t="str">
        <f>'[1]SK16 9 Deg Cycle 2_15.xlsx'!C36</f>
        <v>N/A</v>
      </c>
      <c r="D43">
        <f>'[1]SK16 9 Deg Cycle 2_15.xlsx'!D36</f>
        <v>4.0053538723927263E-3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2_15.xlsx'!B37</f>
        <v>N/A</v>
      </c>
      <c r="C44" t="str">
        <f>'[1]SK16 9 Deg Cycle 2_15.xlsx'!C37</f>
        <v>N/A</v>
      </c>
      <c r="D44">
        <f>'[1]SK16 9 Deg Cycle 2_15.xlsx'!D37</f>
        <v>5.0622489701813694E-3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2_15.xlsx'!B38</f>
        <v>N/A</v>
      </c>
      <c r="C45" t="str">
        <f>'[1]SK16 9 Deg Cycle 2_15.xlsx'!C38</f>
        <v>N/A</v>
      </c>
      <c r="D45">
        <f>'[1]SK16 9 Deg Cycle 2_15.xlsx'!D38</f>
        <v>1.8116519410561571E-3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2_15.xlsx'!B42</f>
        <v>N/A</v>
      </c>
      <c r="C46" t="str">
        <f>'[1]SK16 9 Deg Cycle 2_15.xlsx'!C42</f>
        <v>N/A</v>
      </c>
      <c r="D46">
        <f>'[1]SK16 9 Deg Cycle 2_15.xlsx'!D42</f>
        <v>4.729320594563176E-3</v>
      </c>
    </row>
    <row r="47" spans="1:6" x14ac:dyDescent="0.25">
      <c r="A47" s="6" t="s">
        <v>114</v>
      </c>
      <c r="B47" t="str">
        <f>'[1]SK16 9 Deg Cycle 2_15.xlsx'!B44</f>
        <v>N/A</v>
      </c>
      <c r="C47" t="str">
        <f>'[1]SK16 9 Deg Cycle 2_15.xlsx'!C44</f>
        <v>N/A</v>
      </c>
      <c r="D47">
        <f>'[1]SK16 9 Deg Cycle 2_15.xlsx'!D44</f>
        <v>7.1469559301566164E-4</v>
      </c>
    </row>
    <row r="48" spans="1:6" x14ac:dyDescent="0.25">
      <c r="A48" s="6" t="s">
        <v>115</v>
      </c>
      <c r="B48" t="str">
        <f>'[1]SK16 9 Deg Cycle 2_15.xlsx'!B48</f>
        <v>N/A</v>
      </c>
      <c r="C48" t="str">
        <f>'[1]SK16 9 Deg Cycle 2_15.xlsx'!C48</f>
        <v>N/A</v>
      </c>
      <c r="D48">
        <f>'[1]SK16 9 Deg Cycle 2_15.xlsx'!D48</f>
        <v>3.0772999431050801E-3</v>
      </c>
    </row>
    <row r="49" spans="1:4" x14ac:dyDescent="0.25">
      <c r="A49" s="6" t="s">
        <v>116</v>
      </c>
      <c r="B49" t="str">
        <f>'[1]SK16 9 Deg Cycle 2_15.xlsx'!B49</f>
        <v>N/A</v>
      </c>
      <c r="C49" t="str">
        <f>'[1]SK16 9 Deg Cycle 2_15.xlsx'!C49</f>
        <v>N/A</v>
      </c>
      <c r="D49">
        <f>'[1]SK16 9 Deg Cycle 2_15.xlsx'!D49</f>
        <v>3.3896906736633021E-3</v>
      </c>
    </row>
  </sheetData>
  <autoFilter ref="B1:D49" xr:uid="{E2C3988D-1243-40AC-88F5-4C48A26D2414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C8C6-9C51-4538-89B4-51AD603EA212}">
  <dimension ref="A1:J49"/>
  <sheetViews>
    <sheetView workbookViewId="0">
      <selection activeCell="F42" sqref="F2:F42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2_16.xlsx'!B47</f>
        <v>17.609828744972202</v>
      </c>
      <c r="C2">
        <f>'[1]SK16 9 Deg Cycle 2_16.xlsx'!C47</f>
        <v>2.297550494832105E-4</v>
      </c>
      <c r="D2">
        <f>'[1]SK16 9 Deg Cycle 2_16.xlsx'!D47</f>
        <v>4.3434442220234787E-3</v>
      </c>
      <c r="E2">
        <v>1</v>
      </c>
      <c r="F2" s="7">
        <f>E2/47*100</f>
        <v>2.1276595744680851</v>
      </c>
      <c r="G2">
        <f>AVERAGE(B2:B49)</f>
        <v>65.311396048924152</v>
      </c>
      <c r="H2">
        <f>AVERAGE(C2:C49)</f>
        <v>2.8567484234498383E-4</v>
      </c>
      <c r="I2">
        <f>AVERAGE(D2:D49)</f>
        <v>4.0962726039833908E-3</v>
      </c>
      <c r="J2">
        <v>0.25</v>
      </c>
    </row>
    <row r="3" spans="1:10" x14ac:dyDescent="0.25">
      <c r="A3" s="6" t="s">
        <v>70</v>
      </c>
      <c r="B3">
        <f>'[1]SK16 9 Deg Cycle 2_16.xlsx'!B19</f>
        <v>28.651205304416699</v>
      </c>
      <c r="C3">
        <f>'[1]SK16 9 Deg Cycle 2_16.xlsx'!C19</f>
        <v>1.6442428888222341E-4</v>
      </c>
      <c r="D3">
        <f>'[1]SK16 9 Deg Cycle 2_16.xlsx'!D19</f>
        <v>3.6753839768777102E-3</v>
      </c>
      <c r="E3">
        <v>2</v>
      </c>
      <c r="F3" s="7">
        <f t="shared" ref="F3:F45" si="0">E3/47*100</f>
        <v>4.2553191489361701</v>
      </c>
      <c r="G3">
        <f>G4/SQRT(COUNT(B2:B49))</f>
        <v>4.0828793009897977</v>
      </c>
      <c r="H3">
        <f>H4/SQRT(COUNT(C2:C49))</f>
        <v>1.6768819795640155E-5</v>
      </c>
      <c r="I3">
        <f>I4/SQRT(COUNT(D2:D49))</f>
        <v>1.8929333270592682E-4</v>
      </c>
    </row>
    <row r="4" spans="1:10" x14ac:dyDescent="0.25">
      <c r="A4" s="6" t="s">
        <v>71</v>
      </c>
      <c r="B4">
        <f>'[1]SK16 9 Deg Cycle 2_16.xlsx'!B42</f>
        <v>34.1707417233889</v>
      </c>
      <c r="C4">
        <f>'[1]SK16 9 Deg Cycle 2_16.xlsx'!C42</f>
        <v>2.7862065166093521E-4</v>
      </c>
      <c r="D4">
        <f>'[1]SK16 9 Deg Cycle 2_16.xlsx'!D42</f>
        <v>5.0298093151894697E-3</v>
      </c>
      <c r="E4">
        <v>3</v>
      </c>
      <c r="F4" s="7">
        <f t="shared" si="0"/>
        <v>6.3829787234042552</v>
      </c>
      <c r="G4">
        <f>_xlfn.STDEV.S(B2:B49)</f>
        <v>26.14318341068066</v>
      </c>
      <c r="H4">
        <f>_xlfn.STDEV.S(C2:C196)</f>
        <v>1.0737283646660723E-4</v>
      </c>
      <c r="I4">
        <f>_xlfn.STDEV.S(D2:D196)</f>
        <v>1.3114626791228187E-3</v>
      </c>
    </row>
    <row r="5" spans="1:10" x14ac:dyDescent="0.25">
      <c r="A5" s="6" t="s">
        <v>72</v>
      </c>
      <c r="B5">
        <f>'[1]SK16 9 Deg Cycle 2_16.xlsx'!B18</f>
        <v>38.188291881749997</v>
      </c>
      <c r="C5">
        <f>'[1]SK16 9 Deg Cycle 2_16.xlsx'!C18</f>
        <v>2.6344118750485648E-4</v>
      </c>
      <c r="D5">
        <f>'[1]SK16 9 Deg Cycle 2_16.xlsx'!D18</f>
        <v>4.9808481701440694E-3</v>
      </c>
      <c r="E5">
        <v>4</v>
      </c>
      <c r="F5" s="7">
        <f t="shared" si="0"/>
        <v>8.5106382978723403</v>
      </c>
      <c r="G5" s="8">
        <f>G4/G2</f>
        <v>0.40028517214816611</v>
      </c>
      <c r="H5" s="8">
        <f>H4/H2</f>
        <v>0.37585681534022763</v>
      </c>
      <c r="I5" s="8">
        <f>I4/I2</f>
        <v>0.32016001030973779</v>
      </c>
    </row>
    <row r="6" spans="1:10" x14ac:dyDescent="0.25">
      <c r="A6" s="6" t="s">
        <v>73</v>
      </c>
      <c r="B6">
        <f>'[1]SK16 9 Deg Cycle 2_16.xlsx'!B14</f>
        <v>40.1993846629722</v>
      </c>
      <c r="C6">
        <f>'[1]SK16 9 Deg Cycle 2_16.xlsx'!C14</f>
        <v>1.9245753797845011E-4</v>
      </c>
      <c r="D6">
        <f>'[1]SK16 9 Deg Cycle 2_16.xlsx'!D14</f>
        <v>4.025830481751304E-3</v>
      </c>
      <c r="E6">
        <v>5</v>
      </c>
      <c r="F6" s="7">
        <f t="shared" si="0"/>
        <v>10.638297872340425</v>
      </c>
      <c r="G6">
        <f>COUNT(B2:B196)</f>
        <v>41</v>
      </c>
      <c r="H6">
        <f>COUNT(C2:C196)</f>
        <v>41</v>
      </c>
      <c r="I6">
        <f>COUNT(D2:D196)</f>
        <v>48</v>
      </c>
    </row>
    <row r="7" spans="1:10" x14ac:dyDescent="0.25">
      <c r="A7" s="6" t="s">
        <v>74</v>
      </c>
      <c r="B7">
        <f>'[1]SK16 9 Deg Cycle 2_16.xlsx'!B40</f>
        <v>41.207964494388897</v>
      </c>
      <c r="C7">
        <f>'[1]SK16 9 Deg Cycle 2_16.xlsx'!C40</f>
        <v>2.7149171317380729E-4</v>
      </c>
      <c r="D7">
        <f>'[1]SK16 9 Deg Cycle 2_16.xlsx'!D40</f>
        <v>4.4980495171151784E-3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2_16.xlsx'!B9</f>
        <v>42.709521722222199</v>
      </c>
      <c r="C8">
        <f>'[1]SK16 9 Deg Cycle 2_16.xlsx'!C9</f>
        <v>2.2765165628387619E-4</v>
      </c>
      <c r="D8">
        <f>'[1]SK16 9 Deg Cycle 2_16.xlsx'!D9</f>
        <v>4.1201256418252376E-3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2_16.xlsx'!B37</f>
        <v>44.213105887277798</v>
      </c>
      <c r="C9">
        <f>'[1]SK16 9 Deg Cycle 2_16.xlsx'!C37</f>
        <v>1.885284002690743E-4</v>
      </c>
      <c r="D9">
        <f>'[1]SK16 9 Deg Cycle 2_16.xlsx'!D37</f>
        <v>3.9807084188978803E-3</v>
      </c>
      <c r="E9">
        <v>8</v>
      </c>
      <c r="F9" s="7">
        <f t="shared" si="0"/>
        <v>17.021276595744681</v>
      </c>
      <c r="G9">
        <f>MAX(B2:B49)</f>
        <v>161.24790118866699</v>
      </c>
      <c r="H9">
        <f>MAX(C2:C49)</f>
        <v>5.6164600434748478E-4</v>
      </c>
      <c r="I9">
        <f>MAX(D2:D49)</f>
        <v>8.4463453166292151E-3</v>
      </c>
    </row>
    <row r="10" spans="1:10" x14ac:dyDescent="0.25">
      <c r="A10" s="6" t="s">
        <v>77</v>
      </c>
      <c r="B10">
        <f>'[1]SK16 9 Deg Cycle 2_16.xlsx'!B28</f>
        <v>45.216500908083297</v>
      </c>
      <c r="C10">
        <f>'[1]SK16 9 Deg Cycle 2_16.xlsx'!C28</f>
        <v>3.0460334105587139E-4</v>
      </c>
      <c r="D10">
        <f>'[1]SK16 9 Deg Cycle 2_16.xlsx'!D28</f>
        <v>2.7316850598758692E-3</v>
      </c>
      <c r="E10">
        <v>9</v>
      </c>
      <c r="F10" s="7">
        <f t="shared" si="0"/>
        <v>19.148936170212767</v>
      </c>
      <c r="G10">
        <f>MIN(B2:B49)</f>
        <v>17.609828744972202</v>
      </c>
      <c r="H10">
        <f>MIN(C2:C49)</f>
        <v>4.3995313419397343E-5</v>
      </c>
      <c r="I10">
        <f>MIN(D2:D49)</f>
        <v>5.179358945995641E-4</v>
      </c>
    </row>
    <row r="11" spans="1:10" x14ac:dyDescent="0.25">
      <c r="A11" s="6" t="s">
        <v>78</v>
      </c>
      <c r="B11">
        <f>'[1]SK16 9 Deg Cycle 2_16.xlsx'!B20</f>
        <v>45.718674568638903</v>
      </c>
      <c r="C11">
        <f>'[1]SK16 9 Deg Cycle 2_16.xlsx'!C20</f>
        <v>1.093760242423145E-4</v>
      </c>
      <c r="D11">
        <f>'[1]SK16 9 Deg Cycle 2_16.xlsx'!D20</f>
        <v>5.3851869619161606E-3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2_16.xlsx'!B38</f>
        <v>46.220217241666703</v>
      </c>
      <c r="C12">
        <f>'[1]SK16 9 Deg Cycle 2_16.xlsx'!C38</f>
        <v>3.1766869546514279E-4</v>
      </c>
      <c r="D12">
        <f>'[1]SK16 9 Deg Cycle 2_16.xlsx'!D38</f>
        <v>2.6995505424175499E-3</v>
      </c>
      <c r="E12">
        <v>11</v>
      </c>
      <c r="F12" s="7">
        <f t="shared" si="0"/>
        <v>23.404255319148938</v>
      </c>
      <c r="G12">
        <f>(16*G5^2)</f>
        <v>2.5636515046669919</v>
      </c>
      <c r="H12">
        <f>(16*H5^2)</f>
        <v>2.2602935302031675</v>
      </c>
      <c r="I12">
        <f>(16*I5^2)</f>
        <v>1.6400389152245025</v>
      </c>
    </row>
    <row r="13" spans="1:10" x14ac:dyDescent="0.25">
      <c r="A13" s="6" t="s">
        <v>80</v>
      </c>
      <c r="B13">
        <f>'[1]SK16 9 Deg Cycle 2_16.xlsx'!B7</f>
        <v>46.721992097055598</v>
      </c>
      <c r="C13">
        <f>'[1]SK16 9 Deg Cycle 2_16.xlsx'!C7</f>
        <v>1.6730464994732701E-4</v>
      </c>
      <c r="D13">
        <f>'[1]SK16 9 Deg Cycle 2_16.xlsx'!D7</f>
        <v>4.9267195881996179E-3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2_16.xlsx'!B35</f>
        <v>47.7258221091111</v>
      </c>
      <c r="C14">
        <f>'[1]SK16 9 Deg Cycle 2_16.xlsx'!C35</f>
        <v>2.8009050237458202E-4</v>
      </c>
      <c r="D14">
        <f>'[1]SK16 9 Deg Cycle 2_16.xlsx'!D35</f>
        <v>3.3327527243069018E-3</v>
      </c>
      <c r="E14">
        <v>13</v>
      </c>
      <c r="F14" s="7">
        <f t="shared" si="0"/>
        <v>27.659574468085108</v>
      </c>
      <c r="G14">
        <f>G12/G13</f>
        <v>30.97657453344214</v>
      </c>
      <c r="H14">
        <f>H12/H13</f>
        <v>27.311103275283234</v>
      </c>
      <c r="I14">
        <f>I12/I13</f>
        <v>19.816573197532353</v>
      </c>
    </row>
    <row r="15" spans="1:10" x14ac:dyDescent="0.25">
      <c r="A15" s="6" t="s">
        <v>82</v>
      </c>
      <c r="B15">
        <f>'[1]SK16 9 Deg Cycle 2_16.xlsx'!B2</f>
        <v>50.242432723</v>
      </c>
      <c r="C15">
        <f>'[1]SK16 9 Deg Cycle 2_16.xlsx'!C2</f>
        <v>2.6340811608760082E-4</v>
      </c>
      <c r="D15">
        <f>'[1]SK16 9 Deg Cycle 2_16.xlsx'!D2</f>
        <v>2.984344968737185E-3</v>
      </c>
      <c r="E15">
        <v>14</v>
      </c>
      <c r="F15" s="7">
        <f t="shared" si="0"/>
        <v>29.787234042553191</v>
      </c>
      <c r="G15">
        <f>ROUND(G14,0)</f>
        <v>31</v>
      </c>
      <c r="H15">
        <f>ROUND(H14,0)</f>
        <v>27</v>
      </c>
      <c r="I15">
        <f>ROUND(I14,0)</f>
        <v>20</v>
      </c>
    </row>
    <row r="16" spans="1:10" x14ac:dyDescent="0.25">
      <c r="A16" s="6" t="s">
        <v>83</v>
      </c>
      <c r="B16">
        <f>'[1]SK16 9 Deg Cycle 2_16.xlsx'!B27</f>
        <v>50.242432723</v>
      </c>
      <c r="C16">
        <f>'[1]SK16 9 Deg Cycle 2_16.xlsx'!C27</f>
        <v>2.7205539330383432E-4</v>
      </c>
      <c r="D16">
        <f>'[1]SK16 9 Deg Cycle 2_16.xlsx'!D27</f>
        <v>3.6545571460448851E-3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2_16.xlsx'!B11</f>
        <v>53.7625749115278</v>
      </c>
      <c r="C17">
        <f>'[1]SK16 9 Deg Cycle 2_16.xlsx'!C11</f>
        <v>3.4466594465044231E-4</v>
      </c>
      <c r="D17">
        <f>'[1]SK16 9 Deg Cycle 2_16.xlsx'!D11</f>
        <v>3.381233845402583E-3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2_16.xlsx'!B12</f>
        <v>53.7625749115278</v>
      </c>
      <c r="C18">
        <f>'[1]SK16 9 Deg Cycle 2_16.xlsx'!C12</f>
        <v>5.3289562685256576E-4</v>
      </c>
      <c r="D18">
        <f>'[1]SK16 9 Deg Cycle 2_16.xlsx'!D12</f>
        <v>3.239300205332825E-3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2_16.xlsx'!B48</f>
        <v>54.263846577777798</v>
      </c>
      <c r="C19">
        <f>'[1]SK16 9 Deg Cycle 2_16.xlsx'!C48</f>
        <v>3.1132544745730048E-4</v>
      </c>
      <c r="D19">
        <f>'[1]SK16 9 Deg Cycle 2_16.xlsx'!D48</f>
        <v>4.4738785995509407E-3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2_16.xlsx'!B21</f>
        <v>60.286945149166698</v>
      </c>
      <c r="C20">
        <f>'[1]SK16 9 Deg Cycle 2_16.xlsx'!C21</f>
        <v>2.61528400861701E-4</v>
      </c>
      <c r="D20">
        <f>'[1]SK16 9 Deg Cycle 2_16.xlsx'!D21</f>
        <v>2.966189147106823E-3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2_16.xlsx'!B46</f>
        <v>60.789924796111102</v>
      </c>
      <c r="C21">
        <f>'[1]SK16 9 Deg Cycle 2_16.xlsx'!C46</f>
        <v>1.822291997347499E-4</v>
      </c>
      <c r="D21">
        <f>'[1]SK16 9 Deg Cycle 2_16.xlsx'!D46</f>
        <v>4.603159715030971E-3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2_16.xlsx'!B39</f>
        <v>61.2933471142778</v>
      </c>
      <c r="C22">
        <f>'[1]SK16 9 Deg Cycle 2_16.xlsx'!C39</f>
        <v>2.5493084213131531E-4</v>
      </c>
      <c r="D22">
        <f>'[1]SK16 9 Deg Cycle 2_16.xlsx'!D39</f>
        <v>3.524739686055637E-3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2_16.xlsx'!B5</f>
        <v>65.818103592472198</v>
      </c>
      <c r="C23">
        <f>'[1]SK16 9 Deg Cycle 2_16.xlsx'!C5</f>
        <v>2.7106204475073689E-4</v>
      </c>
      <c r="D23">
        <f>'[1]SK16 9 Deg Cycle 2_16.xlsx'!D5</f>
        <v>4.3963222509203047E-3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2_16.xlsx'!B36</f>
        <v>68.325789729555595</v>
      </c>
      <c r="C24">
        <f>'[1]SK16 9 Deg Cycle 2_16.xlsx'!C36</f>
        <v>2.5262075853656738E-4</v>
      </c>
      <c r="D24">
        <f>'[1]SK16 9 Deg Cycle 2_16.xlsx'!D36</f>
        <v>4.1331638362147446E-3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2_16.xlsx'!B45</f>
        <v>68.828130054055507</v>
      </c>
      <c r="C25">
        <f>'[1]SK16 9 Deg Cycle 2_16.xlsx'!C45</f>
        <v>3.2215950159757942E-4</v>
      </c>
      <c r="D25">
        <f>'[1]SK16 9 Deg Cycle 2_16.xlsx'!D45</f>
        <v>3.8853657205487539E-3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2_16.xlsx'!B17</f>
        <v>71.842346396833307</v>
      </c>
      <c r="C26">
        <f>'[1]SK16 9 Deg Cycle 2_16.xlsx'!C17</f>
        <v>3.7022254446210238E-4</v>
      </c>
      <c r="D26">
        <f>'[1]SK16 9 Deg Cycle 2_16.xlsx'!D17</f>
        <v>3.620334369870074E-3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2_16.xlsx'!B29</f>
        <v>74.850785739666705</v>
      </c>
      <c r="C27">
        <f>'[1]SK16 9 Deg Cycle 2_16.xlsx'!C29</f>
        <v>2.8147022610807912E-4</v>
      </c>
      <c r="D27">
        <f>'[1]SK16 9 Deg Cycle 2_16.xlsx'!D29</f>
        <v>5.7964825795932314E-3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2_16.xlsx'!B3</f>
        <v>75.351869204388905</v>
      </c>
      <c r="C28">
        <f>'[1]SK16 9 Deg Cycle 2_16.xlsx'!C3</f>
        <v>4.1362570763543369E-4</v>
      </c>
      <c r="D28">
        <f>'[1]SK16 9 Deg Cycle 2_16.xlsx'!D3</f>
        <v>3.1099415928217359E-3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2_16.xlsx'!B22</f>
        <v>75.351869204388905</v>
      </c>
      <c r="C29">
        <f>'[1]SK16 9 Deg Cycle 2_16.xlsx'!C22</f>
        <v>1.8162001282419051E-4</v>
      </c>
      <c r="D29">
        <f>'[1]SK16 9 Deg Cycle 2_16.xlsx'!D22</f>
        <v>4.023571969552729E-3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2_16.xlsx'!B30</f>
        <v>75.351869204388905</v>
      </c>
      <c r="C30">
        <f>'[1]SK16 9 Deg Cycle 2_16.xlsx'!C30</f>
        <v>3.1552787557440808E-4</v>
      </c>
      <c r="D30">
        <f>'[1]SK16 9 Deg Cycle 2_16.xlsx'!D30</f>
        <v>3.0903885976398169E-3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2_16.xlsx'!B10</f>
        <v>75.853201930416702</v>
      </c>
      <c r="C31">
        <f>'[1]SK16 9 Deg Cycle 2_16.xlsx'!C10</f>
        <v>2.7540253645463159E-4</v>
      </c>
      <c r="D31">
        <f>'[1]SK16 9 Deg Cycle 2_16.xlsx'!D10</f>
        <v>3.6488695983823379E-3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2_16.xlsx'!B23</f>
        <v>77.358697802333296</v>
      </c>
      <c r="C32">
        <f>'[1]SK16 9 Deg Cycle 2_16.xlsx'!C23</f>
        <v>4.8636489990139562E-4</v>
      </c>
      <c r="D32">
        <f>'[1]SK16 9 Deg Cycle 2_16.xlsx'!D23</f>
        <v>3.2049393365814098E-3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2_16.xlsx'!B8</f>
        <v>79.872153558944404</v>
      </c>
      <c r="C33">
        <f>'[1]SK16 9 Deg Cycle 2_16.xlsx'!C8</f>
        <v>3.2719849034235538E-4</v>
      </c>
      <c r="D33">
        <f>'[1]SK16 9 Deg Cycle 2_16.xlsx'!D8</f>
        <v>4.5611478198669076E-3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2_16.xlsx'!B15</f>
        <v>81.8877994199444</v>
      </c>
      <c r="C34">
        <f>'[1]SK16 9 Deg Cycle 2_16.xlsx'!C15</f>
        <v>4.0949912186831391E-4</v>
      </c>
      <c r="D34">
        <f>'[1]SK16 9 Deg Cycle 2_16.xlsx'!D15</f>
        <v>3.7909403389868842E-3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2_16.xlsx'!B24</f>
        <v>81.8877994199444</v>
      </c>
      <c r="C35">
        <f>'[1]SK16 9 Deg Cycle 2_16.xlsx'!C24</f>
        <v>3.6932845031527458E-4</v>
      </c>
      <c r="D35">
        <f>'[1]SK16 9 Deg Cycle 2_16.xlsx'!D24</f>
        <v>3.1423209822248059E-3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2_16.xlsx'!B31</f>
        <v>86.906513614055598</v>
      </c>
      <c r="C36">
        <f>'[1]SK16 9 Deg Cycle 2_16.xlsx'!C31</f>
        <v>2.3707917428185911E-4</v>
      </c>
      <c r="D36">
        <f>'[1]SK16 9 Deg Cycle 2_16.xlsx'!D31</f>
        <v>3.2870178667035988E-3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>
        <f>'[1]SK16 9 Deg Cycle 2_16.xlsx'!B41</f>
        <v>88.4133540641389</v>
      </c>
      <c r="C37">
        <f>'[1]SK16 9 Deg Cycle 2_16.xlsx'!C41</f>
        <v>1.0431814251754741E-4</v>
      </c>
      <c r="D37">
        <f>'[1]SK16 9 Deg Cycle 2_16.xlsx'!D41</f>
        <v>3.5559301278762518E-3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>
        <f>'[1]SK16 9 Deg Cycle 2_16.xlsx'!B6</f>
        <v>94.446683130111097</v>
      </c>
      <c r="C38">
        <f>'[1]SK16 9 Deg Cycle 2_16.xlsx'!C6</f>
        <v>5.6164600434748478E-4</v>
      </c>
      <c r="D38">
        <f>'[1]SK16 9 Deg Cycle 2_16.xlsx'!D6</f>
        <v>2.8445318725686128E-3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>
        <f>'[1]SK16 9 Deg Cycle 2_16.xlsx'!B16</f>
        <v>97.962154788361104</v>
      </c>
      <c r="C39">
        <f>'[1]SK16 9 Deg Cycle 2_16.xlsx'!C16</f>
        <v>3.7455720745119362E-4</v>
      </c>
      <c r="D39">
        <f>'[1]SK16 9 Deg Cycle 2_16.xlsx'!D16</f>
        <v>3.80422975196E-3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>
        <f>'[1]SK16 9 Deg Cycle 2_16.xlsx'!B32</f>
        <v>97.962154788361104</v>
      </c>
      <c r="C40">
        <f>'[1]SK16 9 Deg Cycle 2_16.xlsx'!C32</f>
        <v>2.8294160947396049E-4</v>
      </c>
      <c r="D40">
        <f>'[1]SK16 9 Deg Cycle 2_16.xlsx'!D32</f>
        <v>3.4015442786397591E-3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>
        <f>'[1]SK16 9 Deg Cycle 2_16.xlsx'!B26</f>
        <v>115.050730922528</v>
      </c>
      <c r="C41">
        <f>'[1]SK16 9 Deg Cycle 2_16.xlsx'!C26</f>
        <v>4.3995313419397343E-5</v>
      </c>
      <c r="D41">
        <f>'[1]SK16 9 Deg Cycle 2_16.xlsx'!D26</f>
        <v>5.1946635593859807E-3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>
        <f>'[1]SK16 9 Deg Cycle 2_16.xlsx'!B4</f>
        <v>161.24790118866699</v>
      </c>
      <c r="C42">
        <f>'[1]SK16 9 Deg Cycle 2_16.xlsx'!C4</f>
        <v>4.1357624488064129E-4</v>
      </c>
      <c r="D42">
        <f>'[1]SK16 9 Deg Cycle 2_16.xlsx'!D4</f>
        <v>5.0190655322111498E-3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 t="str">
        <f>'[1]SK16 9 Deg Cycle 2_16.xlsx'!B13</f>
        <v>N/A</v>
      </c>
      <c r="C43" t="str">
        <f>'[1]SK16 9 Deg Cycle 2_16.xlsx'!C13</f>
        <v>N/A</v>
      </c>
      <c r="D43">
        <f>'[1]SK16 9 Deg Cycle 2_16.xlsx'!D13</f>
        <v>3.350478787880798E-3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2_16.xlsx'!B25</f>
        <v>N/A</v>
      </c>
      <c r="C44" t="str">
        <f>'[1]SK16 9 Deg Cycle 2_16.xlsx'!C25</f>
        <v>N/A</v>
      </c>
      <c r="D44">
        <f>'[1]SK16 9 Deg Cycle 2_16.xlsx'!D25</f>
        <v>8.4463453166292151E-3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2_16.xlsx'!B33</f>
        <v>N/A</v>
      </c>
      <c r="C45" t="str">
        <f>'[1]SK16 9 Deg Cycle 2_16.xlsx'!C33</f>
        <v>N/A</v>
      </c>
      <c r="D45">
        <f>'[1]SK16 9 Deg Cycle 2_16.xlsx'!D33</f>
        <v>7.5102234781342031E-3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2_16.xlsx'!B34</f>
        <v>N/A</v>
      </c>
      <c r="C46" t="str">
        <f>'[1]SK16 9 Deg Cycle 2_16.xlsx'!C34</f>
        <v>N/A</v>
      </c>
      <c r="D46">
        <f>'[1]SK16 9 Deg Cycle 2_16.xlsx'!D34</f>
        <v>6.314943712753855E-3</v>
      </c>
    </row>
    <row r="47" spans="1:6" x14ac:dyDescent="0.25">
      <c r="A47" s="6" t="s">
        <v>114</v>
      </c>
      <c r="B47" t="str">
        <f>'[1]SK16 9 Deg Cycle 2_16.xlsx'!B43</f>
        <v>N/A</v>
      </c>
      <c r="C47" t="str">
        <f>'[1]SK16 9 Deg Cycle 2_16.xlsx'!C43</f>
        <v>N/A</v>
      </c>
      <c r="D47">
        <f>'[1]SK16 9 Deg Cycle 2_16.xlsx'!D43</f>
        <v>3.8999108256741952E-3</v>
      </c>
    </row>
    <row r="48" spans="1:6" x14ac:dyDescent="0.25">
      <c r="A48" s="6" t="s">
        <v>115</v>
      </c>
      <c r="B48" t="str">
        <f>'[1]SK16 9 Deg Cycle 2_16.xlsx'!B44</f>
        <v>N/A</v>
      </c>
      <c r="C48" t="str">
        <f>'[1]SK16 9 Deg Cycle 2_16.xlsx'!C44</f>
        <v>N/A</v>
      </c>
      <c r="D48">
        <f>'[1]SK16 9 Deg Cycle 2_16.xlsx'!D44</f>
        <v>5.179358945995641E-4</v>
      </c>
    </row>
    <row r="49" spans="1:4" x14ac:dyDescent="0.25">
      <c r="A49" s="6" t="s">
        <v>116</v>
      </c>
      <c r="B49" t="str">
        <f>'[1]SK16 9 Deg Cycle 2_16.xlsx'!B49</f>
        <v>N/A</v>
      </c>
      <c r="C49" t="str">
        <f>'[1]SK16 9 Deg Cycle 2_16.xlsx'!C49</f>
        <v>N/A</v>
      </c>
      <c r="D49">
        <f>'[1]SK16 9 Deg Cycle 2_16.xlsx'!D49</f>
        <v>6.512977059179575E-3</v>
      </c>
    </row>
  </sheetData>
  <autoFilter ref="B1:D49" xr:uid="{38F8C8C6-9C51-4538-89B4-51AD603EA212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9EBA-8A25-45C5-B67D-BE509D250758}">
  <dimension ref="A1:J49"/>
  <sheetViews>
    <sheetView workbookViewId="0">
      <selection activeCell="F2" sqref="F2:F46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2_2.xlsx'!B40</f>
        <v>33.660137002916699</v>
      </c>
      <c r="C2">
        <f>'[1]SK16 9 Deg Cycle 2_2.xlsx'!C40</f>
        <v>5.5125038996909812E-4</v>
      </c>
      <c r="D2">
        <f>'[1]SK16 9 Deg Cycle 2_2.xlsx'!D40</f>
        <v>4.1670255760821728E-3</v>
      </c>
      <c r="E2">
        <v>1</v>
      </c>
      <c r="F2" s="7">
        <f>E2/47*100</f>
        <v>2.1276595744680851</v>
      </c>
      <c r="G2">
        <f>AVERAGE(B2:B49)</f>
        <v>65.125149178794445</v>
      </c>
      <c r="H2">
        <f>AVERAGE(C2:C49)</f>
        <v>3.6136669393127465E-4</v>
      </c>
      <c r="I2">
        <f>AVERAGE(D2:D49)</f>
        <v>3.0001753142142773E-3</v>
      </c>
      <c r="J2">
        <v>0.25</v>
      </c>
    </row>
    <row r="3" spans="1:10" x14ac:dyDescent="0.25">
      <c r="A3" s="6" t="s">
        <v>70</v>
      </c>
      <c r="B3">
        <f>'[1]SK16 9 Deg Cycle 2_2.xlsx'!B46</f>
        <v>34.161247803222203</v>
      </c>
      <c r="C3">
        <f>'[1]SK16 9 Deg Cycle 2_2.xlsx'!C46</f>
        <v>1.839136658865138E-4</v>
      </c>
      <c r="D3">
        <f>'[1]SK16 9 Deg Cycle 2_2.xlsx'!D46</f>
        <v>3.6069468633600091E-3</v>
      </c>
      <c r="E3">
        <v>2</v>
      </c>
      <c r="F3" s="7">
        <f t="shared" ref="F3:F46" si="0">E3/47*100</f>
        <v>4.2553191489361701</v>
      </c>
      <c r="G3">
        <f>G4/SQRT(COUNT(B2:B49))</f>
        <v>3.2661136778189275</v>
      </c>
      <c r="H3">
        <f>H4/SQRT(COUNT(C2:C49))</f>
        <v>1.7978213551962294E-5</v>
      </c>
      <c r="I3">
        <f>I4/SQRT(COUNT(D2:D49))</f>
        <v>1.0685065436181785E-4</v>
      </c>
    </row>
    <row r="4" spans="1:10" x14ac:dyDescent="0.25">
      <c r="A4" s="6" t="s">
        <v>71</v>
      </c>
      <c r="B4">
        <f>'[1]SK16 9 Deg Cycle 2_2.xlsx'!B41</f>
        <v>40.187185350694399</v>
      </c>
      <c r="C4">
        <f>'[1]SK16 9 Deg Cycle 2_2.xlsx'!C41</f>
        <v>4.4631825781301163E-4</v>
      </c>
      <c r="D4">
        <f>'[1]SK16 9 Deg Cycle 2_2.xlsx'!D41</f>
        <v>3.1606959770719878E-3</v>
      </c>
      <c r="E4">
        <v>3</v>
      </c>
      <c r="F4" s="7">
        <f t="shared" si="0"/>
        <v>6.3829787234042552</v>
      </c>
      <c r="G4">
        <f>_xlfn.STDEV.S(B2:B49)</f>
        <v>21.909756617534907</v>
      </c>
      <c r="H4">
        <f>_xlfn.STDEV.S(C2:C196)</f>
        <v>1.2060152284858691E-4</v>
      </c>
      <c r="I4">
        <f>_xlfn.STDEV.S(D2:D196)</f>
        <v>7.4028304870659832E-4</v>
      </c>
    </row>
    <row r="5" spans="1:10" x14ac:dyDescent="0.25">
      <c r="A5" s="6" t="s">
        <v>72</v>
      </c>
      <c r="B5">
        <f>'[1]SK16 9 Deg Cycle 2_2.xlsx'!B37</f>
        <v>41.195189480166697</v>
      </c>
      <c r="C5">
        <f>'[1]SK16 9 Deg Cycle 2_2.xlsx'!C37</f>
        <v>3.5176441794691261E-4</v>
      </c>
      <c r="D5">
        <f>'[1]SK16 9 Deg Cycle 2_2.xlsx'!D37</f>
        <v>3.4156442878207111E-3</v>
      </c>
      <c r="E5">
        <v>4</v>
      </c>
      <c r="F5" s="7">
        <f t="shared" si="0"/>
        <v>8.5106382978723403</v>
      </c>
      <c r="G5" s="8">
        <f>G4/G2</f>
        <v>0.3364254346256299</v>
      </c>
      <c r="H5" s="8">
        <f>H4/H2</f>
        <v>0.33373723941344502</v>
      </c>
      <c r="I5" s="8">
        <f>I4/I2</f>
        <v>0.24674659684028255</v>
      </c>
    </row>
    <row r="6" spans="1:10" x14ac:dyDescent="0.25">
      <c r="A6" s="6" t="s">
        <v>73</v>
      </c>
      <c r="B6">
        <f>'[1]SK16 9 Deg Cycle 2_2.xlsx'!B17</f>
        <v>42.196237977277796</v>
      </c>
      <c r="C6">
        <f>'[1]SK16 9 Deg Cycle 2_2.xlsx'!C17</f>
        <v>4.8762358312568599E-4</v>
      </c>
      <c r="D6">
        <f>'[1]SK16 9 Deg Cycle 2_2.xlsx'!D17</f>
        <v>3.8340451726332691E-3</v>
      </c>
      <c r="E6">
        <v>5</v>
      </c>
      <c r="F6" s="7">
        <f t="shared" si="0"/>
        <v>10.638297872340425</v>
      </c>
      <c r="G6">
        <f>COUNT(B2:B196)</f>
        <v>45</v>
      </c>
      <c r="H6">
        <f>COUNT(C2:C196)</f>
        <v>45</v>
      </c>
      <c r="I6">
        <f>COUNT(D2:D196)</f>
        <v>48</v>
      </c>
    </row>
    <row r="7" spans="1:10" x14ac:dyDescent="0.25">
      <c r="A7" s="6" t="s">
        <v>74</v>
      </c>
      <c r="B7">
        <f>'[1]SK16 9 Deg Cycle 2_2.xlsx'!B24</f>
        <v>45.202700776583299</v>
      </c>
      <c r="C7">
        <f>'[1]SK16 9 Deg Cycle 2_2.xlsx'!C24</f>
        <v>5.8175129793255973E-4</v>
      </c>
      <c r="D7">
        <f>'[1]SK16 9 Deg Cycle 2_2.xlsx'!D24</f>
        <v>3.1899047603060329E-3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2_2.xlsx'!B49</f>
        <v>45.704469855444401</v>
      </c>
      <c r="C8">
        <f>'[1]SK16 9 Deg Cycle 2_2.xlsx'!C49</f>
        <v>3.6972864883912749E-4</v>
      </c>
      <c r="D8">
        <f>'[1]SK16 9 Deg Cycle 2_2.xlsx'!D49</f>
        <v>3.0150883666757509E-3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2_2.xlsx'!B22</f>
        <v>48.214050553666702</v>
      </c>
      <c r="C9">
        <f>'[1]SK16 9 Deg Cycle 2_2.xlsx'!C22</f>
        <v>4.5683357866211212E-4</v>
      </c>
      <c r="D9">
        <f>'[1]SK16 9 Deg Cycle 2_2.xlsx'!D22</f>
        <v>3.3048337319918908E-3</v>
      </c>
      <c r="E9">
        <v>8</v>
      </c>
      <c r="F9" s="7">
        <f t="shared" si="0"/>
        <v>17.021276595744681</v>
      </c>
      <c r="G9">
        <f>MAX(B2:B49)</f>
        <v>160.69371911452799</v>
      </c>
      <c r="H9">
        <f>MAX(C2:C49)</f>
        <v>6.0253031122677817E-4</v>
      </c>
      <c r="I9">
        <f>MAX(D2:D49)</f>
        <v>5.1473272492344457E-3</v>
      </c>
    </row>
    <row r="10" spans="1:10" x14ac:dyDescent="0.25">
      <c r="A10" s="6" t="s">
        <v>77</v>
      </c>
      <c r="B10">
        <f>'[1]SK16 9 Deg Cycle 2_2.xlsx'!B4</f>
        <v>49.2200789496111</v>
      </c>
      <c r="C10">
        <f>'[1]SK16 9 Deg Cycle 2_2.xlsx'!C4</f>
        <v>3.798297140828427E-4</v>
      </c>
      <c r="D10">
        <f>'[1]SK16 9 Deg Cycle 2_2.xlsx'!D4</f>
        <v>3.1800164351642539E-3</v>
      </c>
      <c r="E10">
        <v>9</v>
      </c>
      <c r="F10" s="7">
        <f t="shared" si="0"/>
        <v>19.148936170212767</v>
      </c>
      <c r="G10">
        <f>MIN(B2:B49)</f>
        <v>33.660137002916699</v>
      </c>
      <c r="H10">
        <f>MIN(C2:C49)</f>
        <v>6.8887225614337901E-5</v>
      </c>
      <c r="I10">
        <f>MIN(D2:D49)</f>
        <v>3.7707659627265078E-4</v>
      </c>
    </row>
    <row r="11" spans="1:10" x14ac:dyDescent="0.25">
      <c r="A11" s="6" t="s">
        <v>78</v>
      </c>
      <c r="B11">
        <f>'[1]SK16 9 Deg Cycle 2_2.xlsx'!B9</f>
        <v>49.7233881681667</v>
      </c>
      <c r="C11">
        <f>'[1]SK16 9 Deg Cycle 2_2.xlsx'!C9</f>
        <v>2.9876259055810122E-4</v>
      </c>
      <c r="D11">
        <f>'[1]SK16 9 Deg Cycle 2_2.xlsx'!D9</f>
        <v>2.7007055175206282E-3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2_2.xlsx'!B19</f>
        <v>51.7378766069722</v>
      </c>
      <c r="C12">
        <f>'[1]SK16 9 Deg Cycle 2_2.xlsx'!C19</f>
        <v>2.281073808677313E-4</v>
      </c>
      <c r="D12">
        <f>'[1]SK16 9 Deg Cycle 2_2.xlsx'!D19</f>
        <v>3.038237564015109E-3</v>
      </c>
      <c r="E12">
        <v>11</v>
      </c>
      <c r="F12" s="7">
        <f t="shared" si="0"/>
        <v>23.404255319148938</v>
      </c>
      <c r="G12">
        <f>(16*G5^2)</f>
        <v>1.8109131690087037</v>
      </c>
      <c r="H12">
        <f>(16*H5^2)</f>
        <v>1.7820887195409139</v>
      </c>
      <c r="I12">
        <f>(16*I5^2)</f>
        <v>0.9741421288361749</v>
      </c>
    </row>
    <row r="13" spans="1:10" x14ac:dyDescent="0.25">
      <c r="A13" s="6" t="s">
        <v>80</v>
      </c>
      <c r="B13">
        <f>'[1]SK16 9 Deg Cycle 2_2.xlsx'!B10</f>
        <v>52.241921232777798</v>
      </c>
      <c r="C13">
        <f>'[1]SK16 9 Deg Cycle 2_2.xlsx'!C10</f>
        <v>2.7350502336539941E-4</v>
      </c>
      <c r="D13">
        <f>'[1]SK16 9 Deg Cycle 2_2.xlsx'!D10</f>
        <v>2.9970101666749811E-3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2_2.xlsx'!B45</f>
        <v>53.746398533666699</v>
      </c>
      <c r="C14">
        <f>'[1]SK16 9 Deg Cycle 2_2.xlsx'!C45</f>
        <v>4.0319435670236952E-4</v>
      </c>
      <c r="D14">
        <f>'[1]SK16 9 Deg Cycle 2_2.xlsx'!D45</f>
        <v>3.217495673293783E-3</v>
      </c>
      <c r="E14">
        <v>13</v>
      </c>
      <c r="F14" s="7">
        <f t="shared" si="0"/>
        <v>27.659574468085108</v>
      </c>
      <c r="G14">
        <f>G12/G13</f>
        <v>21.881245033215482</v>
      </c>
      <c r="H14">
        <f>H12/H13</f>
        <v>21.532959509344945</v>
      </c>
      <c r="I14">
        <f>I12/I13</f>
        <v>11.770549236168296</v>
      </c>
    </row>
    <row r="15" spans="1:10" x14ac:dyDescent="0.25">
      <c r="A15" s="6" t="s">
        <v>82</v>
      </c>
      <c r="B15">
        <f>'[1]SK16 9 Deg Cycle 2_2.xlsx'!B26</f>
        <v>54.747979772944397</v>
      </c>
      <c r="C15">
        <f>'[1]SK16 9 Deg Cycle 2_2.xlsx'!C26</f>
        <v>5.4444890712386854E-4</v>
      </c>
      <c r="D15">
        <f>'[1]SK16 9 Deg Cycle 2_2.xlsx'!D26</f>
        <v>3.7146912712333331E-3</v>
      </c>
      <c r="E15">
        <v>14</v>
      </c>
      <c r="F15" s="7">
        <f t="shared" si="0"/>
        <v>29.787234042553191</v>
      </c>
      <c r="G15">
        <f>ROUND(G14,0)</f>
        <v>22</v>
      </c>
      <c r="H15">
        <f>ROUND(H14,0)</f>
        <v>22</v>
      </c>
      <c r="I15">
        <f>ROUND(I14,0)</f>
        <v>12</v>
      </c>
    </row>
    <row r="16" spans="1:10" x14ac:dyDescent="0.25">
      <c r="A16" s="6" t="s">
        <v>83</v>
      </c>
      <c r="B16">
        <f>'[1]SK16 9 Deg Cycle 2_2.xlsx'!B7</f>
        <v>57.253990137611098</v>
      </c>
      <c r="C16">
        <f>'[1]SK16 9 Deg Cycle 2_2.xlsx'!C7</f>
        <v>2.3175119661657099E-4</v>
      </c>
      <c r="D16">
        <f>'[1]SK16 9 Deg Cycle 2_2.xlsx'!D7</f>
        <v>3.0724841784910912E-3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2_2.xlsx'!B20</f>
        <v>57.756044527416698</v>
      </c>
      <c r="C17">
        <f>'[1]SK16 9 Deg Cycle 2_2.xlsx'!C20</f>
        <v>4.3878215677840002E-4</v>
      </c>
      <c r="D17">
        <f>'[1]SK16 9 Deg Cycle 2_2.xlsx'!D20</f>
        <v>3.2644437572885948E-3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2_2.xlsx'!B36</f>
        <v>57.756044527416698</v>
      </c>
      <c r="C18">
        <f>'[1]SK16 9 Deg Cycle 2_2.xlsx'!C36</f>
        <v>2.9073699631488388E-4</v>
      </c>
      <c r="D18">
        <f>'[1]SK16 9 Deg Cycle 2_2.xlsx'!D36</f>
        <v>3.0112867446043991E-3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2_2.xlsx'!B15</f>
        <v>58.257861150499998</v>
      </c>
      <c r="C19">
        <f>'[1]SK16 9 Deg Cycle 2_2.xlsx'!C15</f>
        <v>4.6407581114998891E-4</v>
      </c>
      <c r="D19">
        <f>'[1]SK16 9 Deg Cycle 2_2.xlsx'!D15</f>
        <v>3.3721510765438319E-3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2_2.xlsx'!B42</f>
        <v>58.257861150499998</v>
      </c>
      <c r="C20">
        <f>'[1]SK16 9 Deg Cycle 2_2.xlsx'!C42</f>
        <v>3.4456177373641262E-4</v>
      </c>
      <c r="D20">
        <f>'[1]SK16 9 Deg Cycle 2_2.xlsx'!D42</f>
        <v>3.044049984695488E-3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2_2.xlsx'!B11</f>
        <v>58.760570928138897</v>
      </c>
      <c r="C21">
        <f>'[1]SK16 9 Deg Cycle 2_2.xlsx'!C11</f>
        <v>4.9451715159285164E-4</v>
      </c>
      <c r="D21">
        <f>'[1]SK16 9 Deg Cycle 2_2.xlsx'!D11</f>
        <v>3.0697913284715821E-3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2_2.xlsx'!B29</f>
        <v>60.268071671388903</v>
      </c>
      <c r="C22">
        <f>'[1]SK16 9 Deg Cycle 2_2.xlsx'!C29</f>
        <v>2.4605386813877412E-4</v>
      </c>
      <c r="D22">
        <f>'[1]SK16 9 Deg Cycle 2_2.xlsx'!D29</f>
        <v>2.8144736845714989E-3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2_2.xlsx'!B12</f>
        <v>61.274282682805598</v>
      </c>
      <c r="C23">
        <f>'[1]SK16 9 Deg Cycle 2_2.xlsx'!C12</f>
        <v>4.01081921623387E-4</v>
      </c>
      <c r="D23">
        <f>'[1]SK16 9 Deg Cycle 2_2.xlsx'!D12</f>
        <v>3.0420762716850051E-3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2_2.xlsx'!B23</f>
        <v>61.274282682805598</v>
      </c>
      <c r="C24">
        <f>'[1]SK16 9 Deg Cycle 2_2.xlsx'!C23</f>
        <v>4.8959851163615721E-4</v>
      </c>
      <c r="D24">
        <f>'[1]SK16 9 Deg Cycle 2_2.xlsx'!D23</f>
        <v>3.621801801338251E-3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2_2.xlsx'!B28</f>
        <v>63.289085771666699</v>
      </c>
      <c r="C25">
        <f>'[1]SK16 9 Deg Cycle 2_2.xlsx'!C28</f>
        <v>3.0865276426820962E-4</v>
      </c>
      <c r="D25">
        <f>'[1]SK16 9 Deg Cycle 2_2.xlsx'!D28</f>
        <v>2.8462891173726699E-3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2_2.xlsx'!B35</f>
        <v>63.289085771666699</v>
      </c>
      <c r="C26">
        <f>'[1]SK16 9 Deg Cycle 2_2.xlsx'!C35</f>
        <v>3.9899722131572828E-4</v>
      </c>
      <c r="D26">
        <f>'[1]SK16 9 Deg Cycle 2_2.xlsx'!D35</f>
        <v>2.774364644443088E-3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2_2.xlsx'!B34</f>
        <v>63.793033079166698</v>
      </c>
      <c r="C27">
        <f>'[1]SK16 9 Deg Cycle 2_2.xlsx'!C34</f>
        <v>4.1447980847552789E-4</v>
      </c>
      <c r="D27">
        <f>'[1]SK16 9 Deg Cycle 2_2.xlsx'!D34</f>
        <v>3.9849983886031809E-3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2_2.xlsx'!B47</f>
        <v>63.793033079166698</v>
      </c>
      <c r="C28">
        <f>'[1]SK16 9 Deg Cycle 2_2.xlsx'!C47</f>
        <v>2.8324534651127508E-4</v>
      </c>
      <c r="D28">
        <f>'[1]SK16 9 Deg Cycle 2_2.xlsx'!D47</f>
        <v>2.753749870250529E-3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2_2.xlsx'!B3</f>
        <v>64.296700597416702</v>
      </c>
      <c r="C29">
        <f>'[1]SK16 9 Deg Cycle 2_2.xlsx'!C3</f>
        <v>3.8268848069800208E-4</v>
      </c>
      <c r="D29">
        <f>'[1]SK16 9 Deg Cycle 2_2.xlsx'!D3</f>
        <v>3.2374043408440949E-3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2_2.xlsx'!B27</f>
        <v>68.806431879277795</v>
      </c>
      <c r="C30">
        <f>'[1]SK16 9 Deg Cycle 2_2.xlsx'!C27</f>
        <v>2.7340565933419261E-4</v>
      </c>
      <c r="D30">
        <f>'[1]SK16 9 Deg Cycle 2_2.xlsx'!D27</f>
        <v>2.1480067928019621E-3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2_2.xlsx'!B43</f>
        <v>69.308815771861106</v>
      </c>
      <c r="C31">
        <f>'[1]SK16 9 Deg Cycle 2_2.xlsx'!C43</f>
        <v>2.6365429898049232E-4</v>
      </c>
      <c r="D31">
        <f>'[1]SK16 9 Deg Cycle 2_2.xlsx'!D43</f>
        <v>2.867090987049516E-3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2_2.xlsx'!B13</f>
        <v>71.319544194527793</v>
      </c>
      <c r="C32">
        <f>'[1]SK16 9 Deg Cycle 2_2.xlsx'!C13</f>
        <v>2.675158576929772E-4</v>
      </c>
      <c r="D32">
        <f>'[1]SK16 9 Deg Cycle 2_2.xlsx'!D13</f>
        <v>2.319269225933316E-3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2_2.xlsx'!B32</f>
        <v>71.319544194527793</v>
      </c>
      <c r="C33">
        <f>'[1]SK16 9 Deg Cycle 2_2.xlsx'!C32</f>
        <v>5.1932424398168343E-4</v>
      </c>
      <c r="D33">
        <f>'[1]SK16 9 Deg Cycle 2_2.xlsx'!D32</f>
        <v>3.2461652452355958E-3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2_2.xlsx'!B14</f>
        <v>71.820001777749994</v>
      </c>
      <c r="C34">
        <f>'[1]SK16 9 Deg Cycle 2_2.xlsx'!C14</f>
        <v>3.148419552544123E-4</v>
      </c>
      <c r="D34">
        <f>'[1]SK16 9 Deg Cycle 2_2.xlsx'!D14</f>
        <v>2.578625582522039E-3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2_2.xlsx'!B21</f>
        <v>72.323347216638894</v>
      </c>
      <c r="C35">
        <f>'[1]SK16 9 Deg Cycle 2_2.xlsx'!C21</f>
        <v>2.3912326098358109E-4</v>
      </c>
      <c r="D35">
        <f>'[1]SK16 9 Deg Cycle 2_2.xlsx'!D21</f>
        <v>2.0431896451624941E-3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2_2.xlsx'!B6</f>
        <v>75.331229911388903</v>
      </c>
      <c r="C36">
        <f>'[1]SK16 9 Deg Cycle 2_2.xlsx'!C6</f>
        <v>4.0571523905813371E-4</v>
      </c>
      <c r="D36">
        <f>'[1]SK16 9 Deg Cycle 2_2.xlsx'!D6</f>
        <v>2.451836575057625E-3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>
        <f>'[1]SK16 9 Deg Cycle 2_2.xlsx'!B30</f>
        <v>75.331229911388903</v>
      </c>
      <c r="C37">
        <f>'[1]SK16 9 Deg Cycle 2_2.xlsx'!C30</f>
        <v>3.0381829625551602E-4</v>
      </c>
      <c r="D37">
        <f>'[1]SK16 9 Deg Cycle 2_2.xlsx'!D30</f>
        <v>2.0401502168044161E-3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>
        <f>'[1]SK16 9 Deg Cycle 2_2.xlsx'!B48</f>
        <v>76.835481052527797</v>
      </c>
      <c r="C38">
        <f>'[1]SK16 9 Deg Cycle 2_2.xlsx'!C48</f>
        <v>3.3242890243453721E-4</v>
      </c>
      <c r="D38">
        <f>'[1]SK16 9 Deg Cycle 2_2.xlsx'!D48</f>
        <v>2.530810454397132E-3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>
        <f>'[1]SK16 9 Deg Cycle 2_2.xlsx'!B38</f>
        <v>77.839382606138898</v>
      </c>
      <c r="C39">
        <f>'[1]SK16 9 Deg Cycle 2_2.xlsx'!C38</f>
        <v>3.128941791370004E-4</v>
      </c>
      <c r="D39">
        <f>'[1]SK16 9 Deg Cycle 2_2.xlsx'!D38</f>
        <v>2.493421220365465E-3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>
        <f>'[1]SK16 9 Deg Cycle 2_2.xlsx'!B31</f>
        <v>81.360613738333299</v>
      </c>
      <c r="C40">
        <f>'[1]SK16 9 Deg Cycle 2_2.xlsx'!C31</f>
        <v>1.195056916458288E-4</v>
      </c>
      <c r="D40">
        <f>'[1]SK16 9 Deg Cycle 2_2.xlsx'!D31</f>
        <v>1.5613842452771381E-3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>
        <f>'[1]SK16 9 Deg Cycle 2_2.xlsx'!B8</f>
        <v>82.368801462666696</v>
      </c>
      <c r="C41">
        <f>'[1]SK16 9 Deg Cycle 2_2.xlsx'!C8</f>
        <v>3.9764039638020827E-4</v>
      </c>
      <c r="D41">
        <f>'[1]SK16 9 Deg Cycle 2_2.xlsx'!D8</f>
        <v>2.691403658068759E-3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>
        <f>'[1]SK16 9 Deg Cycle 2_2.xlsx'!B33</f>
        <v>83.877382741749997</v>
      </c>
      <c r="C42">
        <f>'[1]SK16 9 Deg Cycle 2_2.xlsx'!C33</f>
        <v>6.0253031122677817E-4</v>
      </c>
      <c r="D42">
        <f>'[1]SK16 9 Deg Cycle 2_2.xlsx'!D33</f>
        <v>3.573950539845138E-3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>
        <f>'[1]SK16 9 Deg Cycle 2_2.xlsx'!B18</f>
        <v>84.377906097333295</v>
      </c>
      <c r="C43">
        <f>'[1]SK16 9 Deg Cycle 2_2.xlsx'!C18</f>
        <v>2.5235106214822591E-4</v>
      </c>
      <c r="D43">
        <f>'[1]SK16 9 Deg Cycle 2_2.xlsx'!D18</f>
        <v>2.250049866453583E-3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>
        <f>'[1]SK16 9 Deg Cycle 2_2.xlsx'!B16</f>
        <v>100.943090161111</v>
      </c>
      <c r="C44">
        <f>'[1]SK16 9 Deg Cycle 2_2.xlsx'!C16</f>
        <v>3.065780104455297E-4</v>
      </c>
      <c r="D44">
        <f>'[1]SK16 9 Deg Cycle 2_2.xlsx'!D16</f>
        <v>2.3829733330477218E-3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>
        <f>'[1]SK16 9 Deg Cycle 2_2.xlsx'!B25</f>
        <v>115.516381392222</v>
      </c>
      <c r="C45">
        <f>'[1]SK16 9 Deg Cycle 2_2.xlsx'!C25</f>
        <v>5.3503181460242723E-4</v>
      </c>
      <c r="D45">
        <f>'[1]SK16 9 Deg Cycle 2_2.xlsx'!D25</f>
        <v>3.1300801940325048E-3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>
        <f>'[1]SK16 9 Deg Cycle 2_2.xlsx'!B5</f>
        <v>160.69371911452799</v>
      </c>
      <c r="C46">
        <f>'[1]SK16 9 Deg Cycle 2_2.xlsx'!C5</f>
        <v>6.8887225614337901E-5</v>
      </c>
      <c r="D46">
        <f>'[1]SK16 9 Deg Cycle 2_2.xlsx'!D5</f>
        <v>5.1473272492344457E-3</v>
      </c>
      <c r="E46">
        <v>45</v>
      </c>
      <c r="F46" s="7">
        <f t="shared" si="0"/>
        <v>95.744680851063833</v>
      </c>
    </row>
    <row r="47" spans="1:6" x14ac:dyDescent="0.25">
      <c r="A47" s="6" t="s">
        <v>114</v>
      </c>
      <c r="B47" t="str">
        <f>'[1]SK16 9 Deg Cycle 2_2.xlsx'!B2</f>
        <v>N/A</v>
      </c>
      <c r="C47" t="str">
        <f>'[1]SK16 9 Deg Cycle 2_2.xlsx'!C2</f>
        <v>N/A</v>
      </c>
      <c r="D47">
        <f>'[1]SK16 9 Deg Cycle 2_2.xlsx'!D2</f>
        <v>3.9765095067285702E-3</v>
      </c>
    </row>
    <row r="48" spans="1:6" x14ac:dyDescent="0.25">
      <c r="A48" s="6" t="s">
        <v>115</v>
      </c>
      <c r="B48" t="str">
        <f>'[1]SK16 9 Deg Cycle 2_2.xlsx'!B39</f>
        <v>N/A</v>
      </c>
      <c r="C48" t="str">
        <f>'[1]SK16 9 Deg Cycle 2_2.xlsx'!C39</f>
        <v>N/A</v>
      </c>
      <c r="D48">
        <f>'[1]SK16 9 Deg Cycle 2_2.xlsx'!D39</f>
        <v>3.7473873949481051E-3</v>
      </c>
    </row>
    <row r="49" spans="1:4" x14ac:dyDescent="0.25">
      <c r="A49" s="6" t="s">
        <v>116</v>
      </c>
      <c r="B49" t="str">
        <f>'[1]SK16 9 Deg Cycle 2_2.xlsx'!B44</f>
        <v>N/A</v>
      </c>
      <c r="C49" t="str">
        <f>'[1]SK16 9 Deg Cycle 2_2.xlsx'!C44</f>
        <v>N/A</v>
      </c>
      <c r="D49">
        <f>'[1]SK16 9 Deg Cycle 2_2.xlsx'!D44</f>
        <v>3.7707659627265078E-4</v>
      </c>
    </row>
  </sheetData>
  <autoFilter ref="B1:D49" xr:uid="{C6309EBA-8A25-45C5-B67D-BE509D250758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0714-BE54-492B-9FAF-DEFDF8771379}">
  <dimension ref="A1:J49"/>
  <sheetViews>
    <sheetView workbookViewId="0">
      <selection activeCell="F2" sqref="F2:F26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2_3.xlsx'!B17</f>
        <v>40.692352608249998</v>
      </c>
      <c r="C2">
        <f>'[1]SK16 9 Deg Cycle 2_3.xlsx'!C17</f>
        <v>1.1799103775097769E-4</v>
      </c>
      <c r="D2">
        <f>'[1]SK16 9 Deg Cycle 2_3.xlsx'!D17</f>
        <v>2.2157079383194711E-3</v>
      </c>
      <c r="E2">
        <v>1</v>
      </c>
      <c r="F2" s="7">
        <f>E2/47*100</f>
        <v>2.1276595744680851</v>
      </c>
      <c r="G2">
        <f>AVERAGE(B2:B49)</f>
        <v>79.395296497344461</v>
      </c>
      <c r="H2">
        <f>AVERAGE(C2:C49)</f>
        <v>2.5103783154734602E-4</v>
      </c>
      <c r="I2">
        <f>AVERAGE(D2:D49)</f>
        <v>2.0054600009301593E-3</v>
      </c>
      <c r="J2">
        <v>0.25</v>
      </c>
    </row>
    <row r="3" spans="1:10" x14ac:dyDescent="0.25">
      <c r="A3" s="6" t="s">
        <v>70</v>
      </c>
      <c r="B3">
        <f>'[1]SK16 9 Deg Cycle 2_3.xlsx'!B34</f>
        <v>42.6974572482778</v>
      </c>
      <c r="C3">
        <f>'[1]SK16 9 Deg Cycle 2_3.xlsx'!C34</f>
        <v>1.176506719893902E-4</v>
      </c>
      <c r="D3">
        <f>'[1]SK16 9 Deg Cycle 2_3.xlsx'!D34</f>
        <v>3.0005332432342501E-3</v>
      </c>
      <c r="E3">
        <v>2</v>
      </c>
      <c r="F3" s="7">
        <f t="shared" ref="F3:F45" si="0">E3/47*100</f>
        <v>4.2553191489361701</v>
      </c>
      <c r="G3">
        <f>G4/SQRT(COUNT(B2:B49))</f>
        <v>4.7782015012907202</v>
      </c>
      <c r="H3">
        <f>H4/SQRT(COUNT(C2:C49))</f>
        <v>1.7903761968509703E-5</v>
      </c>
      <c r="I3">
        <f>I4/SQRT(COUNT(D2:D49))</f>
        <v>5.7424603615223591E-5</v>
      </c>
    </row>
    <row r="4" spans="1:10" x14ac:dyDescent="0.25">
      <c r="A4" s="6" t="s">
        <v>71</v>
      </c>
      <c r="B4">
        <f>'[1]SK16 9 Deg Cycle 2_3.xlsx'!B7</f>
        <v>47.713097477777801</v>
      </c>
      <c r="C4">
        <f>'[1]SK16 9 Deg Cycle 2_3.xlsx'!C7</f>
        <v>1.193189804303673E-4</v>
      </c>
      <c r="D4">
        <f>'[1]SK16 9 Deg Cycle 2_3.xlsx'!D7</f>
        <v>2.5709276465250529E-3</v>
      </c>
      <c r="E4">
        <v>3</v>
      </c>
      <c r="F4" s="7">
        <f t="shared" si="0"/>
        <v>6.3829787234042552</v>
      </c>
      <c r="G4">
        <f>_xlfn.STDEV.S(B2:B49)</f>
        <v>23.891007506453601</v>
      </c>
      <c r="H4">
        <f>_xlfn.STDEV.S(C2:C196)</f>
        <v>8.951880984254851E-5</v>
      </c>
      <c r="I4">
        <f>_xlfn.STDEV.S(D2:D196)</f>
        <v>3.9784932426428272E-4</v>
      </c>
    </row>
    <row r="5" spans="1:10" x14ac:dyDescent="0.25">
      <c r="A5" s="6" t="s">
        <v>72</v>
      </c>
      <c r="B5">
        <f>'[1]SK16 9 Deg Cycle 2_3.xlsx'!B27</f>
        <v>50.228170421888898</v>
      </c>
      <c r="C5">
        <f>'[1]SK16 9 Deg Cycle 2_3.xlsx'!C27</f>
        <v>1.565830557222369E-4</v>
      </c>
      <c r="D5">
        <f>'[1]SK16 9 Deg Cycle 2_3.xlsx'!D27</f>
        <v>1.802692952535603E-3</v>
      </c>
      <c r="E5">
        <v>4</v>
      </c>
      <c r="F5" s="7">
        <f t="shared" si="0"/>
        <v>8.5106382978723403</v>
      </c>
      <c r="G5" s="8">
        <f>G4/G2</f>
        <v>0.3009121265420639</v>
      </c>
      <c r="H5" s="8">
        <f>H4/H2</f>
        <v>0.3565948976326509</v>
      </c>
      <c r="I5" s="8">
        <f>I4/I2</f>
        <v>0.19838307624173748</v>
      </c>
    </row>
    <row r="6" spans="1:10" x14ac:dyDescent="0.25">
      <c r="A6" s="6" t="s">
        <v>73</v>
      </c>
      <c r="B6">
        <f>'[1]SK16 9 Deg Cycle 2_3.xlsx'!B45</f>
        <v>60.269559910833301</v>
      </c>
      <c r="C6">
        <f>'[1]SK16 9 Deg Cycle 2_3.xlsx'!C45</f>
        <v>1.5129265544594879E-4</v>
      </c>
      <c r="D6">
        <f>'[1]SK16 9 Deg Cycle 2_3.xlsx'!D45</f>
        <v>2.2169094965560532E-3</v>
      </c>
      <c r="E6">
        <v>5</v>
      </c>
      <c r="F6" s="7">
        <f t="shared" si="0"/>
        <v>10.638297872340425</v>
      </c>
      <c r="G6">
        <f>COUNT(B2:B196)</f>
        <v>25</v>
      </c>
      <c r="H6">
        <f>COUNT(C2:C196)</f>
        <v>25</v>
      </c>
      <c r="I6">
        <f>COUNT(D2:D196)</f>
        <v>48</v>
      </c>
    </row>
    <row r="7" spans="1:10" x14ac:dyDescent="0.25">
      <c r="A7" s="6" t="s">
        <v>74</v>
      </c>
      <c r="B7">
        <f>'[1]SK16 9 Deg Cycle 2_3.xlsx'!B41</f>
        <v>61.275721692888901</v>
      </c>
      <c r="C7">
        <f>'[1]SK16 9 Deg Cycle 2_3.xlsx'!C41</f>
        <v>2.8933814885851957E-4</v>
      </c>
      <c r="D7">
        <f>'[1]SK16 9 Deg Cycle 2_3.xlsx'!D41</f>
        <v>2.776558342801948E-3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2_3.xlsx'!B12</f>
        <v>64.798615131138902</v>
      </c>
      <c r="C8">
        <f>'[1]SK16 9 Deg Cycle 2_3.xlsx'!C12</f>
        <v>1.739270558943608E-4</v>
      </c>
      <c r="D8">
        <f>'[1]SK16 9 Deg Cycle 2_3.xlsx'!D12</f>
        <v>2.1087841709991981E-3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2_3.xlsx'!B23</f>
        <v>69.310477103472195</v>
      </c>
      <c r="C9">
        <f>'[1]SK16 9 Deg Cycle 2_3.xlsx'!C23</f>
        <v>4.2171518661762042E-4</v>
      </c>
      <c r="D9">
        <f>'[1]SK16 9 Deg Cycle 2_3.xlsx'!D23</f>
        <v>2.0797624658669511E-3</v>
      </c>
      <c r="E9">
        <v>8</v>
      </c>
      <c r="F9" s="7">
        <f t="shared" si="0"/>
        <v>17.021276595744681</v>
      </c>
      <c r="G9">
        <f>MAX(B2:B49)</f>
        <v>140.617534232917</v>
      </c>
      <c r="H9">
        <f>MAX(C2:C49)</f>
        <v>4.2171518661762042E-4</v>
      </c>
      <c r="I9">
        <f>MAX(D2:D49)</f>
        <v>3.0005332432342501E-3</v>
      </c>
    </row>
    <row r="10" spans="1:10" x14ac:dyDescent="0.25">
      <c r="A10" s="6" t="s">
        <v>77</v>
      </c>
      <c r="B10">
        <f>'[1]SK16 9 Deg Cycle 2_3.xlsx'!B48</f>
        <v>71.321179321611098</v>
      </c>
      <c r="C10">
        <f>'[1]SK16 9 Deg Cycle 2_3.xlsx'!C48</f>
        <v>3.656289666086306E-4</v>
      </c>
      <c r="D10">
        <f>'[1]SK16 9 Deg Cycle 2_3.xlsx'!D48</f>
        <v>2.2608991045531541E-3</v>
      </c>
      <c r="E10">
        <v>9</v>
      </c>
      <c r="F10" s="7">
        <f t="shared" si="0"/>
        <v>19.148936170212767</v>
      </c>
      <c r="G10">
        <f>MIN(B2:B49)</f>
        <v>40.692352608249998</v>
      </c>
      <c r="H10">
        <f>MIN(C2:C49)</f>
        <v>9.9164179561927042E-5</v>
      </c>
      <c r="I10">
        <f>MIN(D2:D49)</f>
        <v>3.4225577894095852E-4</v>
      </c>
    </row>
    <row r="11" spans="1:10" x14ac:dyDescent="0.25">
      <c r="A11" s="6" t="s">
        <v>78</v>
      </c>
      <c r="B11">
        <f>'[1]SK16 9 Deg Cycle 2_3.xlsx'!B29</f>
        <v>72.825366567361101</v>
      </c>
      <c r="C11">
        <f>'[1]SK16 9 Deg Cycle 2_3.xlsx'!C29</f>
        <v>2.3218309088360669E-4</v>
      </c>
      <c r="D11">
        <f>'[1]SK16 9 Deg Cycle 2_3.xlsx'!D29</f>
        <v>1.4075159527916941E-3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2_3.xlsx'!B38</f>
        <v>72.825366567361101</v>
      </c>
      <c r="C12">
        <f>'[1]SK16 9 Deg Cycle 2_3.xlsx'!C38</f>
        <v>2.6229110120009182E-4</v>
      </c>
      <c r="D12">
        <f>'[1]SK16 9 Deg Cycle 2_3.xlsx'!D38</f>
        <v>2.010590800385677E-3</v>
      </c>
      <c r="E12">
        <v>11</v>
      </c>
      <c r="F12" s="7">
        <f t="shared" si="0"/>
        <v>23.404255319148938</v>
      </c>
      <c r="G12">
        <f>(16*G5^2)</f>
        <v>1.4487697264010733</v>
      </c>
      <c r="H12">
        <f>(16*H5^2)</f>
        <v>2.0345587362822526</v>
      </c>
      <c r="I12">
        <f>(16*I5^2)</f>
        <v>0.62969351902616044</v>
      </c>
    </row>
    <row r="13" spans="1:10" x14ac:dyDescent="0.25">
      <c r="A13" s="6" t="s">
        <v>80</v>
      </c>
      <c r="B13">
        <f>'[1]SK16 9 Deg Cycle 2_3.xlsx'!B6</f>
        <v>74.331238433388904</v>
      </c>
      <c r="C13">
        <f>'[1]SK16 9 Deg Cycle 2_3.xlsx'!C6</f>
        <v>9.9164179561927042E-5</v>
      </c>
      <c r="D13">
        <f>'[1]SK16 9 Deg Cycle 2_3.xlsx'!D6</f>
        <v>1.91854122912611E-3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2_3.xlsx'!B4</f>
        <v>77.3390837186667</v>
      </c>
      <c r="C14">
        <f>'[1]SK16 9 Deg Cycle 2_3.xlsx'!C4</f>
        <v>2.9756327280363421E-4</v>
      </c>
      <c r="D14">
        <f>'[1]SK16 9 Deg Cycle 2_3.xlsx'!D4</f>
        <v>2.5520417850003821E-3</v>
      </c>
      <c r="E14">
        <v>13</v>
      </c>
      <c r="F14" s="7">
        <f t="shared" si="0"/>
        <v>27.659574468085108</v>
      </c>
      <c r="G14">
        <f>G12/G13</f>
        <v>17.50546957336422</v>
      </c>
      <c r="H14">
        <f>H12/H13</f>
        <v>24.583552102296981</v>
      </c>
      <c r="I14">
        <f>I12/I13</f>
        <v>7.6085802574297414</v>
      </c>
    </row>
    <row r="15" spans="1:10" x14ac:dyDescent="0.25">
      <c r="A15" s="6" t="s">
        <v>82</v>
      </c>
      <c r="B15">
        <f>'[1]SK16 9 Deg Cycle 2_3.xlsx'!B10</f>
        <v>82.370573969055599</v>
      </c>
      <c r="C15">
        <f>'[1]SK16 9 Deg Cycle 2_3.xlsx'!C10</f>
        <v>3.3704339106238943E-4</v>
      </c>
      <c r="D15">
        <f>'[1]SK16 9 Deg Cycle 2_3.xlsx'!D10</f>
        <v>1.8979209337440931E-3</v>
      </c>
      <c r="E15">
        <v>14</v>
      </c>
      <c r="F15" s="7">
        <f t="shared" si="0"/>
        <v>29.787234042553191</v>
      </c>
      <c r="G15">
        <f>ROUND(G14,0)</f>
        <v>18</v>
      </c>
      <c r="H15">
        <f>ROUND(H14,0)</f>
        <v>25</v>
      </c>
      <c r="I15">
        <f>ROUND(I14,0)</f>
        <v>8</v>
      </c>
    </row>
    <row r="16" spans="1:10" x14ac:dyDescent="0.25">
      <c r="A16" s="6" t="s">
        <v>83</v>
      </c>
      <c r="B16">
        <f>'[1]SK16 9 Deg Cycle 2_3.xlsx'!B20</f>
        <v>83.378497564944396</v>
      </c>
      <c r="C16">
        <f>'[1]SK16 9 Deg Cycle 2_3.xlsx'!C20</f>
        <v>3.0094571788746893E-4</v>
      </c>
      <c r="D16">
        <f>'[1]SK16 9 Deg Cycle 2_3.xlsx'!D20</f>
        <v>1.946457365423796E-3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2_3.xlsx'!B26</f>
        <v>84.880305821694407</v>
      </c>
      <c r="C17">
        <f>'[1]SK16 9 Deg Cycle 2_3.xlsx'!C26</f>
        <v>2.3360838360031769E-4</v>
      </c>
      <c r="D17">
        <f>'[1]SK16 9 Deg Cycle 2_3.xlsx'!D26</f>
        <v>2.5399659594767358E-3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2_3.xlsx'!B36</f>
        <v>84.880305821694407</v>
      </c>
      <c r="C18">
        <f>'[1]SK16 9 Deg Cycle 2_3.xlsx'!C36</f>
        <v>2.9817613691217928E-4</v>
      </c>
      <c r="D18">
        <f>'[1]SK16 9 Deg Cycle 2_3.xlsx'!D36</f>
        <v>1.975229609098903E-3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2_3.xlsx'!B18</f>
        <v>85.380566625249998</v>
      </c>
      <c r="C19">
        <f>'[1]SK16 9 Deg Cycle 2_3.xlsx'!C18</f>
        <v>2.399220422358988E-4</v>
      </c>
      <c r="D19">
        <f>'[1]SK16 9 Deg Cycle 2_3.xlsx'!D18</f>
        <v>1.756882085927388E-3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2_3.xlsx'!B43</f>
        <v>87.888505272722199</v>
      </c>
      <c r="C20">
        <f>'[1]SK16 9 Deg Cycle 2_3.xlsx'!C43</f>
        <v>2.4051812938221829E-4</v>
      </c>
      <c r="D20">
        <f>'[1]SK16 9 Deg Cycle 2_3.xlsx'!D43</f>
        <v>1.9681914533185478E-3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2_3.xlsx'!B25</f>
        <v>95.429911766638895</v>
      </c>
      <c r="C21">
        <f>'[1]SK16 9 Deg Cycle 2_3.xlsx'!C25</f>
        <v>2.6035347695922809E-4</v>
      </c>
      <c r="D21">
        <f>'[1]SK16 9 Deg Cycle 2_3.xlsx'!D25</f>
        <v>2.0519626313751228E-3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2_3.xlsx'!B33</f>
        <v>99.439536359916701</v>
      </c>
      <c r="C22">
        <f>'[1]SK16 9 Deg Cycle 2_3.xlsx'!C33</f>
        <v>2.2491805953185379E-4</v>
      </c>
      <c r="D22">
        <f>'[1]SK16 9 Deg Cycle 2_3.xlsx'!D33</f>
        <v>1.73406598856062E-3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2_3.xlsx'!B35</f>
        <v>106.4773188505</v>
      </c>
      <c r="C23">
        <f>'[1]SK16 9 Deg Cycle 2_3.xlsx'!C35</f>
        <v>3.4235634759961802E-4</v>
      </c>
      <c r="D23">
        <f>'[1]SK16 9 Deg Cycle 2_3.xlsx'!D35</f>
        <v>1.846485129968265E-3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2_3.xlsx'!B46</f>
        <v>109.487078667722</v>
      </c>
      <c r="C24">
        <f>'[1]SK16 9 Deg Cycle 2_3.xlsx'!C46</f>
        <v>3.1624503468686779E-4</v>
      </c>
      <c r="D24">
        <f>'[1]SK16 9 Deg Cycle 2_3.xlsx'!D46</f>
        <v>1.555100385063137E-3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2_3.xlsx'!B14</f>
        <v>119.024591277639</v>
      </c>
      <c r="C25">
        <f>'[1]SK16 9 Deg Cycle 2_3.xlsx'!C14</f>
        <v>2.9455376373045179E-4</v>
      </c>
      <c r="D25">
        <f>'[1]SK16 9 Deg Cycle 2_3.xlsx'!D14</f>
        <v>1.865048205545694E-3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2_3.xlsx'!B37</f>
        <v>140.617534232917</v>
      </c>
      <c r="C26">
        <f>'[1]SK16 9 Deg Cycle 2_3.xlsx'!C37</f>
        <v>3.8265790132784781E-4</v>
      </c>
      <c r="D26">
        <f>'[1]SK16 9 Deg Cycle 2_3.xlsx'!D37</f>
        <v>1.7577149516783E-3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 t="str">
        <f>'[1]SK16 9 Deg Cycle 2_3.xlsx'!B2</f>
        <v>N/A</v>
      </c>
      <c r="C27" t="str">
        <f>'[1]SK16 9 Deg Cycle 2_3.xlsx'!C2</f>
        <v>N/A</v>
      </c>
      <c r="D27">
        <f>'[1]SK16 9 Deg Cycle 2_3.xlsx'!D2</f>
        <v>1.881937085753155E-3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 t="str">
        <f>'[1]SK16 9 Deg Cycle 2_3.xlsx'!B3</f>
        <v>N/A</v>
      </c>
      <c r="C28" t="str">
        <f>'[1]SK16 9 Deg Cycle 2_3.xlsx'!C3</f>
        <v>N/A</v>
      </c>
      <c r="D28">
        <f>'[1]SK16 9 Deg Cycle 2_3.xlsx'!D3</f>
        <v>2.1588585714470581E-3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 t="str">
        <f>'[1]SK16 9 Deg Cycle 2_3.xlsx'!B5</f>
        <v>N/A</v>
      </c>
      <c r="C29" t="str">
        <f>'[1]SK16 9 Deg Cycle 2_3.xlsx'!C5</f>
        <v>N/A</v>
      </c>
      <c r="D29">
        <f>'[1]SK16 9 Deg Cycle 2_3.xlsx'!D5</f>
        <v>2.239140106875437E-3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 t="str">
        <f>'[1]SK16 9 Deg Cycle 2_3.xlsx'!B8</f>
        <v>N/A</v>
      </c>
      <c r="C30" t="str">
        <f>'[1]SK16 9 Deg Cycle 2_3.xlsx'!C8</f>
        <v>N/A</v>
      </c>
      <c r="D30">
        <f>'[1]SK16 9 Deg Cycle 2_3.xlsx'!D8</f>
        <v>1.9825562090388651E-3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 t="str">
        <f>'[1]SK16 9 Deg Cycle 2_3.xlsx'!B9</f>
        <v>N/A</v>
      </c>
      <c r="C31" t="str">
        <f>'[1]SK16 9 Deg Cycle 2_3.xlsx'!C9</f>
        <v>N/A</v>
      </c>
      <c r="D31">
        <f>'[1]SK16 9 Deg Cycle 2_3.xlsx'!D9</f>
        <v>1.857176260140452E-3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 t="str">
        <f>'[1]SK16 9 Deg Cycle 2_3.xlsx'!B11</f>
        <v>N/A</v>
      </c>
      <c r="C32" t="str">
        <f>'[1]SK16 9 Deg Cycle 2_3.xlsx'!C11</f>
        <v>N/A</v>
      </c>
      <c r="D32">
        <f>'[1]SK16 9 Deg Cycle 2_3.xlsx'!D11</f>
        <v>1.5891655526474361E-3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 t="str">
        <f>'[1]SK16 9 Deg Cycle 2_3.xlsx'!B13</f>
        <v>N/A</v>
      </c>
      <c r="C33" t="str">
        <f>'[1]SK16 9 Deg Cycle 2_3.xlsx'!C13</f>
        <v>N/A</v>
      </c>
      <c r="D33">
        <f>'[1]SK16 9 Deg Cycle 2_3.xlsx'!D13</f>
        <v>2.108327537255521E-3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 t="str">
        <f>'[1]SK16 9 Deg Cycle 2_3.xlsx'!B15</f>
        <v>N/A</v>
      </c>
      <c r="C34" t="str">
        <f>'[1]SK16 9 Deg Cycle 2_3.xlsx'!C15</f>
        <v>N/A</v>
      </c>
      <c r="D34">
        <f>'[1]SK16 9 Deg Cycle 2_3.xlsx'!D15</f>
        <v>1.899906795702044E-3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 t="str">
        <f>'[1]SK16 9 Deg Cycle 2_3.xlsx'!B16</f>
        <v>N/A</v>
      </c>
      <c r="C35" t="str">
        <f>'[1]SK16 9 Deg Cycle 2_3.xlsx'!C16</f>
        <v>N/A</v>
      </c>
      <c r="D35">
        <f>'[1]SK16 9 Deg Cycle 2_3.xlsx'!D16</f>
        <v>1.966592671174943E-3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 t="str">
        <f>'[1]SK16 9 Deg Cycle 2_3.xlsx'!B19</f>
        <v>N/A</v>
      </c>
      <c r="C36" t="str">
        <f>'[1]SK16 9 Deg Cycle 2_3.xlsx'!C19</f>
        <v>N/A</v>
      </c>
      <c r="D36">
        <f>'[1]SK16 9 Deg Cycle 2_3.xlsx'!D19</f>
        <v>2.1392622406377539E-3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 t="str">
        <f>'[1]SK16 9 Deg Cycle 2_3.xlsx'!B21</f>
        <v>N/A</v>
      </c>
      <c r="C37" t="str">
        <f>'[1]SK16 9 Deg Cycle 2_3.xlsx'!C21</f>
        <v>N/A</v>
      </c>
      <c r="D37">
        <f>'[1]SK16 9 Deg Cycle 2_3.xlsx'!D21</f>
        <v>1.949940279115643E-3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 t="str">
        <f>'[1]SK16 9 Deg Cycle 2_3.xlsx'!B22</f>
        <v>N/A</v>
      </c>
      <c r="C38" t="str">
        <f>'[1]SK16 9 Deg Cycle 2_3.xlsx'!C22</f>
        <v>N/A</v>
      </c>
      <c r="D38">
        <f>'[1]SK16 9 Deg Cycle 2_3.xlsx'!D22</f>
        <v>2.3195371844698981E-3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 t="str">
        <f>'[1]SK16 9 Deg Cycle 2_3.xlsx'!B24</f>
        <v>N/A</v>
      </c>
      <c r="C39" t="str">
        <f>'[1]SK16 9 Deg Cycle 2_3.xlsx'!C24</f>
        <v>N/A</v>
      </c>
      <c r="D39">
        <f>'[1]SK16 9 Deg Cycle 2_3.xlsx'!D24</f>
        <v>1.9137569227106171E-3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 t="str">
        <f>'[1]SK16 9 Deg Cycle 2_3.xlsx'!B28</f>
        <v>N/A</v>
      </c>
      <c r="C40" t="str">
        <f>'[1]SK16 9 Deg Cycle 2_3.xlsx'!C28</f>
        <v>N/A</v>
      </c>
      <c r="D40">
        <f>'[1]SK16 9 Deg Cycle 2_3.xlsx'!D28</f>
        <v>2.2270757939054191E-3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 t="str">
        <f>'[1]SK16 9 Deg Cycle 2_3.xlsx'!B30</f>
        <v>N/A</v>
      </c>
      <c r="C41" t="str">
        <f>'[1]SK16 9 Deg Cycle 2_3.xlsx'!C30</f>
        <v>N/A</v>
      </c>
      <c r="D41">
        <f>'[1]SK16 9 Deg Cycle 2_3.xlsx'!D30</f>
        <v>1.761284240110786E-3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 t="str">
        <f>'[1]SK16 9 Deg Cycle 2_3.xlsx'!B31</f>
        <v>N/A</v>
      </c>
      <c r="C42" t="str">
        <f>'[1]SK16 9 Deg Cycle 2_3.xlsx'!C31</f>
        <v>N/A</v>
      </c>
      <c r="D42">
        <f>'[1]SK16 9 Deg Cycle 2_3.xlsx'!D31</f>
        <v>2.016244776592967E-3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 t="str">
        <f>'[1]SK16 9 Deg Cycle 2_3.xlsx'!B32</f>
        <v>N/A</v>
      </c>
      <c r="C43" t="str">
        <f>'[1]SK16 9 Deg Cycle 2_3.xlsx'!C32</f>
        <v>N/A</v>
      </c>
      <c r="D43">
        <f>'[1]SK16 9 Deg Cycle 2_3.xlsx'!D32</f>
        <v>2.1137821154682749E-3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2_3.xlsx'!B39</f>
        <v>N/A</v>
      </c>
      <c r="C44" t="str">
        <f>'[1]SK16 9 Deg Cycle 2_3.xlsx'!C39</f>
        <v>N/A</v>
      </c>
      <c r="D44">
        <f>'[1]SK16 9 Deg Cycle 2_3.xlsx'!D39</f>
        <v>1.7673925746368589E-3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2_3.xlsx'!B40</f>
        <v>N/A</v>
      </c>
      <c r="C45" t="str">
        <f>'[1]SK16 9 Deg Cycle 2_3.xlsx'!C40</f>
        <v>N/A</v>
      </c>
      <c r="D45">
        <f>'[1]SK16 9 Deg Cycle 2_3.xlsx'!D40</f>
        <v>2.650192205351256E-3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2_3.xlsx'!B42</f>
        <v>N/A</v>
      </c>
      <c r="C46" t="str">
        <f>'[1]SK16 9 Deg Cycle 2_3.xlsx'!C42</f>
        <v>N/A</v>
      </c>
      <c r="D46">
        <f>'[1]SK16 9 Deg Cycle 2_3.xlsx'!D42</f>
        <v>2.0184932986024818E-3</v>
      </c>
    </row>
    <row r="47" spans="1:6" x14ac:dyDescent="0.25">
      <c r="A47" s="6" t="s">
        <v>114</v>
      </c>
      <c r="B47" t="str">
        <f>'[1]SK16 9 Deg Cycle 2_3.xlsx'!B44</f>
        <v>N/A</v>
      </c>
      <c r="C47" t="str">
        <f>'[1]SK16 9 Deg Cycle 2_3.xlsx'!C44</f>
        <v>N/A</v>
      </c>
      <c r="D47">
        <f>'[1]SK16 9 Deg Cycle 2_3.xlsx'!D44</f>
        <v>3.4225577894095852E-4</v>
      </c>
    </row>
    <row r="48" spans="1:6" x14ac:dyDescent="0.25">
      <c r="A48" s="6" t="s">
        <v>115</v>
      </c>
      <c r="B48" t="str">
        <f>'[1]SK16 9 Deg Cycle 2_3.xlsx'!B47</f>
        <v>N/A</v>
      </c>
      <c r="C48" t="str">
        <f>'[1]SK16 9 Deg Cycle 2_3.xlsx'!C47</f>
        <v>N/A</v>
      </c>
      <c r="D48">
        <f>'[1]SK16 9 Deg Cycle 2_3.xlsx'!D47</f>
        <v>1.7614797941940339E-3</v>
      </c>
    </row>
    <row r="49" spans="1:4" x14ac:dyDescent="0.25">
      <c r="A49" s="6" t="s">
        <v>116</v>
      </c>
      <c r="B49" t="str">
        <f>'[1]SK16 9 Deg Cycle 2_3.xlsx'!B49</f>
        <v>N/A</v>
      </c>
      <c r="C49" t="str">
        <f>'[1]SK16 9 Deg Cycle 2_3.xlsx'!C49</f>
        <v>N/A</v>
      </c>
      <c r="D49">
        <f>'[1]SK16 9 Deg Cycle 2_3.xlsx'!D49</f>
        <v>1.78123222199964E-3</v>
      </c>
    </row>
  </sheetData>
  <autoFilter ref="B1:D49" xr:uid="{974B0714-BE54-492B-9FAF-DEFDF8771379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94AE-A4B6-472F-8360-CD8CAE4F6F7D}">
  <dimension ref="A1:J49"/>
  <sheetViews>
    <sheetView workbookViewId="0">
      <selection activeCell="F2" sqref="F2:F47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2_4.xlsx'!B28</f>
        <v>14.586064262138899</v>
      </c>
      <c r="C2">
        <f>'[1]SK16 9 Deg Cycle 2_4.xlsx'!C28</f>
        <v>3.5798534482355991E-4</v>
      </c>
      <c r="D2">
        <f>'[1]SK16 9 Deg Cycle 2_4.xlsx'!D28</f>
        <v>4.2243410111439802E-3</v>
      </c>
      <c r="E2">
        <v>1</v>
      </c>
      <c r="F2" s="7">
        <f>E2/47*100</f>
        <v>2.1276595744680851</v>
      </c>
      <c r="G2">
        <f>AVERAGE(B2:B49)</f>
        <v>78.732904588533231</v>
      </c>
      <c r="H2">
        <f>AVERAGE(C2:C49)</f>
        <v>4.3515128515574195E-4</v>
      </c>
      <c r="I2">
        <f>AVERAGE(D2:D49)</f>
        <v>2.2355723626245948E-3</v>
      </c>
      <c r="J2">
        <v>0.25</v>
      </c>
    </row>
    <row r="3" spans="1:10" x14ac:dyDescent="0.25">
      <c r="A3" s="6" t="s">
        <v>70</v>
      </c>
      <c r="B3">
        <f>'[1]SK16 9 Deg Cycle 2_4.xlsx'!B42</f>
        <v>35.165343927000002</v>
      </c>
      <c r="C3">
        <f>'[1]SK16 9 Deg Cycle 2_4.xlsx'!C42</f>
        <v>3.6941916612606333E-4</v>
      </c>
      <c r="D3">
        <f>'[1]SK16 9 Deg Cycle 2_4.xlsx'!D42</f>
        <v>3.4216646338297721E-3</v>
      </c>
      <c r="E3">
        <v>2</v>
      </c>
      <c r="F3" s="7">
        <f t="shared" ref="F3:F47" si="0">E3/47*100</f>
        <v>4.2553191489361701</v>
      </c>
      <c r="G3">
        <f>G4/SQRT(COUNT(B2:B49))</f>
        <v>4.1023476259950975</v>
      </c>
      <c r="H3">
        <f>H4/SQRT(COUNT(C2:C49))</f>
        <v>1.4788373031835378E-5</v>
      </c>
      <c r="I3">
        <f>I4/SQRT(COUNT(D2:D49))</f>
        <v>1.0283090713046354E-4</v>
      </c>
    </row>
    <row r="4" spans="1:10" x14ac:dyDescent="0.25">
      <c r="A4" s="6" t="s">
        <v>71</v>
      </c>
      <c r="B4">
        <f>'[1]SK16 9 Deg Cycle 2_4.xlsx'!B15</f>
        <v>47.212265036166698</v>
      </c>
      <c r="C4">
        <f>'[1]SK16 9 Deg Cycle 2_4.xlsx'!C15</f>
        <v>4.9953069570671173E-4</v>
      </c>
      <c r="D4">
        <f>'[1]SK16 9 Deg Cycle 2_4.xlsx'!D15</f>
        <v>3.7457960182719738E-3</v>
      </c>
      <c r="E4">
        <v>3</v>
      </c>
      <c r="F4" s="7">
        <f t="shared" si="0"/>
        <v>6.3829787234042552</v>
      </c>
      <c r="G4">
        <f>_xlfn.STDEV.S(B2:B49)</f>
        <v>27.823475304989316</v>
      </c>
      <c r="H4">
        <f>_xlfn.STDEV.S(C2:C196)</f>
        <v>1.0029962581545821E-4</v>
      </c>
      <c r="I4">
        <f>_xlfn.STDEV.S(D2:D196)</f>
        <v>7.1243342295343828E-4</v>
      </c>
    </row>
    <row r="5" spans="1:10" x14ac:dyDescent="0.25">
      <c r="A5" s="6" t="s">
        <v>72</v>
      </c>
      <c r="B5">
        <f>'[1]SK16 9 Deg Cycle 2_4.xlsx'!B36</f>
        <v>48.216306912083297</v>
      </c>
      <c r="C5">
        <f>'[1]SK16 9 Deg Cycle 2_4.xlsx'!C36</f>
        <v>2.8195250489594561E-4</v>
      </c>
      <c r="D5">
        <f>'[1]SK16 9 Deg Cycle 2_4.xlsx'!D36</f>
        <v>3.0868190874925841E-3</v>
      </c>
      <c r="E5">
        <v>4</v>
      </c>
      <c r="F5" s="7">
        <f t="shared" si="0"/>
        <v>8.5106382978723403</v>
      </c>
      <c r="G5" s="8">
        <f>G4/G2</f>
        <v>0.35339068779943839</v>
      </c>
      <c r="H5" s="8">
        <f>H4/H2</f>
        <v>0.23049369090007552</v>
      </c>
      <c r="I5" s="8">
        <f>I4/I2</f>
        <v>0.31868054680951191</v>
      </c>
    </row>
    <row r="6" spans="1:10" x14ac:dyDescent="0.25">
      <c r="A6" s="6" t="s">
        <v>73</v>
      </c>
      <c r="B6">
        <f>'[1]SK16 9 Deg Cycle 2_4.xlsx'!B31</f>
        <v>52.244529594527798</v>
      </c>
      <c r="C6">
        <f>'[1]SK16 9 Deg Cycle 2_4.xlsx'!C31</f>
        <v>2.8583324327088752E-4</v>
      </c>
      <c r="D6">
        <f>'[1]SK16 9 Deg Cycle 2_4.xlsx'!D31</f>
        <v>3.6122508625079392E-3</v>
      </c>
      <c r="E6">
        <v>5</v>
      </c>
      <c r="F6" s="7">
        <f t="shared" si="0"/>
        <v>10.638297872340425</v>
      </c>
      <c r="G6">
        <f>COUNT(B2:B196)</f>
        <v>46</v>
      </c>
      <c r="H6">
        <f>COUNT(C2:C196)</f>
        <v>46</v>
      </c>
      <c r="I6">
        <f>COUNT(D2:D196)</f>
        <v>48</v>
      </c>
    </row>
    <row r="7" spans="1:10" x14ac:dyDescent="0.25">
      <c r="A7" s="6" t="s">
        <v>74</v>
      </c>
      <c r="B7">
        <f>'[1]SK16 9 Deg Cycle 2_4.xlsx'!B4</f>
        <v>58.260673537583301</v>
      </c>
      <c r="C7">
        <f>'[1]SK16 9 Deg Cycle 2_4.xlsx'!C4</f>
        <v>2.4615709214245642E-4</v>
      </c>
      <c r="D7">
        <f>'[1]SK16 9 Deg Cycle 2_4.xlsx'!D4</f>
        <v>3.0326946715723332E-3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2_4.xlsx'!B32</f>
        <v>58.260673537583301</v>
      </c>
      <c r="C8">
        <f>'[1]SK16 9 Deg Cycle 2_4.xlsx'!C32</f>
        <v>3.9432976757510272E-4</v>
      </c>
      <c r="D8">
        <f>'[1]SK16 9 Deg Cycle 2_4.xlsx'!D32</f>
        <v>2.414766520713079E-3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2_4.xlsx'!B25</f>
        <v>58.763178466055599</v>
      </c>
      <c r="C9">
        <f>'[1]SK16 9 Deg Cycle 2_4.xlsx'!C25</f>
        <v>3.5352191049530071E-4</v>
      </c>
      <c r="D9">
        <f>'[1]SK16 9 Deg Cycle 2_4.xlsx'!D25</f>
        <v>2.7525358650296269E-3</v>
      </c>
      <c r="E9">
        <v>8</v>
      </c>
      <c r="F9" s="7">
        <f t="shared" si="0"/>
        <v>17.021276595744681</v>
      </c>
      <c r="G9">
        <f>MAX(B2:B49)</f>
        <v>219.45423030269399</v>
      </c>
      <c r="H9">
        <f>MAX(C2:C49)</f>
        <v>6.4600268733716138E-4</v>
      </c>
      <c r="I9">
        <f>MAX(D2:D49)</f>
        <v>4.2243410111439802E-3</v>
      </c>
    </row>
    <row r="10" spans="1:10" x14ac:dyDescent="0.25">
      <c r="A10" s="6" t="s">
        <v>77</v>
      </c>
      <c r="B10">
        <f>'[1]SK16 9 Deg Cycle 2_4.xlsx'!B19</f>
        <v>61.277166122361102</v>
      </c>
      <c r="C10">
        <f>'[1]SK16 9 Deg Cycle 2_4.xlsx'!C19</f>
        <v>4.7256975953056328E-4</v>
      </c>
      <c r="D10">
        <f>'[1]SK16 9 Deg Cycle 2_4.xlsx'!D19</f>
        <v>2.9354948020461152E-3</v>
      </c>
      <c r="E10">
        <v>9</v>
      </c>
      <c r="F10" s="7">
        <f t="shared" si="0"/>
        <v>19.148936170212767</v>
      </c>
      <c r="G10">
        <f>MIN(B2:B49)</f>
        <v>14.586064262138899</v>
      </c>
      <c r="H10">
        <f>MIN(C2:C49)</f>
        <v>2.4615709214245642E-4</v>
      </c>
      <c r="I10">
        <f>MIN(D2:D49)</f>
        <v>5.6829973621613881E-4</v>
      </c>
    </row>
    <row r="11" spans="1:10" x14ac:dyDescent="0.25">
      <c r="A11" s="6" t="s">
        <v>78</v>
      </c>
      <c r="B11">
        <f>'[1]SK16 9 Deg Cycle 2_4.xlsx'!B34</f>
        <v>63.292160899916702</v>
      </c>
      <c r="C11">
        <f>'[1]SK16 9 Deg Cycle 2_4.xlsx'!C34</f>
        <v>4.8533126522312789E-4</v>
      </c>
      <c r="D11">
        <f>'[1]SK16 9 Deg Cycle 2_4.xlsx'!D34</f>
        <v>2.4174013119190592E-3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2_4.xlsx'!B24</f>
        <v>64.299762210333299</v>
      </c>
      <c r="C12">
        <f>'[1]SK16 9 Deg Cycle 2_4.xlsx'!C24</f>
        <v>4.5444907995599527E-4</v>
      </c>
      <c r="D12">
        <f>'[1]SK16 9 Deg Cycle 2_4.xlsx'!D24</f>
        <v>2.4075493381854008E-3</v>
      </c>
      <c r="E12">
        <v>11</v>
      </c>
      <c r="F12" s="7">
        <f t="shared" si="0"/>
        <v>23.404255319148938</v>
      </c>
      <c r="G12">
        <f>(16*G5^2)</f>
        <v>1.9981596515737621</v>
      </c>
      <c r="H12">
        <f>(16*H5^2)</f>
        <v>0.85003746471583286</v>
      </c>
      <c r="I12">
        <f>(16*I5^2)</f>
        <v>1.6249166546369522</v>
      </c>
    </row>
    <row r="13" spans="1:10" x14ac:dyDescent="0.25">
      <c r="A13" s="6" t="s">
        <v>80</v>
      </c>
      <c r="B13">
        <f>'[1]SK16 9 Deg Cycle 2_4.xlsx'!B11</f>
        <v>66.8030227411667</v>
      </c>
      <c r="C13">
        <f>'[1]SK16 9 Deg Cycle 2_4.xlsx'!C11</f>
        <v>3.5178265641748539E-4</v>
      </c>
      <c r="D13">
        <f>'[1]SK16 9 Deg Cycle 2_4.xlsx'!D11</f>
        <v>1.903622345019027E-3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2_4.xlsx'!B47</f>
        <v>71.322895713916694</v>
      </c>
      <c r="C14">
        <f>'[1]SK16 9 Deg Cycle 2_4.xlsx'!C47</f>
        <v>4.3470751576429932E-4</v>
      </c>
      <c r="D14">
        <f>'[1]SK16 9 Deg Cycle 2_4.xlsx'!D47</f>
        <v>2.0275783967706718E-3</v>
      </c>
      <c r="E14">
        <v>13</v>
      </c>
      <c r="F14" s="7">
        <f t="shared" si="0"/>
        <v>27.659574468085108</v>
      </c>
      <c r="G14">
        <f>G12/G13</f>
        <v>24.143742339398614</v>
      </c>
      <c r="H14">
        <f>H12/H13</f>
        <v>10.270993867167025</v>
      </c>
      <c r="I14">
        <f>I12/I13</f>
        <v>19.633851079743867</v>
      </c>
    </row>
    <row r="15" spans="1:10" x14ac:dyDescent="0.25">
      <c r="A15" s="6" t="s">
        <v>82</v>
      </c>
      <c r="B15">
        <f>'[1]SK16 9 Deg Cycle 2_4.xlsx'!B40</f>
        <v>72.326759513722195</v>
      </c>
      <c r="C15">
        <f>'[1]SK16 9 Deg Cycle 2_4.xlsx'!C40</f>
        <v>3.1552905683817159E-4</v>
      </c>
      <c r="D15">
        <f>'[1]SK16 9 Deg Cycle 2_4.xlsx'!D40</f>
        <v>2.105744439374183E-3</v>
      </c>
      <c r="E15">
        <v>14</v>
      </c>
      <c r="F15" s="7">
        <f t="shared" si="0"/>
        <v>29.787234042553191</v>
      </c>
      <c r="G15">
        <f>ROUND(G14,0)</f>
        <v>24</v>
      </c>
      <c r="H15">
        <f>ROUND(H14,0)</f>
        <v>10</v>
      </c>
      <c r="I15">
        <f>ROUND(I14,0)</f>
        <v>20</v>
      </c>
    </row>
    <row r="16" spans="1:10" x14ac:dyDescent="0.25">
      <c r="A16" s="6" t="s">
        <v>83</v>
      </c>
      <c r="B16">
        <f>'[1]SK16 9 Deg Cycle 2_4.xlsx'!B23</f>
        <v>72.826833217305506</v>
      </c>
      <c r="C16">
        <f>'[1]SK16 9 Deg Cycle 2_4.xlsx'!C23</f>
        <v>5.6397554332994135E-4</v>
      </c>
      <c r="D16">
        <f>'[1]SK16 9 Deg Cycle 2_4.xlsx'!D23</f>
        <v>2.1216120823709561E-3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2_4.xlsx'!B45</f>
        <v>72.826833217305506</v>
      </c>
      <c r="C17">
        <f>'[1]SK16 9 Deg Cycle 2_4.xlsx'!C45</f>
        <v>2.8474401929836989E-4</v>
      </c>
      <c r="D17">
        <f>'[1]SK16 9 Deg Cycle 2_4.xlsx'!D45</f>
        <v>1.733215350522651E-3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2_4.xlsx'!B26</f>
        <v>74.833512623777807</v>
      </c>
      <c r="C18">
        <f>'[1]SK16 9 Deg Cycle 2_4.xlsx'!C26</f>
        <v>3.0340186553955031E-4</v>
      </c>
      <c r="D18">
        <f>'[1]SK16 9 Deg Cycle 2_4.xlsx'!D26</f>
        <v>1.715840411798626E-3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2_4.xlsx'!B29</f>
        <v>74.833512623777807</v>
      </c>
      <c r="C19">
        <f>'[1]SK16 9 Deg Cycle 2_4.xlsx'!C29</f>
        <v>4.1189070238690909E-4</v>
      </c>
      <c r="D19">
        <f>'[1]SK16 9 Deg Cycle 2_4.xlsx'!D29</f>
        <v>1.8639949422377909E-3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2_4.xlsx'!B8</f>
        <v>76.838715838388893</v>
      </c>
      <c r="C20">
        <f>'[1]SK16 9 Deg Cycle 2_4.xlsx'!C8</f>
        <v>3.8551461226733757E-4</v>
      </c>
      <c r="D20">
        <f>'[1]SK16 9 Deg Cycle 2_4.xlsx'!D8</f>
        <v>1.9998419616471799E-3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2_4.xlsx'!B9</f>
        <v>76.838715838388893</v>
      </c>
      <c r="C21">
        <f>'[1]SK16 9 Deg Cycle 2_4.xlsx'!C9</f>
        <v>5.8515344109097292E-4</v>
      </c>
      <c r="D21">
        <f>'[1]SK16 9 Deg Cycle 2_4.xlsx'!D9</f>
        <v>3.0607682104790311E-3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2_4.xlsx'!B22</f>
        <v>78.345005738722193</v>
      </c>
      <c r="C22">
        <f>'[1]SK16 9 Deg Cycle 2_4.xlsx'!C22</f>
        <v>5.3260615754487366E-4</v>
      </c>
      <c r="D22">
        <f>'[1]SK16 9 Deg Cycle 2_4.xlsx'!D22</f>
        <v>2.239698341753543E-3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2_4.xlsx'!B13</f>
        <v>78.847551662527806</v>
      </c>
      <c r="C23">
        <f>'[1]SK16 9 Deg Cycle 2_4.xlsx'!C13</f>
        <v>5.9585119485408144E-4</v>
      </c>
      <c r="D23">
        <f>'[1]SK16 9 Deg Cycle 2_4.xlsx'!D13</f>
        <v>2.5818500702656229E-3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2_4.xlsx'!B35</f>
        <v>79.350117907916697</v>
      </c>
      <c r="C24">
        <f>'[1]SK16 9 Deg Cycle 2_4.xlsx'!C35</f>
        <v>5.8924460601517928E-4</v>
      </c>
      <c r="D24">
        <f>'[1]SK16 9 Deg Cycle 2_4.xlsx'!D35</f>
        <v>1.8308410516803719E-3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2_4.xlsx'!B37</f>
        <v>79.350117907916697</v>
      </c>
      <c r="C25">
        <f>'[1]SK16 9 Deg Cycle 2_4.xlsx'!C37</f>
        <v>3.6634685175202978E-4</v>
      </c>
      <c r="D25">
        <f>'[1]SK16 9 Deg Cycle 2_4.xlsx'!D37</f>
        <v>2.0794235945369032E-3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2_4.xlsx'!B5</f>
        <v>79.853372936277793</v>
      </c>
      <c r="C26">
        <f>'[1]SK16 9 Deg Cycle 2_4.xlsx'!C5</f>
        <v>5.2684713989826365E-4</v>
      </c>
      <c r="D26">
        <f>'[1]SK16 9 Deg Cycle 2_4.xlsx'!D5</f>
        <v>1.9700868173151958E-3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2_4.xlsx'!B17</f>
        <v>79.853372936277793</v>
      </c>
      <c r="C27">
        <f>'[1]SK16 9 Deg Cycle 2_4.xlsx'!C17</f>
        <v>4.4120686740023072E-4</v>
      </c>
      <c r="D27">
        <f>'[1]SK16 9 Deg Cycle 2_4.xlsx'!D17</f>
        <v>2.1392646893459159E-3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2_4.xlsx'!B27</f>
        <v>80.356592030777804</v>
      </c>
      <c r="C28">
        <f>'[1]SK16 9 Deg Cycle 2_4.xlsx'!C27</f>
        <v>3.7764819329163542E-4</v>
      </c>
      <c r="D28">
        <f>'[1]SK16 9 Deg Cycle 2_4.xlsx'!D27</f>
        <v>1.6688753529744691E-3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2_4.xlsx'!B2</f>
        <v>80.859879169611105</v>
      </c>
      <c r="C29">
        <f>'[1]SK16 9 Deg Cycle 2_4.xlsx'!C2</f>
        <v>4.3344989642221259E-4</v>
      </c>
      <c r="D29">
        <f>'[1]SK16 9 Deg Cycle 2_4.xlsx'!D2</f>
        <v>1.9694220717147741E-3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2_4.xlsx'!B6</f>
        <v>81.8683187537778</v>
      </c>
      <c r="C30">
        <f>'[1]SK16 9 Deg Cycle 2_4.xlsx'!C6</f>
        <v>4.6633483075228922E-4</v>
      </c>
      <c r="D30">
        <f>'[1]SK16 9 Deg Cycle 2_4.xlsx'!D6</f>
        <v>2.084715828833383E-3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2_4.xlsx'!B33</f>
        <v>83.380248835000003</v>
      </c>
      <c r="C31">
        <f>'[1]SK16 9 Deg Cycle 2_4.xlsx'!C33</f>
        <v>2.5481051471692068E-4</v>
      </c>
      <c r="D31">
        <f>'[1]SK16 9 Deg Cycle 2_4.xlsx'!D33</f>
        <v>1.4122905351298821E-3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2_4.xlsx'!B49</f>
        <v>83.880994889666695</v>
      </c>
      <c r="C32">
        <f>'[1]SK16 9 Deg Cycle 2_4.xlsx'!C49</f>
        <v>5.2667078095213187E-4</v>
      </c>
      <c r="D32">
        <f>'[1]SK16 9 Deg Cycle 2_4.xlsx'!D49</f>
        <v>2.7737225535946881E-3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2_4.xlsx'!B41</f>
        <v>84.381625134749996</v>
      </c>
      <c r="C33">
        <f>'[1]SK16 9 Deg Cycle 2_4.xlsx'!C41</f>
        <v>5.4175726480720819E-4</v>
      </c>
      <c r="D33">
        <f>'[1]SK16 9 Deg Cycle 2_4.xlsx'!D41</f>
        <v>2.8616104713531411E-3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2_4.xlsx'!B21</f>
        <v>84.882052267833302</v>
      </c>
      <c r="C34">
        <f>'[1]SK16 9 Deg Cycle 2_4.xlsx'!C21</f>
        <v>3.9399350970984858E-4</v>
      </c>
      <c r="D34">
        <f>'[1]SK16 9 Deg Cycle 2_4.xlsx'!D21</f>
        <v>1.601522561696698E-3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2_4.xlsx'!B46</f>
        <v>85.382371594222207</v>
      </c>
      <c r="C35">
        <f>'[1]SK16 9 Deg Cycle 2_4.xlsx'!C46</f>
        <v>4.756819425468685E-4</v>
      </c>
      <c r="D35">
        <f>'[1]SK16 9 Deg Cycle 2_4.xlsx'!D46</f>
        <v>1.9649020321924841E-3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2_4.xlsx'!B3</f>
        <v>85.883231187138904</v>
      </c>
      <c r="C36">
        <f>'[1]SK16 9 Deg Cycle 2_4.xlsx'!C3</f>
        <v>4.5577737951473321E-4</v>
      </c>
      <c r="D36">
        <f>'[1]SK16 9 Deg Cycle 2_4.xlsx'!D3</f>
        <v>1.7178759437178289E-3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>
        <f>'[1]SK16 9 Deg Cycle 2_4.xlsx'!B20</f>
        <v>85.883231187138904</v>
      </c>
      <c r="C37">
        <f>'[1]SK16 9 Deg Cycle 2_4.xlsx'!C20</f>
        <v>4.2798316803263842E-4</v>
      </c>
      <c r="D37">
        <f>'[1]SK16 9 Deg Cycle 2_4.xlsx'!D20</f>
        <v>1.567897572669986E-3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>
        <f>'[1]SK16 9 Deg Cycle 2_4.xlsx'!B18</f>
        <v>88.392462858805601</v>
      </c>
      <c r="C38">
        <f>'[1]SK16 9 Deg Cycle 2_4.xlsx'!C18</f>
        <v>4.2522937187367238E-4</v>
      </c>
      <c r="D38">
        <f>'[1]SK16 9 Deg Cycle 2_4.xlsx'!D18</f>
        <v>1.487672706363961E-3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>
        <f>'[1]SK16 9 Deg Cycle 2_4.xlsx'!B10</f>
        <v>88.894183772805505</v>
      </c>
      <c r="C39">
        <f>'[1]SK16 9 Deg Cycle 2_4.xlsx'!C10</f>
        <v>4.5534338225952588E-4</v>
      </c>
      <c r="D39">
        <f>'[1]SK16 9 Deg Cycle 2_4.xlsx'!D10</f>
        <v>1.7968101456290349E-3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>
        <f>'[1]SK16 9 Deg Cycle 2_4.xlsx'!B48</f>
        <v>88.894183772805505</v>
      </c>
      <c r="C40">
        <f>'[1]SK16 9 Deg Cycle 2_4.xlsx'!C48</f>
        <v>4.5858512644861331E-4</v>
      </c>
      <c r="D40">
        <f>'[1]SK16 9 Deg Cycle 2_4.xlsx'!D48</f>
        <v>1.9660701232708062E-3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>
        <f>'[1]SK16 9 Deg Cycle 2_4.xlsx'!B39</f>
        <v>91.909729176944396</v>
      </c>
      <c r="C41">
        <f>'[1]SK16 9 Deg Cycle 2_4.xlsx'!C39</f>
        <v>4.7052430793888462E-4</v>
      </c>
      <c r="D41">
        <f>'[1]SK16 9 Deg Cycle 2_4.xlsx'!D39</f>
        <v>1.4213735546240039E-3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>
        <f>'[1]SK16 9 Deg Cycle 2_4.xlsx'!B14</f>
        <v>93.419647081527799</v>
      </c>
      <c r="C42">
        <f>'[1]SK16 9 Deg Cycle 2_4.xlsx'!C14</f>
        <v>5.4738912530460091E-4</v>
      </c>
      <c r="D42">
        <f>'[1]SK16 9 Deg Cycle 2_4.xlsx'!D14</f>
        <v>2.078677688267039E-3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>
        <f>'[1]SK16 9 Deg Cycle 2_4.xlsx'!B43</f>
        <v>93.419647081527799</v>
      </c>
      <c r="C43">
        <f>'[1]SK16 9 Deg Cycle 2_4.xlsx'!C43</f>
        <v>3.9624938049837732E-4</v>
      </c>
      <c r="D43">
        <f>'[1]SK16 9 Deg Cycle 2_4.xlsx'!D43</f>
        <v>1.860747361816152E-3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>
        <f>'[1]SK16 9 Deg Cycle 2_4.xlsx'!B7</f>
        <v>98.940366456527798</v>
      </c>
      <c r="C44">
        <f>'[1]SK16 9 Deg Cycle 2_4.xlsx'!C7</f>
        <v>4.4277257722944059E-4</v>
      </c>
      <c r="D44">
        <f>'[1]SK16 9 Deg Cycle 2_4.xlsx'!D7</f>
        <v>2.091993630768407E-3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>
        <f>'[1]SK16 9 Deg Cycle 2_4.xlsx'!B30</f>
        <v>102.958399920556</v>
      </c>
      <c r="C45">
        <f>'[1]SK16 9 Deg Cycle 2_4.xlsx'!C30</f>
        <v>6.1620464262443129E-4</v>
      </c>
      <c r="D45">
        <f>'[1]SK16 9 Deg Cycle 2_4.xlsx'!D30</f>
        <v>1.924426521604593E-3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>
        <f>'[1]SK16 9 Deg Cycle 2_4.xlsx'!B12</f>
        <v>122.04375067527801</v>
      </c>
      <c r="C46">
        <f>'[1]SK16 9 Deg Cycle 2_4.xlsx'!C12</f>
        <v>6.4600268733716138E-4</v>
      </c>
      <c r="D46">
        <f>'[1]SK16 9 Deg Cycle 2_4.xlsx'!D12</f>
        <v>1.8910433240039699E-3</v>
      </c>
      <c r="E46">
        <v>45</v>
      </c>
      <c r="F46" s="7">
        <f t="shared" si="0"/>
        <v>95.744680851063833</v>
      </c>
    </row>
    <row r="47" spans="1:6" x14ac:dyDescent="0.25">
      <c r="A47" s="6" t="s">
        <v>114</v>
      </c>
      <c r="B47">
        <f>'[1]SK16 9 Deg Cycle 2_4.xlsx'!B38</f>
        <v>219.45423030269399</v>
      </c>
      <c r="C47">
        <f>'[1]SK16 9 Deg Cycle 2_4.xlsx'!C38</f>
        <v>3.1466897475951702E-4</v>
      </c>
      <c r="D47">
        <f>'[1]SK16 9 Deg Cycle 2_4.xlsx'!D38</f>
        <v>1.5235345681012911E-3</v>
      </c>
      <c r="E47">
        <v>46</v>
      </c>
      <c r="F47" s="7">
        <f t="shared" si="0"/>
        <v>97.872340425531917</v>
      </c>
    </row>
    <row r="48" spans="1:6" x14ac:dyDescent="0.25">
      <c r="A48" s="6" t="s">
        <v>115</v>
      </c>
      <c r="B48" t="str">
        <f>'[1]SK16 9 Deg Cycle 2_4.xlsx'!B16</f>
        <v>N/A</v>
      </c>
      <c r="C48" t="str">
        <f>'[1]SK16 9 Deg Cycle 2_4.xlsx'!C16</f>
        <v>N/A</v>
      </c>
      <c r="D48">
        <f>'[1]SK16 9 Deg Cycle 2_4.xlsx'!D16</f>
        <v>3.649292293608275E-3</v>
      </c>
    </row>
    <row r="49" spans="1:4" x14ac:dyDescent="0.25">
      <c r="A49" s="6" t="s">
        <v>116</v>
      </c>
      <c r="B49" t="str">
        <f>'[1]SK16 9 Deg Cycle 2_4.xlsx'!B44</f>
        <v>N/A</v>
      </c>
      <c r="C49" t="str">
        <f>'[1]SK16 9 Deg Cycle 2_4.xlsx'!C44</f>
        <v>N/A</v>
      </c>
      <c r="D49">
        <f>'[1]SK16 9 Deg Cycle 2_4.xlsx'!D44</f>
        <v>5.6829973621613881E-4</v>
      </c>
    </row>
  </sheetData>
  <autoFilter ref="B1:D49" xr:uid="{DAB894AE-A4B6-472F-8360-CD8CAE4F6F7D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6657-C57F-4ECE-979A-7C0CB4F71B0E}">
  <dimension ref="A1:J49"/>
  <sheetViews>
    <sheetView workbookViewId="0">
      <selection activeCell="N17" sqref="N17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2_5.xlsx'!B4</f>
        <v>9.5699353142222208</v>
      </c>
      <c r="C2">
        <f>'[1]SK16 9 Deg Cycle 2_5.xlsx'!C4</f>
        <v>1.72152049929745E-4</v>
      </c>
      <c r="D2">
        <f>'[1]SK16 9 Deg Cycle 2_5.xlsx'!D4</f>
        <v>4.6709455565160027E-3</v>
      </c>
      <c r="E2">
        <v>1</v>
      </c>
      <c r="F2" s="7">
        <f>E2/47*100</f>
        <v>2.1276595744680851</v>
      </c>
      <c r="G2">
        <f>AVERAGE(B2:B49)</f>
        <v>60.7056285207427</v>
      </c>
      <c r="H2">
        <f>AVERAGE(C2:C49)</f>
        <v>2.4877905183552185E-4</v>
      </c>
      <c r="I2">
        <f>AVERAGE(D2:D49)</f>
        <v>3.0627632789989568E-3</v>
      </c>
      <c r="J2">
        <v>0.25</v>
      </c>
    </row>
    <row r="3" spans="1:10" x14ac:dyDescent="0.25">
      <c r="A3" s="6" t="s">
        <v>70</v>
      </c>
      <c r="B3">
        <f>'[1]SK16 9 Deg Cycle 2_5.xlsx'!B15</f>
        <v>26.633117954944399</v>
      </c>
      <c r="C3">
        <f>'[1]SK16 9 Deg Cycle 2_5.xlsx'!C15</f>
        <v>9.2284528104938374E-5</v>
      </c>
      <c r="D3">
        <f>'[1]SK16 9 Deg Cycle 2_5.xlsx'!D15</f>
        <v>5.2243001923584741E-3</v>
      </c>
      <c r="E3">
        <v>2</v>
      </c>
      <c r="F3" s="7">
        <f t="shared" ref="F3:F45" si="0">E3/47*100</f>
        <v>4.2553191489361701</v>
      </c>
      <c r="G3">
        <f>G4/SQRT(COUNT(B2:B49))</f>
        <v>2.7901971133871175</v>
      </c>
      <c r="H3">
        <f>H4/SQRT(COUNT(C2:C49))</f>
        <v>9.0968495561384108E-6</v>
      </c>
      <c r="I3">
        <f>I4/SQRT(COUNT(D2:D49))</f>
        <v>1.1420447256305392E-4</v>
      </c>
    </row>
    <row r="4" spans="1:10" x14ac:dyDescent="0.25">
      <c r="A4" s="6" t="s">
        <v>71</v>
      </c>
      <c r="B4">
        <f>'[1]SK16 9 Deg Cycle 2_5.xlsx'!B48</f>
        <v>38.683034148805604</v>
      </c>
      <c r="C4">
        <f>'[1]SK16 9 Deg Cycle 2_5.xlsx'!C48</f>
        <v>2.0428460532458161E-4</v>
      </c>
      <c r="D4">
        <f>'[1]SK16 9 Deg Cycle 2_5.xlsx'!D48</f>
        <v>4.7147390979351052E-3</v>
      </c>
      <c r="E4">
        <v>3</v>
      </c>
      <c r="F4" s="7">
        <f t="shared" si="0"/>
        <v>6.3829787234042552</v>
      </c>
      <c r="G4">
        <f>_xlfn.STDEV.S(B2:B49)</f>
        <v>18.082543989308025</v>
      </c>
      <c r="H4">
        <f>_xlfn.STDEV.S(C2:C196)</f>
        <v>5.8954323145759681E-5</v>
      </c>
      <c r="I4">
        <f>_xlfn.STDEV.S(D2:D196)</f>
        <v>7.9123179572326092E-4</v>
      </c>
    </row>
    <row r="5" spans="1:10" x14ac:dyDescent="0.25">
      <c r="A5" s="6" t="s">
        <v>72</v>
      </c>
      <c r="B5">
        <f>'[1]SK16 9 Deg Cycle 2_5.xlsx'!B43</f>
        <v>41.699089077638902</v>
      </c>
      <c r="C5">
        <f>'[1]SK16 9 Deg Cycle 2_5.xlsx'!C43</f>
        <v>1.7920088463174521E-4</v>
      </c>
      <c r="D5">
        <f>'[1]SK16 9 Deg Cycle 2_5.xlsx'!D43</f>
        <v>3.6555095050657999E-3</v>
      </c>
      <c r="E5">
        <v>4</v>
      </c>
      <c r="F5" s="7">
        <f t="shared" si="0"/>
        <v>8.5106382978723403</v>
      </c>
      <c r="G5" s="8">
        <f>G4/G2</f>
        <v>0.29787260967291268</v>
      </c>
      <c r="H5" s="8">
        <f>H4/H2</f>
        <v>0.2369746275290768</v>
      </c>
      <c r="I5" s="8">
        <f>I4/I2</f>
        <v>0.25833919361272661</v>
      </c>
    </row>
    <row r="6" spans="1:10" x14ac:dyDescent="0.25">
      <c r="A6" s="6" t="s">
        <v>73</v>
      </c>
      <c r="B6">
        <f>'[1]SK16 9 Deg Cycle 2_5.xlsx'!B32</f>
        <v>42.699792984250003</v>
      </c>
      <c r="C6">
        <f>'[1]SK16 9 Deg Cycle 2_5.xlsx'!C32</f>
        <v>1.6288524910282659E-4</v>
      </c>
      <c r="D6">
        <f>'[1]SK16 9 Deg Cycle 2_5.xlsx'!D32</f>
        <v>3.1458490921335391E-3</v>
      </c>
      <c r="E6">
        <v>5</v>
      </c>
      <c r="F6" s="7">
        <f t="shared" si="0"/>
        <v>10.638297872340425</v>
      </c>
      <c r="G6">
        <f>COUNT(B2:B196)</f>
        <v>42</v>
      </c>
      <c r="H6">
        <f>COUNT(C2:C196)</f>
        <v>42</v>
      </c>
      <c r="I6">
        <f>COUNT(D2:D196)</f>
        <v>48</v>
      </c>
    </row>
    <row r="7" spans="1:10" x14ac:dyDescent="0.25">
      <c r="A7" s="6" t="s">
        <v>74</v>
      </c>
      <c r="B7">
        <f>'[1]SK16 9 Deg Cycle 2_5.xlsx'!B39</f>
        <v>44.704562101972201</v>
      </c>
      <c r="C7">
        <f>'[1]SK16 9 Deg Cycle 2_5.xlsx'!C39</f>
        <v>2.27791854046387E-4</v>
      </c>
      <c r="D7">
        <f>'[1]SK16 9 Deg Cycle 2_5.xlsx'!D39</f>
        <v>2.641591684595971E-3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2_5.xlsx'!B7</f>
        <v>45.206289595027798</v>
      </c>
      <c r="C8">
        <f>'[1]SK16 9 Deg Cycle 2_5.xlsx'!C7</f>
        <v>2.4982022733396669E-4</v>
      </c>
      <c r="D8">
        <f>'[1]SK16 9 Deg Cycle 2_5.xlsx'!D7</f>
        <v>2.7067687505394752E-3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2_5.xlsx'!B22</f>
        <v>45.708155372888903</v>
      </c>
      <c r="C9">
        <f>'[1]SK16 9 Deg Cycle 2_5.xlsx'!C22</f>
        <v>3.7995430949614849E-4</v>
      </c>
      <c r="D9">
        <f>'[1]SK16 9 Deg Cycle 2_5.xlsx'!D22</f>
        <v>3.5435443331893199E-3</v>
      </c>
      <c r="E9">
        <v>8</v>
      </c>
      <c r="F9" s="7">
        <f t="shared" si="0"/>
        <v>17.021276595744681</v>
      </c>
      <c r="G9">
        <f>MAX(B2:B49)</f>
        <v>107.988003464139</v>
      </c>
      <c r="H9">
        <f>MAX(C2:C49)</f>
        <v>3.7995430949614849E-4</v>
      </c>
      <c r="I9">
        <f>MAX(D2:D49)</f>
        <v>5.2243001923584741E-3</v>
      </c>
    </row>
    <row r="10" spans="1:10" x14ac:dyDescent="0.25">
      <c r="A10" s="6" t="s">
        <v>77</v>
      </c>
      <c r="B10">
        <f>'[1]SK16 9 Deg Cycle 2_5.xlsx'!B9</f>
        <v>47.213639682361098</v>
      </c>
      <c r="C10">
        <f>'[1]SK16 9 Deg Cycle 2_5.xlsx'!C9</f>
        <v>2.050073040596421E-4</v>
      </c>
      <c r="D10">
        <f>'[1]SK16 9 Deg Cycle 2_5.xlsx'!D9</f>
        <v>2.9973915203149958E-3</v>
      </c>
      <c r="E10">
        <v>9</v>
      </c>
      <c r="F10" s="7">
        <f t="shared" si="0"/>
        <v>19.148936170212767</v>
      </c>
      <c r="G10">
        <f>MIN(B2:B49)</f>
        <v>9.5699353142222208</v>
      </c>
      <c r="H10">
        <f>MIN(C2:C49)</f>
        <v>9.2284528104938374E-5</v>
      </c>
      <c r="I10">
        <f>MIN(D2:D49)</f>
        <v>5.2003643256397821E-4</v>
      </c>
    </row>
    <row r="11" spans="1:10" x14ac:dyDescent="0.25">
      <c r="A11" s="6" t="s">
        <v>78</v>
      </c>
      <c r="B11">
        <f>'[1]SK16 9 Deg Cycle 2_5.xlsx'!B24</f>
        <v>49.224053855444403</v>
      </c>
      <c r="C11">
        <f>'[1]SK16 9 Deg Cycle 2_5.xlsx'!C24</f>
        <v>2.219852385291822E-4</v>
      </c>
      <c r="D11">
        <f>'[1]SK16 9 Deg Cycle 2_5.xlsx'!D24</f>
        <v>2.4211447483886619E-3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2_5.xlsx'!B47</f>
        <v>49.727423538694403</v>
      </c>
      <c r="C12">
        <f>'[1]SK16 9 Deg Cycle 2_5.xlsx'!C47</f>
        <v>2.8892905340121888E-4</v>
      </c>
      <c r="D12">
        <f>'[1]SK16 9 Deg Cycle 2_5.xlsx'!D47</f>
        <v>2.8115862912218379E-3</v>
      </c>
      <c r="E12">
        <v>11</v>
      </c>
      <c r="F12" s="7">
        <f t="shared" si="0"/>
        <v>23.404255319148938</v>
      </c>
      <c r="G12">
        <f>(16*G5^2)</f>
        <v>1.4196494654936223</v>
      </c>
      <c r="H12">
        <f>(16*H5^2)</f>
        <v>0.89851158548071497</v>
      </c>
      <c r="I12">
        <f>(16*I5^2)</f>
        <v>1.0678262233035816</v>
      </c>
    </row>
    <row r="13" spans="1:10" x14ac:dyDescent="0.25">
      <c r="A13" s="6" t="s">
        <v>80</v>
      </c>
      <c r="B13">
        <f>'[1]SK16 9 Deg Cycle 2_5.xlsx'!B37</f>
        <v>50.230954916722197</v>
      </c>
      <c r="C13">
        <f>'[1]SK16 9 Deg Cycle 2_5.xlsx'!C37</f>
        <v>2.3709858655525289E-4</v>
      </c>
      <c r="D13">
        <f>'[1]SK16 9 Deg Cycle 2_5.xlsx'!D37</f>
        <v>3.3582545944794802E-3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2_5.xlsx'!B30</f>
        <v>50.734407440083302</v>
      </c>
      <c r="C14">
        <f>'[1]SK16 9 Deg Cycle 2_5.xlsx'!C30</f>
        <v>2.2420433817020959E-4</v>
      </c>
      <c r="D14">
        <f>'[1]SK16 9 Deg Cycle 2_5.xlsx'!D30</f>
        <v>3.9520340931730787E-3</v>
      </c>
      <c r="E14">
        <v>13</v>
      </c>
      <c r="F14" s="7">
        <f t="shared" si="0"/>
        <v>27.659574468085108</v>
      </c>
      <c r="G14">
        <f>G12/G13</f>
        <v>17.153609762937251</v>
      </c>
      <c r="H14">
        <f>H12/H13</f>
        <v>10.856706165458322</v>
      </c>
      <c r="I14">
        <f>I12/I13</f>
        <v>12.902533177661397</v>
      </c>
    </row>
    <row r="15" spans="1:10" x14ac:dyDescent="0.25">
      <c r="A15" s="6" t="s">
        <v>82</v>
      </c>
      <c r="B15">
        <f>'[1]SK16 9 Deg Cycle 2_5.xlsx'!B16</f>
        <v>51.237988840277801</v>
      </c>
      <c r="C15">
        <f>'[1]SK16 9 Deg Cycle 2_5.xlsx'!C16</f>
        <v>2.6514874140736659E-4</v>
      </c>
      <c r="D15">
        <f>'[1]SK16 9 Deg Cycle 2_5.xlsx'!D16</f>
        <v>2.9243076929295129E-3</v>
      </c>
      <c r="E15">
        <v>14</v>
      </c>
      <c r="F15" s="7">
        <f t="shared" si="0"/>
        <v>29.787234042553191</v>
      </c>
      <c r="G15">
        <f>ROUND(G14,0)</f>
        <v>17</v>
      </c>
      <c r="H15">
        <f>ROUND(H14,0)</f>
        <v>11</v>
      </c>
      <c r="I15">
        <f>ROUND(I14,0)</f>
        <v>13</v>
      </c>
    </row>
    <row r="16" spans="1:10" x14ac:dyDescent="0.25">
      <c r="A16" s="6" t="s">
        <v>83</v>
      </c>
      <c r="B16">
        <f>'[1]SK16 9 Deg Cycle 2_5.xlsx'!B12</f>
        <v>53.750354593916697</v>
      </c>
      <c r="C16">
        <f>'[1]SK16 9 Deg Cycle 2_5.xlsx'!C12</f>
        <v>2.8188986123816998E-4</v>
      </c>
      <c r="D16">
        <f>'[1]SK16 9 Deg Cycle 2_5.xlsx'!D12</f>
        <v>2.3933465300500188E-3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2_5.xlsx'!B33</f>
        <v>53.750354593916697</v>
      </c>
      <c r="C17">
        <f>'[1]SK16 9 Deg Cycle 2_5.xlsx'!C33</f>
        <v>2.4734369535876392E-4</v>
      </c>
      <c r="D17">
        <f>'[1]SK16 9 Deg Cycle 2_5.xlsx'!D33</f>
        <v>2.6294071025668381E-3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2_5.xlsx'!B23</f>
        <v>55.754519351694398</v>
      </c>
      <c r="C18">
        <f>'[1]SK16 9 Deg Cycle 2_5.xlsx'!C23</f>
        <v>2.6145725529457269E-4</v>
      </c>
      <c r="D18">
        <f>'[1]SK16 9 Deg Cycle 2_5.xlsx'!D23</f>
        <v>2.088526558074932E-3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2_5.xlsx'!B25</f>
        <v>56.255957578638899</v>
      </c>
      <c r="C19">
        <f>'[1]SK16 9 Deg Cycle 2_5.xlsx'!C25</f>
        <v>2.9313437899329808E-4</v>
      </c>
      <c r="D19">
        <f>'[1]SK16 9 Deg Cycle 2_5.xlsx'!D25</f>
        <v>2.8684475699750959E-3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2_5.xlsx'!B3</f>
        <v>57.258377460777801</v>
      </c>
      <c r="C20">
        <f>'[1]SK16 9 Deg Cycle 2_5.xlsx'!C3</f>
        <v>1.5857509166118769E-4</v>
      </c>
      <c r="D20">
        <f>'[1]SK16 9 Deg Cycle 2_5.xlsx'!D3</f>
        <v>1.790036119296675E-3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2_5.xlsx'!B42</f>
        <v>57.760592466583297</v>
      </c>
      <c r="C21">
        <f>'[1]SK16 9 Deg Cycle 2_5.xlsx'!C42</f>
        <v>1.8497081239235311E-4</v>
      </c>
      <c r="D21">
        <f>'[1]SK16 9 Deg Cycle 2_5.xlsx'!D42</f>
        <v>2.52770899981446E-3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2_5.xlsx'!B34</f>
        <v>60.272751781111097</v>
      </c>
      <c r="C22">
        <f>'[1]SK16 9 Deg Cycle 2_5.xlsx'!C34</f>
        <v>3.0443921266111901E-4</v>
      </c>
      <c r="D22">
        <f>'[1]SK16 9 Deg Cycle 2_5.xlsx'!D34</f>
        <v>3.7517724927468581E-3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2_5.xlsx'!B29</f>
        <v>60.776084596638903</v>
      </c>
      <c r="C23">
        <f>'[1]SK16 9 Deg Cycle 2_5.xlsx'!C29</f>
        <v>3.1421389010483921E-4</v>
      </c>
      <c r="D23">
        <f>'[1]SK16 9 Deg Cycle 2_5.xlsx'!D29</f>
        <v>2.650883711969477E-3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2_5.xlsx'!B13</f>
        <v>62.285629720777798</v>
      </c>
      <c r="C24">
        <f>'[1]SK16 9 Deg Cycle 2_5.xlsx'!C13</f>
        <v>3.0109184763921052E-4</v>
      </c>
      <c r="D24">
        <f>'[1]SK16 9 Deg Cycle 2_5.xlsx'!D13</f>
        <v>3.8254012222239181E-3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2_5.xlsx'!B17</f>
        <v>62.789790600527802</v>
      </c>
      <c r="C25">
        <f>'[1]SK16 9 Deg Cycle 2_5.xlsx'!C17</f>
        <v>1.783132650062628E-4</v>
      </c>
      <c r="D25">
        <f>'[1]SK16 9 Deg Cycle 2_5.xlsx'!D17</f>
        <v>2.639361173423227E-3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2_5.xlsx'!B49</f>
        <v>63.797568571333301</v>
      </c>
      <c r="C26">
        <f>'[1]SK16 9 Deg Cycle 2_5.xlsx'!C49</f>
        <v>2.7764496816852431E-4</v>
      </c>
      <c r="D26">
        <f>'[1]SK16 9 Deg Cycle 2_5.xlsx'!D49</f>
        <v>3.3583019721846038E-3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2_5.xlsx'!B40</f>
        <v>65.802949929916693</v>
      </c>
      <c r="C27">
        <f>'[1]SK16 9 Deg Cycle 2_5.xlsx'!C40</f>
        <v>2.8110001915252912E-4</v>
      </c>
      <c r="D27">
        <f>'[1]SK16 9 Deg Cycle 2_5.xlsx'!D40</f>
        <v>3.3282778869824191E-3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2_5.xlsx'!B20</f>
        <v>67.807763112472202</v>
      </c>
      <c r="C28">
        <f>'[1]SK16 9 Deg Cycle 2_5.xlsx'!C20</f>
        <v>2.5906760270664098E-4</v>
      </c>
      <c r="D28">
        <f>'[1]SK16 9 Deg Cycle 2_5.xlsx'!D20</f>
        <v>3.4997549557245372E-3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2_5.xlsx'!B21</f>
        <v>68.811693902666704</v>
      </c>
      <c r="C29">
        <f>'[1]SK16 9 Deg Cycle 2_5.xlsx'!C21</f>
        <v>2.1294213861990869E-4</v>
      </c>
      <c r="D29">
        <f>'[1]SK16 9 Deg Cycle 2_5.xlsx'!D21</f>
        <v>3.4125058978598452E-3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2_5.xlsx'!B19</f>
        <v>69.314007512333305</v>
      </c>
      <c r="C30">
        <f>'[1]SK16 9 Deg Cycle 2_5.xlsx'!C19</f>
        <v>2.6778244802323802E-4</v>
      </c>
      <c r="D30">
        <f>'[1]SK16 9 Deg Cycle 2_5.xlsx'!D19</f>
        <v>3.0357244503661581E-3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2_5.xlsx'!B36</f>
        <v>69.314007512333305</v>
      </c>
      <c r="C31">
        <f>'[1]SK16 9 Deg Cycle 2_5.xlsx'!C36</f>
        <v>2.2329824014518889E-4</v>
      </c>
      <c r="D31">
        <f>'[1]SK16 9 Deg Cycle 2_5.xlsx'!D36</f>
        <v>1.743579143112888E-3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2_5.xlsx'!B46</f>
        <v>69.314007512333305</v>
      </c>
      <c r="C32">
        <f>'[1]SK16 9 Deg Cycle 2_5.xlsx'!C46</f>
        <v>3.0226752980377122E-4</v>
      </c>
      <c r="D32">
        <f>'[1]SK16 9 Deg Cycle 2_5.xlsx'!D46</f>
        <v>4.1705211947372532E-3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2_5.xlsx'!B10</f>
        <v>70.319239821472195</v>
      </c>
      <c r="C33">
        <f>'[1]SK16 9 Deg Cycle 2_5.xlsx'!C10</f>
        <v>3.3065699186808888E-4</v>
      </c>
      <c r="D33">
        <f>'[1]SK16 9 Deg Cycle 2_5.xlsx'!D10</f>
        <v>3.4112211430587639E-3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2_5.xlsx'!B18</f>
        <v>70.319239821472195</v>
      </c>
      <c r="C34">
        <f>'[1]SK16 9 Deg Cycle 2_5.xlsx'!C18</f>
        <v>1.8696468745771529E-4</v>
      </c>
      <c r="D34">
        <f>'[1]SK16 9 Deg Cycle 2_5.xlsx'!D18</f>
        <v>2.7325855625323641E-3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2_5.xlsx'!B8</f>
        <v>72.828719172333294</v>
      </c>
      <c r="C35">
        <f>'[1]SK16 9 Deg Cycle 2_5.xlsx'!C8</f>
        <v>2.3036884858423999E-4</v>
      </c>
      <c r="D35">
        <f>'[1]SK16 9 Deg Cycle 2_5.xlsx'!D8</f>
        <v>3.0670868764658922E-3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2_5.xlsx'!B14</f>
        <v>76.338752659833304</v>
      </c>
      <c r="C36">
        <f>'[1]SK16 9 Deg Cycle 2_5.xlsx'!C14</f>
        <v>2.8392359544894612E-4</v>
      </c>
      <c r="D36">
        <f>'[1]SK16 9 Deg Cycle 2_5.xlsx'!D14</f>
        <v>2.8812573139111041E-3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>
        <f>'[1]SK16 9 Deg Cycle 2_5.xlsx'!B2</f>
        <v>76.840667525277794</v>
      </c>
      <c r="C37">
        <f>'[1]SK16 9 Deg Cycle 2_5.xlsx'!C2</f>
        <v>2.5046417745943391E-4</v>
      </c>
      <c r="D37">
        <f>'[1]SK16 9 Deg Cycle 2_5.xlsx'!D2</f>
        <v>3.8006868467963021E-3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>
        <f>'[1]SK16 9 Deg Cycle 2_5.xlsx'!B38</f>
        <v>77.342502685194404</v>
      </c>
      <c r="C38">
        <f>'[1]SK16 9 Deg Cycle 2_5.xlsx'!C38</f>
        <v>2.0529931282281549E-4</v>
      </c>
      <c r="D38">
        <f>'[1]SK16 9 Deg Cycle 2_5.xlsx'!D38</f>
        <v>3.0070467788000008E-3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>
        <f>'[1]SK16 9 Deg Cycle 2_5.xlsx'!B11</f>
        <v>78.346824645916698</v>
      </c>
      <c r="C39">
        <f>'[1]SK16 9 Deg Cycle 2_5.xlsx'!C11</f>
        <v>3.4589570305293421E-4</v>
      </c>
      <c r="D39">
        <f>'[1]SK16 9 Deg Cycle 2_5.xlsx'!D11</f>
        <v>2.2636982674478301E-3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>
        <f>'[1]SK16 9 Deg Cycle 2_5.xlsx'!B27</f>
        <v>80.358500303694399</v>
      </c>
      <c r="C40">
        <f>'[1]SK16 9 Deg Cycle 2_5.xlsx'!C27</f>
        <v>2.8246712194547678E-4</v>
      </c>
      <c r="D40">
        <f>'[1]SK16 9 Deg Cycle 2_5.xlsx'!D27</f>
        <v>2.5978343526637752E-3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>
        <f>'[1]SK16 9 Deg Cycle 2_5.xlsx'!B41</f>
        <v>93.926095324416707</v>
      </c>
      <c r="C41">
        <f>'[1]SK16 9 Deg Cycle 2_5.xlsx'!C41</f>
        <v>3.1778264867721189E-4</v>
      </c>
      <c r="D41">
        <f>'[1]SK16 9 Deg Cycle 2_5.xlsx'!D41</f>
        <v>3.0733276295222848E-3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>
        <f>'[1]SK16 9 Deg Cycle 2_5.xlsx'!B28</f>
        <v>96.938996826138904</v>
      </c>
      <c r="C42">
        <f>'[1]SK16 9 Deg Cycle 2_5.xlsx'!C28</f>
        <v>3.340193978774253E-4</v>
      </c>
      <c r="D42">
        <f>'[1]SK16 9 Deg Cycle 2_5.xlsx'!D28</f>
        <v>3.4341301573383451E-3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>
        <f>'[1]SK16 9 Deg Cycle 2_5.xlsx'!B6</f>
        <v>107.988003464139</v>
      </c>
      <c r="C43">
        <f>'[1]SK16 9 Deg Cycle 2_5.xlsx'!C6</f>
        <v>2.2059846483484441E-4</v>
      </c>
      <c r="D43">
        <f>'[1]SK16 9 Deg Cycle 2_5.xlsx'!D6</f>
        <v>2.5959514196242988E-3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2_5.xlsx'!B5</f>
        <v>N/A</v>
      </c>
      <c r="C44" t="str">
        <f>'[1]SK16 9 Deg Cycle 2_5.xlsx'!C5</f>
        <v>N/A</v>
      </c>
      <c r="D44">
        <f>'[1]SK16 9 Deg Cycle 2_5.xlsx'!D5</f>
        <v>3.1424448177480159E-3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2_5.xlsx'!B26</f>
        <v>N/A</v>
      </c>
      <c r="C45" t="str">
        <f>'[1]SK16 9 Deg Cycle 2_5.xlsx'!C26</f>
        <v>N/A</v>
      </c>
      <c r="D45">
        <f>'[1]SK16 9 Deg Cycle 2_5.xlsx'!D26</f>
        <v>2.9367536265556349E-3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2_5.xlsx'!B31</f>
        <v>N/A</v>
      </c>
      <c r="C46" t="str">
        <f>'[1]SK16 9 Deg Cycle 2_5.xlsx'!C31</f>
        <v>N/A</v>
      </c>
      <c r="D46">
        <f>'[1]SK16 9 Deg Cycle 2_5.xlsx'!D31</f>
        <v>3.4534494515293828E-3</v>
      </c>
    </row>
    <row r="47" spans="1:6" x14ac:dyDescent="0.25">
      <c r="A47" s="6" t="s">
        <v>114</v>
      </c>
      <c r="B47" t="str">
        <f>'[1]SK16 9 Deg Cycle 2_5.xlsx'!B35</f>
        <v>N/A</v>
      </c>
      <c r="C47" t="str">
        <f>'[1]SK16 9 Deg Cycle 2_5.xlsx'!C35</f>
        <v>N/A</v>
      </c>
      <c r="D47">
        <f>'[1]SK16 9 Deg Cycle 2_5.xlsx'!D35</f>
        <v>2.7915668194354961E-3</v>
      </c>
    </row>
    <row r="48" spans="1:6" x14ac:dyDescent="0.25">
      <c r="A48" s="6" t="s">
        <v>115</v>
      </c>
      <c r="B48" t="str">
        <f>'[1]SK16 9 Deg Cycle 2_5.xlsx'!B44</f>
        <v>N/A</v>
      </c>
      <c r="C48" t="str">
        <f>'[1]SK16 9 Deg Cycle 2_5.xlsx'!C44</f>
        <v>N/A</v>
      </c>
      <c r="D48">
        <f>'[1]SK16 9 Deg Cycle 2_5.xlsx'!D44</f>
        <v>5.2003643256397821E-4</v>
      </c>
    </row>
    <row r="49" spans="1:4" x14ac:dyDescent="0.25">
      <c r="A49" s="6" t="s">
        <v>116</v>
      </c>
      <c r="B49" t="str">
        <f>'[1]SK16 9 Deg Cycle 2_5.xlsx'!B45</f>
        <v>N/A</v>
      </c>
      <c r="C49" t="str">
        <f>'[1]SK16 9 Deg Cycle 2_5.xlsx'!C45</f>
        <v>N/A</v>
      </c>
      <c r="D49">
        <f>'[1]SK16 9 Deg Cycle 2_5.xlsx'!D45</f>
        <v>2.822035762005974E-3</v>
      </c>
    </row>
  </sheetData>
  <autoFilter ref="B1:D49" xr:uid="{E41F6657-C57F-4ECE-979A-7C0CB4F71B0E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9CE2-D8FB-4986-859B-9D8E69AB761E}">
  <dimension ref="A1:J49"/>
  <sheetViews>
    <sheetView workbookViewId="0">
      <selection activeCell="F2" sqref="F2:F41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2_6.xlsx'!B16</f>
        <v>24.1215950295</v>
      </c>
      <c r="C2">
        <f>'[1]SK16 9 Deg Cycle 2_6.xlsx'!C16</f>
        <v>3.1531208129954212E-4</v>
      </c>
      <c r="D2">
        <f>'[1]SK16 9 Deg Cycle 2_6.xlsx'!D16</f>
        <v>5.8175307027274609E-3</v>
      </c>
      <c r="E2">
        <v>1</v>
      </c>
      <c r="F2" s="7">
        <f>E2/47*100</f>
        <v>2.1276595744680851</v>
      </c>
      <c r="G2">
        <f>AVERAGE(B2:B49)</f>
        <v>73.934767148633966</v>
      </c>
      <c r="H2">
        <f>AVERAGE(C2:C49)</f>
        <v>3.3250093464012485E-4</v>
      </c>
      <c r="I2">
        <f>AVERAGE(D2:D49)</f>
        <v>3.8983075140132362E-3</v>
      </c>
      <c r="J2">
        <v>0.25</v>
      </c>
    </row>
    <row r="3" spans="1:10" x14ac:dyDescent="0.25">
      <c r="A3" s="6" t="s">
        <v>70</v>
      </c>
      <c r="B3">
        <f>'[1]SK16 9 Deg Cycle 2_6.xlsx'!B7</f>
        <v>31.661188507916702</v>
      </c>
      <c r="C3">
        <f>'[1]SK16 9 Deg Cycle 2_6.xlsx'!C7</f>
        <v>3.6049802054347112E-4</v>
      </c>
      <c r="D3">
        <f>'[1]SK16 9 Deg Cycle 2_6.xlsx'!D7</f>
        <v>5.1917239777744626E-3</v>
      </c>
      <c r="E3">
        <v>2</v>
      </c>
      <c r="F3" s="7">
        <f t="shared" ref="F3:F45" si="0">E3/47*100</f>
        <v>4.2553191489361701</v>
      </c>
      <c r="G3">
        <f>G4/SQRT(COUNT(B2:B49))</f>
        <v>3.00608179304569</v>
      </c>
      <c r="H3">
        <f>H4/SQRT(COUNT(C2:C49))</f>
        <v>1.3477145500600299E-5</v>
      </c>
      <c r="I3">
        <f>I4/SQRT(COUNT(D2:D49))</f>
        <v>3.1529287227740211E-4</v>
      </c>
    </row>
    <row r="4" spans="1:10" x14ac:dyDescent="0.25">
      <c r="A4" s="6" t="s">
        <v>71</v>
      </c>
      <c r="B4">
        <f>'[1]SK16 9 Deg Cycle 2_6.xlsx'!B12</f>
        <v>41.699554933722197</v>
      </c>
      <c r="C4">
        <f>'[1]SK16 9 Deg Cycle 2_6.xlsx'!C12</f>
        <v>4.2990577253996669E-4</v>
      </c>
      <c r="D4">
        <f>'[1]SK16 9 Deg Cycle 2_6.xlsx'!D12</f>
        <v>5.5239800210204418E-3</v>
      </c>
      <c r="E4">
        <v>3</v>
      </c>
      <c r="F4" s="7">
        <f t="shared" si="0"/>
        <v>6.3829787234042552</v>
      </c>
      <c r="G4">
        <f>_xlfn.STDEV.S(B2:B49)</f>
        <v>19.012130597574583</v>
      </c>
      <c r="H4">
        <f>_xlfn.STDEV.S(C2:C196)</f>
        <v>8.5236952278774236E-5</v>
      </c>
      <c r="I4">
        <f>_xlfn.STDEV.S(D2:D196)</f>
        <v>2.1844130961951409E-3</v>
      </c>
    </row>
    <row r="5" spans="1:10" x14ac:dyDescent="0.25">
      <c r="A5" s="6" t="s">
        <v>72</v>
      </c>
      <c r="B5">
        <f>'[1]SK16 9 Deg Cycle 2_6.xlsx'!B35</f>
        <v>42.700255245944398</v>
      </c>
      <c r="C5">
        <f>'[1]SK16 9 Deg Cycle 2_6.xlsx'!C35</f>
        <v>2.2235736798611921E-4</v>
      </c>
      <c r="D5">
        <f>'[1]SK16 9 Deg Cycle 2_6.xlsx'!D35</f>
        <v>4.4340048442070958E-3</v>
      </c>
      <c r="E5">
        <v>4</v>
      </c>
      <c r="F5" s="7">
        <f t="shared" si="0"/>
        <v>8.5106382978723403</v>
      </c>
      <c r="G5" s="8">
        <f>G4/G2</f>
        <v>0.25714736558720408</v>
      </c>
      <c r="H5" s="8">
        <f>H4/H2</f>
        <v>0.25635101558745571</v>
      </c>
      <c r="I5" s="8">
        <f>I4/I2</f>
        <v>0.56034909722817827</v>
      </c>
    </row>
    <row r="6" spans="1:10" x14ac:dyDescent="0.25">
      <c r="A6" s="6" t="s">
        <v>73</v>
      </c>
      <c r="B6">
        <f>'[1]SK16 9 Deg Cycle 2_6.xlsx'!B3</f>
        <v>45.708825872194403</v>
      </c>
      <c r="C6">
        <f>'[1]SK16 9 Deg Cycle 2_6.xlsx'!C3</f>
        <v>4.8342999280440413E-4</v>
      </c>
      <c r="D6">
        <f>'[1]SK16 9 Deg Cycle 2_6.xlsx'!D3</f>
        <v>4.6135174725310387E-3</v>
      </c>
      <c r="E6">
        <v>5</v>
      </c>
      <c r="F6" s="7">
        <f t="shared" si="0"/>
        <v>10.638297872340425</v>
      </c>
      <c r="G6">
        <f>COUNT(B2:B196)</f>
        <v>40</v>
      </c>
      <c r="H6">
        <f>COUNT(C2:C196)</f>
        <v>40</v>
      </c>
      <c r="I6">
        <f>COUNT(D2:D196)</f>
        <v>48</v>
      </c>
    </row>
    <row r="7" spans="1:10" x14ac:dyDescent="0.25">
      <c r="A7" s="6" t="s">
        <v>74</v>
      </c>
      <c r="B7">
        <f>'[1]SK16 9 Deg Cycle 2_6.xlsx'!B27</f>
        <v>54.752948784805596</v>
      </c>
      <c r="C7">
        <f>'[1]SK16 9 Deg Cycle 2_6.xlsx'!C27</f>
        <v>2.8769102316555597E-4</v>
      </c>
      <c r="D7">
        <f>'[1]SK16 9 Deg Cycle 2_6.xlsx'!D27</f>
        <v>3.1936402969486299E-3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2_6.xlsx'!B29</f>
        <v>54.752948784805596</v>
      </c>
      <c r="C8">
        <f>'[1]SK16 9 Deg Cycle 2_6.xlsx'!C29</f>
        <v>2.713773850243021E-4</v>
      </c>
      <c r="D8">
        <f>'[1]SK16 9 Deg Cycle 2_6.xlsx'!D29</f>
        <v>2.6522539053167879E-3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2_6.xlsx'!B9</f>
        <v>58.765504630111103</v>
      </c>
      <c r="C9">
        <f>'[1]SK16 9 Deg Cycle 2_6.xlsx'!C9</f>
        <v>3.2781928326457919E-4</v>
      </c>
      <c r="D9">
        <f>'[1]SK16 9 Deg Cycle 2_6.xlsx'!D9</f>
        <v>4.0681109473780942E-3</v>
      </c>
      <c r="E9">
        <v>8</v>
      </c>
      <c r="F9" s="7">
        <f t="shared" si="0"/>
        <v>17.021276595744681</v>
      </c>
      <c r="G9">
        <f>MAX(B2:B49)</f>
        <v>103.96870061200001</v>
      </c>
      <c r="H9">
        <f>MAX(C2:C49)</f>
        <v>4.8346346039510702E-4</v>
      </c>
      <c r="I9">
        <f>MAX(D2:D49)</f>
        <v>1.160948277808865E-2</v>
      </c>
    </row>
    <row r="10" spans="1:10" x14ac:dyDescent="0.25">
      <c r="A10" s="6" t="s">
        <v>77</v>
      </c>
      <c r="B10">
        <f>'[1]SK16 9 Deg Cycle 2_6.xlsx'!B47</f>
        <v>61.279681526194402</v>
      </c>
      <c r="C10">
        <f>'[1]SK16 9 Deg Cycle 2_6.xlsx'!C47</f>
        <v>2.8298844602717648E-4</v>
      </c>
      <c r="D10">
        <f>'[1]SK16 9 Deg Cycle 2_6.xlsx'!D47</f>
        <v>3.6292931952192288E-3</v>
      </c>
      <c r="E10">
        <v>9</v>
      </c>
      <c r="F10" s="7">
        <f t="shared" si="0"/>
        <v>19.148936170212767</v>
      </c>
      <c r="G10">
        <f>MIN(B2:B49)</f>
        <v>24.1215950295</v>
      </c>
      <c r="H10">
        <f>MIN(C2:C49)</f>
        <v>1.5571130623853E-4</v>
      </c>
      <c r="I10">
        <f>MIN(D2:D49)</f>
        <v>6.061492747451812E-4</v>
      </c>
    </row>
    <row r="11" spans="1:10" x14ac:dyDescent="0.25">
      <c r="A11" s="6" t="s">
        <v>78</v>
      </c>
      <c r="B11">
        <f>'[1]SK16 9 Deg Cycle 2_6.xlsx'!B49</f>
        <v>62.790838861833301</v>
      </c>
      <c r="C11">
        <f>'[1]SK16 9 Deg Cycle 2_6.xlsx'!C49</f>
        <v>2.9468628792516408E-4</v>
      </c>
      <c r="D11">
        <f>'[1]SK16 9 Deg Cycle 2_6.xlsx'!D49</f>
        <v>2.6230553793154619E-3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2_6.xlsx'!B14</f>
        <v>66.805903903055594</v>
      </c>
      <c r="C12">
        <f>'[1]SK16 9 Deg Cycle 2_6.xlsx'!C14</f>
        <v>3.5622495535862227E-4</v>
      </c>
      <c r="D12">
        <f>'[1]SK16 9 Deg Cycle 2_6.xlsx'!D14</f>
        <v>2.91256561310061E-3</v>
      </c>
      <c r="E12">
        <v>11</v>
      </c>
      <c r="F12" s="7">
        <f t="shared" si="0"/>
        <v>23.404255319148938</v>
      </c>
      <c r="G12">
        <f>(16*G5^2)</f>
        <v>1.057996282055027</v>
      </c>
      <c r="H12">
        <f>(16*H5^2)</f>
        <v>1.0514534910835194</v>
      </c>
      <c r="I12">
        <f>(16*I5^2)</f>
        <v>5.0238577722309499</v>
      </c>
    </row>
    <row r="13" spans="1:10" x14ac:dyDescent="0.25">
      <c r="A13" s="6" t="s">
        <v>80</v>
      </c>
      <c r="B13">
        <f>'[1]SK16 9 Deg Cycle 2_6.xlsx'!B37</f>
        <v>67.808856031638896</v>
      </c>
      <c r="C13">
        <f>'[1]SK16 9 Deg Cycle 2_6.xlsx'!C37</f>
        <v>3.2685020179477832E-4</v>
      </c>
      <c r="D13">
        <f>'[1]SK16 9 Deg Cycle 2_6.xlsx'!D37</f>
        <v>2.5995452781697771E-3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2_6.xlsx'!B24</f>
        <v>68.812898698611093</v>
      </c>
      <c r="C14">
        <f>'[1]SK16 9 Deg Cycle 2_6.xlsx'!C24</f>
        <v>4.8346346039510702E-4</v>
      </c>
      <c r="D14">
        <f>'[1]SK16 9 Deg Cycle 2_6.xlsx'!D24</f>
        <v>3.1767477412707771E-3</v>
      </c>
      <c r="E14">
        <v>13</v>
      </c>
      <c r="F14" s="7">
        <f t="shared" si="0"/>
        <v>27.659574468085108</v>
      </c>
      <c r="G14">
        <f>G12/G13</f>
        <v>12.783758099539083</v>
      </c>
      <c r="H14">
        <f>H12/H13</f>
        <v>12.704701624110703</v>
      </c>
      <c r="I14">
        <f>I12/I13</f>
        <v>60.703221340195093</v>
      </c>
    </row>
    <row r="15" spans="1:10" x14ac:dyDescent="0.25">
      <c r="A15" s="6" t="s">
        <v>82</v>
      </c>
      <c r="B15">
        <f>'[1]SK16 9 Deg Cycle 2_6.xlsx'!B23</f>
        <v>70.320377669750002</v>
      </c>
      <c r="C15">
        <f>'[1]SK16 9 Deg Cycle 2_6.xlsx'!C23</f>
        <v>2.1015375707318109E-4</v>
      </c>
      <c r="D15">
        <f>'[1]SK16 9 Deg Cycle 2_6.xlsx'!D23</f>
        <v>4.4705357409619059E-3</v>
      </c>
      <c r="E15">
        <v>14</v>
      </c>
      <c r="F15" s="7">
        <f t="shared" si="0"/>
        <v>29.787234042553191</v>
      </c>
      <c r="G15">
        <f>ROUND(G14,0)</f>
        <v>13</v>
      </c>
      <c r="H15">
        <f>ROUND(H14,0)</f>
        <v>13</v>
      </c>
      <c r="I15">
        <f>ROUND(I14,0)</f>
        <v>61</v>
      </c>
    </row>
    <row r="16" spans="1:10" x14ac:dyDescent="0.25">
      <c r="A16" s="6" t="s">
        <v>83</v>
      </c>
      <c r="B16">
        <f>'[1]SK16 9 Deg Cycle 2_6.xlsx'!B8</f>
        <v>71.326887391305505</v>
      </c>
      <c r="C16">
        <f>'[1]SK16 9 Deg Cycle 2_6.xlsx'!C8</f>
        <v>2.8611068773597788E-4</v>
      </c>
      <c r="D16">
        <f>'[1]SK16 9 Deg Cycle 2_6.xlsx'!D8</f>
        <v>3.1517620025542218E-3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2_6.xlsx'!B4</f>
        <v>72.329990888750004</v>
      </c>
      <c r="C17">
        <f>'[1]SK16 9 Deg Cycle 2_6.xlsx'!C4</f>
        <v>3.5019458348752329E-4</v>
      </c>
      <c r="D17">
        <f>'[1]SK16 9 Deg Cycle 2_6.xlsx'!D4</f>
        <v>2.4560281155618091E-3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2_6.xlsx'!B46</f>
        <v>74.3357983753056</v>
      </c>
      <c r="C18">
        <f>'[1]SK16 9 Deg Cycle 2_6.xlsx'!C46</f>
        <v>4.6847459551844822E-4</v>
      </c>
      <c r="D18">
        <f>'[1]SK16 9 Deg Cycle 2_6.xlsx'!D46</f>
        <v>2.9778394581350459E-3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2_6.xlsx'!B25</f>
        <v>75.337413612861098</v>
      </c>
      <c r="C19">
        <f>'[1]SK16 9 Deg Cycle 2_6.xlsx'!C25</f>
        <v>3.5663345820117402E-4</v>
      </c>
      <c r="D19">
        <f>'[1]SK16 9 Deg Cycle 2_6.xlsx'!D25</f>
        <v>3.1793976385632531E-3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2_6.xlsx'!B5</f>
        <v>75.838569118694394</v>
      </c>
      <c r="C20">
        <f>'[1]SK16 9 Deg Cycle 2_6.xlsx'!C5</f>
        <v>4.6127541968018631E-4</v>
      </c>
      <c r="D20">
        <f>'[1]SK16 9 Deg Cycle 2_6.xlsx'!D5</f>
        <v>3.163858712456869E-3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2_6.xlsx'!B39</f>
        <v>76.841728384500001</v>
      </c>
      <c r="C21">
        <f>'[1]SK16 9 Deg Cycle 2_6.xlsx'!C39</f>
        <v>2.9782277642921719E-4</v>
      </c>
      <c r="D21">
        <f>'[1]SK16 9 Deg Cycle 2_6.xlsx'!D39</f>
        <v>1.911298296618925E-3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2_6.xlsx'!B11</f>
        <v>77.845663685749997</v>
      </c>
      <c r="C22">
        <f>'[1]SK16 9 Deg Cycle 2_6.xlsx'!C11</f>
        <v>3.5420039329369811E-4</v>
      </c>
      <c r="D22">
        <f>'[1]SK16 9 Deg Cycle 2_6.xlsx'!D11</f>
        <v>3.3236486058770432E-3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2_6.xlsx'!B22</f>
        <v>77.845663685749997</v>
      </c>
      <c r="C23">
        <f>'[1]SK16 9 Deg Cycle 2_6.xlsx'!C22</f>
        <v>2.103901545725048E-4</v>
      </c>
      <c r="D23">
        <f>'[1]SK16 9 Deg Cycle 2_6.xlsx'!D22</f>
        <v>2.837972631846868E-3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2_6.xlsx'!B48</f>
        <v>77.845663685749997</v>
      </c>
      <c r="C24">
        <f>'[1]SK16 9 Deg Cycle 2_6.xlsx'!C48</f>
        <v>2.4785460670590453E-4</v>
      </c>
      <c r="D24">
        <f>'[1]SK16 9 Deg Cycle 2_6.xlsx'!D48</f>
        <v>3.6544131933296501E-3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2_6.xlsx'!B30</f>
        <v>78.850752142666707</v>
      </c>
      <c r="C25">
        <f>'[1]SK16 9 Deg Cycle 2_6.xlsx'!C30</f>
        <v>2.7493734421478282E-4</v>
      </c>
      <c r="D25">
        <f>'[1]SK16 9 Deg Cycle 2_6.xlsx'!D30</f>
        <v>2.6602668054090842E-3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2_6.xlsx'!B17</f>
        <v>79.856511870277799</v>
      </c>
      <c r="C26">
        <f>'[1]SK16 9 Deg Cycle 2_6.xlsx'!C17</f>
        <v>4.3705763839676511E-4</v>
      </c>
      <c r="D26">
        <f>'[1]SK16 9 Deg Cycle 2_6.xlsx'!D17</f>
        <v>3.3493939847037018E-3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2_6.xlsx'!B18</f>
        <v>79.856511870277799</v>
      </c>
      <c r="C27">
        <f>'[1]SK16 9 Deg Cycle 2_6.xlsx'!C18</f>
        <v>3.3073864193700981E-4</v>
      </c>
      <c r="D27">
        <f>'[1]SK16 9 Deg Cycle 2_6.xlsx'!D18</f>
        <v>3.030089942165747E-3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2_6.xlsx'!B45</f>
        <v>81.367165774805599</v>
      </c>
      <c r="C28">
        <f>'[1]SK16 9 Deg Cycle 2_6.xlsx'!C45</f>
        <v>2.3695636803901501E-4</v>
      </c>
      <c r="D28">
        <f>'[1]SK16 9 Deg Cycle 2_6.xlsx'!D45</f>
        <v>1.989525577453792E-3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2_6.xlsx'!B10</f>
        <v>81.871736858777794</v>
      </c>
      <c r="C29">
        <f>'[1]SK16 9 Deg Cycle 2_6.xlsx'!C10</f>
        <v>1.904046309933085E-4</v>
      </c>
      <c r="D29">
        <f>'[1]SK16 9 Deg Cycle 2_6.xlsx'!D10</f>
        <v>3.5701962245763131E-3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2_6.xlsx'!B20</f>
        <v>81.871736858777794</v>
      </c>
      <c r="C30">
        <f>'[1]SK16 9 Deg Cycle 2_6.xlsx'!C20</f>
        <v>1.5571130623853E-4</v>
      </c>
      <c r="D30">
        <f>'[1]SK16 9 Deg Cycle 2_6.xlsx'!D20</f>
        <v>3.6054806251918088E-3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2_6.xlsx'!B21</f>
        <v>84.384901660722207</v>
      </c>
      <c r="C31">
        <f>'[1]SK16 9 Deg Cycle 2_6.xlsx'!C21</f>
        <v>3.9043579982313352E-4</v>
      </c>
      <c r="D31">
        <f>'[1]SK16 9 Deg Cycle 2_6.xlsx'!D21</f>
        <v>3.0069350131509231E-3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2_6.xlsx'!B13</f>
        <v>85.886551193499997</v>
      </c>
      <c r="C32">
        <f>'[1]SK16 9 Deg Cycle 2_6.xlsx'!C13</f>
        <v>2.897448821718592E-4</v>
      </c>
      <c r="D32">
        <f>'[1]SK16 9 Deg Cycle 2_6.xlsx'!D13</f>
        <v>3.5152887426481341E-3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2_6.xlsx'!B19</f>
        <v>88.395837773027793</v>
      </c>
      <c r="C33">
        <f>'[1]SK16 9 Deg Cycle 2_6.xlsx'!C19</f>
        <v>3.3206184594418138E-4</v>
      </c>
      <c r="D33">
        <f>'[1]SK16 9 Deg Cycle 2_6.xlsx'!D19</f>
        <v>2.7316872310035861E-3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2_6.xlsx'!B31</f>
        <v>89.902846695305598</v>
      </c>
      <c r="C34">
        <f>'[1]SK16 9 Deg Cycle 2_6.xlsx'!C31</f>
        <v>3.7224651422881352E-4</v>
      </c>
      <c r="D34">
        <f>'[1]SK16 9 Deg Cycle 2_6.xlsx'!D31</f>
        <v>2.8668729210147531E-3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2_6.xlsx'!B40</f>
        <v>90.405635082527795</v>
      </c>
      <c r="C35">
        <f>'[1]SK16 9 Deg Cycle 2_6.xlsx'!C40</f>
        <v>3.0397994376376328E-4</v>
      </c>
      <c r="D35">
        <f>'[1]SK16 9 Deg Cycle 2_6.xlsx'!D40</f>
        <v>2.351475476834767E-3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2_6.xlsx'!B32</f>
        <v>94.427523157138907</v>
      </c>
      <c r="C36">
        <f>'[1]SK16 9 Deg Cycle 2_6.xlsx'!C32</f>
        <v>2.4755767448631329E-4</v>
      </c>
      <c r="D36">
        <f>'[1]SK16 9 Deg Cycle 2_6.xlsx'!D32</f>
        <v>2.6909506839160342E-3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>
        <f>'[1]SK16 9 Deg Cycle 2_6.xlsx'!B42</f>
        <v>98.944514904777805</v>
      </c>
      <c r="C37">
        <f>'[1]SK16 9 Deg Cycle 2_6.xlsx'!C42</f>
        <v>4.3472519907736148E-4</v>
      </c>
      <c r="D37">
        <f>'[1]SK16 9 Deg Cycle 2_6.xlsx'!D42</f>
        <v>2.4971612462653392E-3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>
        <f>'[1]SK16 9 Deg Cycle 2_6.xlsx'!B15</f>
        <v>100.951605148111</v>
      </c>
      <c r="C38">
        <f>'[1]SK16 9 Deg Cycle 2_6.xlsx'!C15</f>
        <v>4.5480067933168579E-4</v>
      </c>
      <c r="D38">
        <f>'[1]SK16 9 Deg Cycle 2_6.xlsx'!D15</f>
        <v>2.724393794028029E-3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>
        <f>'[1]SK16 9 Deg Cycle 2_6.xlsx'!B28</f>
        <v>101.45365602758299</v>
      </c>
      <c r="C39">
        <f>'[1]SK16 9 Deg Cycle 2_6.xlsx'!C28</f>
        <v>3.5449920073981418E-4</v>
      </c>
      <c r="D39">
        <f>'[1]SK16 9 Deg Cycle 2_6.xlsx'!D28</f>
        <v>2.52664810003109E-3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>
        <f>'[1]SK16 9 Deg Cycle 2_6.xlsx'!B26</f>
        <v>103.465741006333</v>
      </c>
      <c r="C40">
        <f>'[1]SK16 9 Deg Cycle 2_6.xlsx'!C26</f>
        <v>3.7104988883543481E-4</v>
      </c>
      <c r="D40">
        <f>'[1]SK16 9 Deg Cycle 2_6.xlsx'!D26</f>
        <v>2.927696924606022E-3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>
        <f>'[1]SK16 9 Deg Cycle 2_6.xlsx'!B38</f>
        <v>103.96870061200001</v>
      </c>
      <c r="C41">
        <f>'[1]SK16 9 Deg Cycle 2_6.xlsx'!C38</f>
        <v>4.3741511655662229E-4</v>
      </c>
      <c r="D41">
        <f>'[1]SK16 9 Deg Cycle 2_6.xlsx'!D38</f>
        <v>2.3670734545686569E-3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 t="str">
        <f>'[1]SK16 9 Deg Cycle 2_6.xlsx'!B2</f>
        <v>N/A</v>
      </c>
      <c r="C42" t="str">
        <f>'[1]SK16 9 Deg Cycle 2_6.xlsx'!C2</f>
        <v>N/A</v>
      </c>
      <c r="D42">
        <f>'[1]SK16 9 Deg Cycle 2_6.xlsx'!D2</f>
        <v>6.087547971852212E-3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 t="str">
        <f>'[1]SK16 9 Deg Cycle 2_6.xlsx'!B6</f>
        <v>N/A</v>
      </c>
      <c r="C43" t="str">
        <f>'[1]SK16 9 Deg Cycle 2_6.xlsx'!C6</f>
        <v>N/A</v>
      </c>
      <c r="D43">
        <f>'[1]SK16 9 Deg Cycle 2_6.xlsx'!D6</f>
        <v>4.1234960582592272E-3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2_6.xlsx'!B33</f>
        <v>N/A</v>
      </c>
      <c r="C44" t="str">
        <f>'[1]SK16 9 Deg Cycle 2_6.xlsx'!C33</f>
        <v>N/A</v>
      </c>
      <c r="D44">
        <f>'[1]SK16 9 Deg Cycle 2_6.xlsx'!D33</f>
        <v>9.0846248357661814E-3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2_6.xlsx'!B34</f>
        <v>N/A</v>
      </c>
      <c r="C45" t="str">
        <f>'[1]SK16 9 Deg Cycle 2_6.xlsx'!C34</f>
        <v>N/A</v>
      </c>
      <c r="D45">
        <f>'[1]SK16 9 Deg Cycle 2_6.xlsx'!D34</f>
        <v>1.049357166773158E-2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2_6.xlsx'!B36</f>
        <v>N/A</v>
      </c>
      <c r="C46" t="str">
        <f>'[1]SK16 9 Deg Cycle 2_6.xlsx'!C36</f>
        <v>N/A</v>
      </c>
      <c r="D46">
        <f>'[1]SK16 9 Deg Cycle 2_6.xlsx'!D36</f>
        <v>6.2413038422373633E-3</v>
      </c>
    </row>
    <row r="47" spans="1:6" x14ac:dyDescent="0.25">
      <c r="A47" s="6" t="s">
        <v>114</v>
      </c>
      <c r="B47" t="str">
        <f>'[1]SK16 9 Deg Cycle 2_6.xlsx'!B41</f>
        <v>N/A</v>
      </c>
      <c r="C47" t="str">
        <f>'[1]SK16 9 Deg Cycle 2_6.xlsx'!C41</f>
        <v>N/A</v>
      </c>
      <c r="D47">
        <f>'[1]SK16 9 Deg Cycle 2_6.xlsx'!D41</f>
        <v>8.898723725501682E-3</v>
      </c>
    </row>
    <row r="48" spans="1:6" x14ac:dyDescent="0.25">
      <c r="A48" s="6" t="s">
        <v>115</v>
      </c>
      <c r="B48" t="str">
        <f>'[1]SK16 9 Deg Cycle 2_6.xlsx'!B43</f>
        <v>N/A</v>
      </c>
      <c r="C48" t="str">
        <f>'[1]SK16 9 Deg Cycle 2_6.xlsx'!C43</f>
        <v>N/A</v>
      </c>
      <c r="D48">
        <f>'[1]SK16 9 Deg Cycle 2_6.xlsx'!D43</f>
        <v>1.160948277808865E-2</v>
      </c>
    </row>
    <row r="49" spans="1:4" x14ac:dyDescent="0.25">
      <c r="A49" s="6" t="s">
        <v>116</v>
      </c>
      <c r="B49" t="str">
        <f>'[1]SK16 9 Deg Cycle 2_6.xlsx'!B44</f>
        <v>N/A</v>
      </c>
      <c r="C49" t="str">
        <f>'[1]SK16 9 Deg Cycle 2_6.xlsx'!C44</f>
        <v>N/A</v>
      </c>
      <c r="D49">
        <f>'[1]SK16 9 Deg Cycle 2_6.xlsx'!D44</f>
        <v>6.061492747451812E-4</v>
      </c>
    </row>
  </sheetData>
  <autoFilter ref="B1:D49" xr:uid="{3C159CE2-D8FB-4986-859B-9D8E69AB761E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D176-A244-4377-9AFF-FF298CFB390B}">
  <dimension ref="A1:J49"/>
  <sheetViews>
    <sheetView workbookViewId="0">
      <selection activeCell="F2" sqref="F2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2_7.xlsx'!B14</f>
        <v>206.40927048649999</v>
      </c>
      <c r="C2">
        <f>'[1]SK16 9 Deg Cycle 2_7.xlsx'!C14</f>
        <v>-8.118474204579112E-5</v>
      </c>
      <c r="D2">
        <f>'[1]SK16 9 Deg Cycle 2_7.xlsx'!D14</f>
        <v>3.5553195358285368E-3</v>
      </c>
      <c r="E2">
        <v>1</v>
      </c>
      <c r="F2" s="7">
        <f>E2/47*100</f>
        <v>2.1276595744680851</v>
      </c>
      <c r="G2">
        <f>AVERAGE(B2:B49)</f>
        <v>206.40927048649999</v>
      </c>
      <c r="H2">
        <f>AVERAGE(C2:C49)</f>
        <v>-8.118474204579112E-5</v>
      </c>
      <c r="I2">
        <f>AVERAGE(D2:D49)</f>
        <v>2.6084591623187631E-3</v>
      </c>
      <c r="J2">
        <v>0.25</v>
      </c>
    </row>
    <row r="3" spans="1:10" x14ac:dyDescent="0.25">
      <c r="A3" s="6" t="s">
        <v>70</v>
      </c>
      <c r="B3" t="str">
        <f>'[1]SK16 9 Deg Cycle 2_7.xlsx'!B2</f>
        <v>N/A</v>
      </c>
      <c r="C3" t="str">
        <f>'[1]SK16 9 Deg Cycle 2_7.xlsx'!C2</f>
        <v>N/A</v>
      </c>
      <c r="D3">
        <f>'[1]SK16 9 Deg Cycle 2_7.xlsx'!D2</f>
        <v>2.4853118038452339E-3</v>
      </c>
      <c r="E3">
        <v>2</v>
      </c>
      <c r="F3" s="7">
        <f t="shared" ref="F3:F45" si="0">E3/47*100</f>
        <v>4.2553191489361701</v>
      </c>
      <c r="G3" t="e">
        <f>G4/SQRT(COUNT(B2:B49))</f>
        <v>#DIV/0!</v>
      </c>
      <c r="H3" t="e">
        <f>H4/SQRT(COUNT(C2:C49))</f>
        <v>#DIV/0!</v>
      </c>
      <c r="I3">
        <f>I4/SQRT(COUNT(D2:D49))</f>
        <v>8.1799077907033263E-5</v>
      </c>
    </row>
    <row r="4" spans="1:10" x14ac:dyDescent="0.25">
      <c r="A4" s="6" t="s">
        <v>71</v>
      </c>
      <c r="B4" t="str">
        <f>'[1]SK16 9 Deg Cycle 2_7.xlsx'!B3</f>
        <v>N/A</v>
      </c>
      <c r="C4" t="str">
        <f>'[1]SK16 9 Deg Cycle 2_7.xlsx'!C3</f>
        <v>N/A</v>
      </c>
      <c r="D4">
        <f>'[1]SK16 9 Deg Cycle 2_7.xlsx'!D3</f>
        <v>2.6463576043490992E-3</v>
      </c>
      <c r="E4">
        <v>3</v>
      </c>
      <c r="F4" s="7">
        <f t="shared" si="0"/>
        <v>6.3829787234042552</v>
      </c>
      <c r="G4" t="e">
        <f>_xlfn.STDEV.S(B2:B49)</f>
        <v>#DIV/0!</v>
      </c>
      <c r="H4" t="e">
        <f>_xlfn.STDEV.S(C2:C196)</f>
        <v>#DIV/0!</v>
      </c>
      <c r="I4">
        <f>_xlfn.STDEV.S(D2:D196)</f>
        <v>5.6672063578906587E-4</v>
      </c>
    </row>
    <row r="5" spans="1:10" x14ac:dyDescent="0.25">
      <c r="A5" s="6" t="s">
        <v>72</v>
      </c>
      <c r="B5" t="str">
        <f>'[1]SK16 9 Deg Cycle 2_7.xlsx'!B4</f>
        <v>N/A</v>
      </c>
      <c r="C5" t="str">
        <f>'[1]SK16 9 Deg Cycle 2_7.xlsx'!C4</f>
        <v>N/A</v>
      </c>
      <c r="D5">
        <f>'[1]SK16 9 Deg Cycle 2_7.xlsx'!D4</f>
        <v>2.3370364736690439E-3</v>
      </c>
      <c r="E5">
        <v>4</v>
      </c>
      <c r="F5" s="7">
        <f t="shared" si="0"/>
        <v>8.5106382978723403</v>
      </c>
      <c r="G5" s="8" t="e">
        <f>G4/G2</f>
        <v>#DIV/0!</v>
      </c>
      <c r="H5" s="8" t="e">
        <f>H4/H2</f>
        <v>#DIV/0!</v>
      </c>
      <c r="I5" s="8">
        <f>I4/I2</f>
        <v>0.21726260620667925</v>
      </c>
    </row>
    <row r="6" spans="1:10" x14ac:dyDescent="0.25">
      <c r="A6" s="6" t="s">
        <v>73</v>
      </c>
      <c r="B6" t="str">
        <f>'[1]SK16 9 Deg Cycle 2_7.xlsx'!B5</f>
        <v>N/A</v>
      </c>
      <c r="C6" t="str">
        <f>'[1]SK16 9 Deg Cycle 2_7.xlsx'!C5</f>
        <v>N/A</v>
      </c>
      <c r="D6">
        <f>'[1]SK16 9 Deg Cycle 2_7.xlsx'!D5</f>
        <v>2.8318812897615208E-3</v>
      </c>
      <c r="E6">
        <v>5</v>
      </c>
      <c r="F6" s="7">
        <f t="shared" si="0"/>
        <v>10.638297872340425</v>
      </c>
      <c r="G6">
        <f>COUNT(B2:B196)</f>
        <v>1</v>
      </c>
      <c r="H6">
        <f>COUNT(C2:C196)</f>
        <v>1</v>
      </c>
      <c r="I6">
        <f>COUNT(D2:D196)</f>
        <v>48</v>
      </c>
    </row>
    <row r="7" spans="1:10" x14ac:dyDescent="0.25">
      <c r="A7" s="6" t="s">
        <v>74</v>
      </c>
      <c r="B7" t="str">
        <f>'[1]SK16 9 Deg Cycle 2_7.xlsx'!B6</f>
        <v>N/A</v>
      </c>
      <c r="C7" t="str">
        <f>'[1]SK16 9 Deg Cycle 2_7.xlsx'!C6</f>
        <v>N/A</v>
      </c>
      <c r="D7">
        <f>'[1]SK16 9 Deg Cycle 2_7.xlsx'!D6</f>
        <v>2.2327630621977569E-3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 t="str">
        <f>'[1]SK16 9 Deg Cycle 2_7.xlsx'!B7</f>
        <v>N/A</v>
      </c>
      <c r="C8" t="str">
        <f>'[1]SK16 9 Deg Cycle 2_7.xlsx'!C7</f>
        <v>N/A</v>
      </c>
      <c r="D8">
        <f>'[1]SK16 9 Deg Cycle 2_7.xlsx'!D7</f>
        <v>2.0056550110205268E-3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 t="str">
        <f>'[1]SK16 9 Deg Cycle 2_7.xlsx'!B8</f>
        <v>N/A</v>
      </c>
      <c r="C9" t="str">
        <f>'[1]SK16 9 Deg Cycle 2_7.xlsx'!C8</f>
        <v>N/A</v>
      </c>
      <c r="D9">
        <f>'[1]SK16 9 Deg Cycle 2_7.xlsx'!D8</f>
        <v>2.427865128274993E-3</v>
      </c>
      <c r="E9">
        <v>8</v>
      </c>
      <c r="F9" s="7">
        <f t="shared" si="0"/>
        <v>17.021276595744681</v>
      </c>
      <c r="G9">
        <f>MAX(B2:B49)</f>
        <v>206.40927048649999</v>
      </c>
      <c r="H9">
        <f>MAX(C2:C49)</f>
        <v>-8.118474204579112E-5</v>
      </c>
      <c r="I9">
        <f>MAX(D2:D49)</f>
        <v>3.9582967190596426E-3</v>
      </c>
    </row>
    <row r="10" spans="1:10" x14ac:dyDescent="0.25">
      <c r="A10" s="6" t="s">
        <v>77</v>
      </c>
      <c r="B10" t="str">
        <f>'[1]SK16 9 Deg Cycle 2_7.xlsx'!B9</f>
        <v>N/A</v>
      </c>
      <c r="C10" t="str">
        <f>'[1]SK16 9 Deg Cycle 2_7.xlsx'!C9</f>
        <v>N/A</v>
      </c>
      <c r="D10">
        <f>'[1]SK16 9 Deg Cycle 2_7.xlsx'!D9</f>
        <v>1.874898793193164E-3</v>
      </c>
      <c r="E10">
        <v>9</v>
      </c>
      <c r="F10" s="7">
        <f t="shared" si="0"/>
        <v>19.148936170212767</v>
      </c>
      <c r="G10">
        <f>MIN(B2:B49)</f>
        <v>206.40927048649999</v>
      </c>
      <c r="H10">
        <f>MIN(C2:C49)</f>
        <v>-8.118474204579112E-5</v>
      </c>
      <c r="I10">
        <f>MIN(D2:D49)</f>
        <v>5.7863612431728107E-4</v>
      </c>
    </row>
    <row r="11" spans="1:10" x14ac:dyDescent="0.25">
      <c r="A11" s="6" t="s">
        <v>78</v>
      </c>
      <c r="B11" t="str">
        <f>'[1]SK16 9 Deg Cycle 2_7.xlsx'!B10</f>
        <v>N/A</v>
      </c>
      <c r="C11" t="str">
        <f>'[1]SK16 9 Deg Cycle 2_7.xlsx'!C10</f>
        <v>N/A</v>
      </c>
      <c r="D11">
        <f>'[1]SK16 9 Deg Cycle 2_7.xlsx'!D10</f>
        <v>3.0754148470149051E-3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 t="str">
        <f>'[1]SK16 9 Deg Cycle 2_7.xlsx'!B11</f>
        <v>N/A</v>
      </c>
      <c r="C12" t="str">
        <f>'[1]SK16 9 Deg Cycle 2_7.xlsx'!C11</f>
        <v>N/A</v>
      </c>
      <c r="D12">
        <f>'[1]SK16 9 Deg Cycle 2_7.xlsx'!D11</f>
        <v>2.8384021847860652E-3</v>
      </c>
      <c r="E12">
        <v>11</v>
      </c>
      <c r="F12" s="7">
        <f t="shared" si="0"/>
        <v>23.404255319148938</v>
      </c>
      <c r="G12" t="e">
        <f>(16*G5^2)</f>
        <v>#DIV/0!</v>
      </c>
      <c r="H12" t="e">
        <f>(16*H5^2)</f>
        <v>#DIV/0!</v>
      </c>
      <c r="I12">
        <f>(16*I5^2)</f>
        <v>0.75524864089149735</v>
      </c>
    </row>
    <row r="13" spans="1:10" x14ac:dyDescent="0.25">
      <c r="A13" s="6" t="s">
        <v>80</v>
      </c>
      <c r="B13" t="str">
        <f>'[1]SK16 9 Deg Cycle 2_7.xlsx'!B12</f>
        <v>N/A</v>
      </c>
      <c r="C13" t="str">
        <f>'[1]SK16 9 Deg Cycle 2_7.xlsx'!C12</f>
        <v>N/A</v>
      </c>
      <c r="D13">
        <f>'[1]SK16 9 Deg Cycle 2_7.xlsx'!D12</f>
        <v>2.6517939791256182E-3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 t="str">
        <f>'[1]SK16 9 Deg Cycle 2_7.xlsx'!B13</f>
        <v>N/A</v>
      </c>
      <c r="C14" t="str">
        <f>'[1]SK16 9 Deg Cycle 2_7.xlsx'!C13</f>
        <v>N/A</v>
      </c>
      <c r="D14">
        <f>'[1]SK16 9 Deg Cycle 2_7.xlsx'!D13</f>
        <v>2.2415361071522872E-3</v>
      </c>
      <c r="E14">
        <v>13</v>
      </c>
      <c r="F14" s="7">
        <f t="shared" si="0"/>
        <v>27.659574468085108</v>
      </c>
      <c r="G14" t="e">
        <f>G12/G13</f>
        <v>#DIV/0!</v>
      </c>
      <c r="H14" t="e">
        <f>H12/H13</f>
        <v>#DIV/0!</v>
      </c>
      <c r="I14">
        <f>I12/I13</f>
        <v>9.1256614923155333</v>
      </c>
    </row>
    <row r="15" spans="1:10" x14ac:dyDescent="0.25">
      <c r="A15" s="6" t="s">
        <v>82</v>
      </c>
      <c r="B15" t="str">
        <f>'[1]SK16 9 Deg Cycle 2_7.xlsx'!B15</f>
        <v>N/A</v>
      </c>
      <c r="C15" t="str">
        <f>'[1]SK16 9 Deg Cycle 2_7.xlsx'!C15</f>
        <v>N/A</v>
      </c>
      <c r="D15">
        <f>'[1]SK16 9 Deg Cycle 2_7.xlsx'!D15</f>
        <v>3.293790301829838E-3</v>
      </c>
      <c r="E15">
        <v>14</v>
      </c>
      <c r="F15" s="7">
        <f t="shared" si="0"/>
        <v>29.787234042553191</v>
      </c>
      <c r="G15" t="e">
        <f>ROUND(G14,0)</f>
        <v>#DIV/0!</v>
      </c>
      <c r="H15" t="e">
        <f>ROUND(H14,0)</f>
        <v>#DIV/0!</v>
      </c>
      <c r="I15">
        <f>ROUND(I14,0)</f>
        <v>9</v>
      </c>
    </row>
    <row r="16" spans="1:10" x14ac:dyDescent="0.25">
      <c r="A16" s="6" t="s">
        <v>83</v>
      </c>
      <c r="B16" t="str">
        <f>'[1]SK16 9 Deg Cycle 2_7.xlsx'!B16</f>
        <v>N/A</v>
      </c>
      <c r="C16" t="str">
        <f>'[1]SK16 9 Deg Cycle 2_7.xlsx'!C16</f>
        <v>N/A</v>
      </c>
      <c r="D16">
        <f>'[1]SK16 9 Deg Cycle 2_7.xlsx'!D16</f>
        <v>2.3987288908910451E-3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 t="str">
        <f>'[1]SK16 9 Deg Cycle 2_7.xlsx'!B17</f>
        <v>N/A</v>
      </c>
      <c r="C17" t="str">
        <f>'[1]SK16 9 Deg Cycle 2_7.xlsx'!C17</f>
        <v>N/A</v>
      </c>
      <c r="D17">
        <f>'[1]SK16 9 Deg Cycle 2_7.xlsx'!D17</f>
        <v>2.8586695266491378E-3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 t="str">
        <f>'[1]SK16 9 Deg Cycle 2_7.xlsx'!B18</f>
        <v>N/A</v>
      </c>
      <c r="C18" t="str">
        <f>'[1]SK16 9 Deg Cycle 2_7.xlsx'!C18</f>
        <v>N/A</v>
      </c>
      <c r="D18">
        <f>'[1]SK16 9 Deg Cycle 2_7.xlsx'!D18</f>
        <v>3.1987564511357612E-3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 t="str">
        <f>'[1]SK16 9 Deg Cycle 2_7.xlsx'!B19</f>
        <v>N/A</v>
      </c>
      <c r="C19" t="str">
        <f>'[1]SK16 9 Deg Cycle 2_7.xlsx'!C19</f>
        <v>N/A</v>
      </c>
      <c r="D19">
        <f>'[1]SK16 9 Deg Cycle 2_7.xlsx'!D19</f>
        <v>2.4574525513389911E-3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 t="str">
        <f>'[1]SK16 9 Deg Cycle 2_7.xlsx'!B20</f>
        <v>N/A</v>
      </c>
      <c r="C20" t="str">
        <f>'[1]SK16 9 Deg Cycle 2_7.xlsx'!C20</f>
        <v>N/A</v>
      </c>
      <c r="D20">
        <f>'[1]SK16 9 Deg Cycle 2_7.xlsx'!D20</f>
        <v>3.0935151227963549E-3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 t="str">
        <f>'[1]SK16 9 Deg Cycle 2_7.xlsx'!B21</f>
        <v>N/A</v>
      </c>
      <c r="C21" t="str">
        <f>'[1]SK16 9 Deg Cycle 2_7.xlsx'!C21</f>
        <v>N/A</v>
      </c>
      <c r="D21">
        <f>'[1]SK16 9 Deg Cycle 2_7.xlsx'!D21</f>
        <v>2.1784815716902441E-3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 t="str">
        <f>'[1]SK16 9 Deg Cycle 2_7.xlsx'!B22</f>
        <v>N/A</v>
      </c>
      <c r="C22" t="str">
        <f>'[1]SK16 9 Deg Cycle 2_7.xlsx'!C22</f>
        <v>N/A</v>
      </c>
      <c r="D22">
        <f>'[1]SK16 9 Deg Cycle 2_7.xlsx'!D22</f>
        <v>2.5917665238244158E-3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 t="str">
        <f>'[1]SK16 9 Deg Cycle 2_7.xlsx'!B23</f>
        <v>N/A</v>
      </c>
      <c r="C23" t="str">
        <f>'[1]SK16 9 Deg Cycle 2_7.xlsx'!C23</f>
        <v>N/A</v>
      </c>
      <c r="D23">
        <f>'[1]SK16 9 Deg Cycle 2_7.xlsx'!D23</f>
        <v>2.6905332264625329E-3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 t="str">
        <f>'[1]SK16 9 Deg Cycle 2_7.xlsx'!B24</f>
        <v>N/A</v>
      </c>
      <c r="C24" t="str">
        <f>'[1]SK16 9 Deg Cycle 2_7.xlsx'!C24</f>
        <v>N/A</v>
      </c>
      <c r="D24">
        <f>'[1]SK16 9 Deg Cycle 2_7.xlsx'!D24</f>
        <v>3.9452532492724474E-3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 t="str">
        <f>'[1]SK16 9 Deg Cycle 2_7.xlsx'!B25</f>
        <v>N/A</v>
      </c>
      <c r="C25" t="str">
        <f>'[1]SK16 9 Deg Cycle 2_7.xlsx'!C25</f>
        <v>N/A</v>
      </c>
      <c r="D25">
        <f>'[1]SK16 9 Deg Cycle 2_7.xlsx'!D25</f>
        <v>2.908500285410598E-3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 t="str">
        <f>'[1]SK16 9 Deg Cycle 2_7.xlsx'!B26</f>
        <v>N/A</v>
      </c>
      <c r="C26" t="str">
        <f>'[1]SK16 9 Deg Cycle 2_7.xlsx'!C26</f>
        <v>N/A</v>
      </c>
      <c r="D26">
        <f>'[1]SK16 9 Deg Cycle 2_7.xlsx'!D26</f>
        <v>2.5918514851975571E-3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 t="str">
        <f>'[1]SK16 9 Deg Cycle 2_7.xlsx'!B27</f>
        <v>N/A</v>
      </c>
      <c r="C27" t="str">
        <f>'[1]SK16 9 Deg Cycle 2_7.xlsx'!C27</f>
        <v>N/A</v>
      </c>
      <c r="D27">
        <f>'[1]SK16 9 Deg Cycle 2_7.xlsx'!D27</f>
        <v>2.521103132726586E-3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 t="str">
        <f>'[1]SK16 9 Deg Cycle 2_7.xlsx'!B28</f>
        <v>N/A</v>
      </c>
      <c r="C28" t="str">
        <f>'[1]SK16 9 Deg Cycle 2_7.xlsx'!C28</f>
        <v>N/A</v>
      </c>
      <c r="D28">
        <f>'[1]SK16 9 Deg Cycle 2_7.xlsx'!D28</f>
        <v>2.2947929164733871E-3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 t="str">
        <f>'[1]SK16 9 Deg Cycle 2_7.xlsx'!B29</f>
        <v>N/A</v>
      </c>
      <c r="C29" t="str">
        <f>'[1]SK16 9 Deg Cycle 2_7.xlsx'!C29</f>
        <v>N/A</v>
      </c>
      <c r="D29">
        <f>'[1]SK16 9 Deg Cycle 2_7.xlsx'!D29</f>
        <v>1.736246231620608E-3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 t="str">
        <f>'[1]SK16 9 Deg Cycle 2_7.xlsx'!B30</f>
        <v>N/A</v>
      </c>
      <c r="C30" t="str">
        <f>'[1]SK16 9 Deg Cycle 2_7.xlsx'!C30</f>
        <v>N/A</v>
      </c>
      <c r="D30">
        <f>'[1]SK16 9 Deg Cycle 2_7.xlsx'!D30</f>
        <v>2.927558529255192E-3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 t="str">
        <f>'[1]SK16 9 Deg Cycle 2_7.xlsx'!B31</f>
        <v>N/A</v>
      </c>
      <c r="C31" t="str">
        <f>'[1]SK16 9 Deg Cycle 2_7.xlsx'!C31</f>
        <v>N/A</v>
      </c>
      <c r="D31">
        <f>'[1]SK16 9 Deg Cycle 2_7.xlsx'!D31</f>
        <v>3.1889036702492288E-3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 t="str">
        <f>'[1]SK16 9 Deg Cycle 2_7.xlsx'!B32</f>
        <v>N/A</v>
      </c>
      <c r="C32" t="str">
        <f>'[1]SK16 9 Deg Cycle 2_7.xlsx'!C32</f>
        <v>N/A</v>
      </c>
      <c r="D32">
        <f>'[1]SK16 9 Deg Cycle 2_7.xlsx'!D32</f>
        <v>2.8044686552945171E-3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 t="str">
        <f>'[1]SK16 9 Deg Cycle 2_7.xlsx'!B33</f>
        <v>N/A</v>
      </c>
      <c r="C33" t="str">
        <f>'[1]SK16 9 Deg Cycle 2_7.xlsx'!C33</f>
        <v>N/A</v>
      </c>
      <c r="D33">
        <f>'[1]SK16 9 Deg Cycle 2_7.xlsx'!D33</f>
        <v>2.2619355596569242E-3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 t="str">
        <f>'[1]SK16 9 Deg Cycle 2_7.xlsx'!B34</f>
        <v>N/A</v>
      </c>
      <c r="C34" t="str">
        <f>'[1]SK16 9 Deg Cycle 2_7.xlsx'!C34</f>
        <v>N/A</v>
      </c>
      <c r="D34">
        <f>'[1]SK16 9 Deg Cycle 2_7.xlsx'!D34</f>
        <v>2.6750450844754202E-3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 t="str">
        <f>'[1]SK16 9 Deg Cycle 2_7.xlsx'!B35</f>
        <v>N/A</v>
      </c>
      <c r="C35" t="str">
        <f>'[1]SK16 9 Deg Cycle 2_7.xlsx'!C35</f>
        <v>N/A</v>
      </c>
      <c r="D35">
        <f>'[1]SK16 9 Deg Cycle 2_7.xlsx'!D35</f>
        <v>2.1179731021891031E-3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 t="str">
        <f>'[1]SK16 9 Deg Cycle 2_7.xlsx'!B36</f>
        <v>N/A</v>
      </c>
      <c r="C36" t="str">
        <f>'[1]SK16 9 Deg Cycle 2_7.xlsx'!C36</f>
        <v>N/A</v>
      </c>
      <c r="D36">
        <f>'[1]SK16 9 Deg Cycle 2_7.xlsx'!D36</f>
        <v>2.6230453178203699E-3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 t="str">
        <f>'[1]SK16 9 Deg Cycle 2_7.xlsx'!B37</f>
        <v>N/A</v>
      </c>
      <c r="C37" t="str">
        <f>'[1]SK16 9 Deg Cycle 2_7.xlsx'!C37</f>
        <v>N/A</v>
      </c>
      <c r="D37">
        <f>'[1]SK16 9 Deg Cycle 2_7.xlsx'!D37</f>
        <v>2.9888206196713452E-3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 t="str">
        <f>'[1]SK16 9 Deg Cycle 2_7.xlsx'!B38</f>
        <v>N/A</v>
      </c>
      <c r="C38" t="str">
        <f>'[1]SK16 9 Deg Cycle 2_7.xlsx'!C38</f>
        <v>N/A</v>
      </c>
      <c r="D38">
        <f>'[1]SK16 9 Deg Cycle 2_7.xlsx'!D38</f>
        <v>2.2569053750371858E-3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 t="str">
        <f>'[1]SK16 9 Deg Cycle 2_7.xlsx'!B39</f>
        <v>N/A</v>
      </c>
      <c r="C39" t="str">
        <f>'[1]SK16 9 Deg Cycle 2_7.xlsx'!C39</f>
        <v>N/A</v>
      </c>
      <c r="D39">
        <f>'[1]SK16 9 Deg Cycle 2_7.xlsx'!D39</f>
        <v>1.9905304341224532E-3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 t="str">
        <f>'[1]SK16 9 Deg Cycle 2_7.xlsx'!B40</f>
        <v>N/A</v>
      </c>
      <c r="C40" t="str">
        <f>'[1]SK16 9 Deg Cycle 2_7.xlsx'!C40</f>
        <v>N/A</v>
      </c>
      <c r="D40">
        <f>'[1]SK16 9 Deg Cycle 2_7.xlsx'!D40</f>
        <v>2.1594499805253171E-3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 t="str">
        <f>'[1]SK16 9 Deg Cycle 2_7.xlsx'!B41</f>
        <v>N/A</v>
      </c>
      <c r="C41" t="str">
        <f>'[1]SK16 9 Deg Cycle 2_7.xlsx'!C41</f>
        <v>N/A</v>
      </c>
      <c r="D41">
        <f>'[1]SK16 9 Deg Cycle 2_7.xlsx'!D41</f>
        <v>2.6253555513995721E-3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 t="str">
        <f>'[1]SK16 9 Deg Cycle 2_7.xlsx'!B42</f>
        <v>N/A</v>
      </c>
      <c r="C42" t="str">
        <f>'[1]SK16 9 Deg Cycle 2_7.xlsx'!C42</f>
        <v>N/A</v>
      </c>
      <c r="D42">
        <f>'[1]SK16 9 Deg Cycle 2_7.xlsx'!D42</f>
        <v>2.5835510906907569E-3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 t="str">
        <f>'[1]SK16 9 Deg Cycle 2_7.xlsx'!B43</f>
        <v>N/A</v>
      </c>
      <c r="C43" t="str">
        <f>'[1]SK16 9 Deg Cycle 2_7.xlsx'!C43</f>
        <v>N/A</v>
      </c>
      <c r="D43">
        <f>'[1]SK16 9 Deg Cycle 2_7.xlsx'!D43</f>
        <v>2.6503958735703149E-3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2_7.xlsx'!B44</f>
        <v>N/A</v>
      </c>
      <c r="C44" t="str">
        <f>'[1]SK16 9 Deg Cycle 2_7.xlsx'!C44</f>
        <v>N/A</v>
      </c>
      <c r="D44">
        <f>'[1]SK16 9 Deg Cycle 2_7.xlsx'!D44</f>
        <v>5.7863612431728107E-4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2_7.xlsx'!B45</f>
        <v>N/A</v>
      </c>
      <c r="C45" t="str">
        <f>'[1]SK16 9 Deg Cycle 2_7.xlsx'!C45</f>
        <v>N/A</v>
      </c>
      <c r="D45">
        <f>'[1]SK16 9 Deg Cycle 2_7.xlsx'!D45</f>
        <v>2.297460334279093E-3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2_7.xlsx'!B46</f>
        <v>N/A</v>
      </c>
      <c r="C46" t="str">
        <f>'[1]SK16 9 Deg Cycle 2_7.xlsx'!C46</f>
        <v>N/A</v>
      </c>
      <c r="D46">
        <f>'[1]SK16 9 Deg Cycle 2_7.xlsx'!D46</f>
        <v>2.729164317953176E-3</v>
      </c>
    </row>
    <row r="47" spans="1:6" x14ac:dyDescent="0.25">
      <c r="A47" s="6" t="s">
        <v>114</v>
      </c>
      <c r="B47" t="str">
        <f>'[1]SK16 9 Deg Cycle 2_7.xlsx'!B47</f>
        <v>N/A</v>
      </c>
      <c r="C47" t="str">
        <f>'[1]SK16 9 Deg Cycle 2_7.xlsx'!C47</f>
        <v>N/A</v>
      </c>
      <c r="D47">
        <f>'[1]SK16 9 Deg Cycle 2_7.xlsx'!D47</f>
        <v>2.4016860343566348E-3</v>
      </c>
    </row>
    <row r="48" spans="1:6" x14ac:dyDescent="0.25">
      <c r="A48" s="6" t="s">
        <v>115</v>
      </c>
      <c r="B48" t="str">
        <f>'[1]SK16 9 Deg Cycle 2_7.xlsx'!B48</f>
        <v>N/A</v>
      </c>
      <c r="C48" t="str">
        <f>'[1]SK16 9 Deg Cycle 2_7.xlsx'!C48</f>
        <v>N/A</v>
      </c>
      <c r="D48">
        <f>'[1]SK16 9 Deg Cycle 2_7.xlsx'!D48</f>
        <v>3.9582967190596426E-3</v>
      </c>
    </row>
    <row r="49" spans="1:4" x14ac:dyDescent="0.25">
      <c r="A49" s="6" t="s">
        <v>116</v>
      </c>
      <c r="B49" t="str">
        <f>'[1]SK16 9 Deg Cycle 2_7.xlsx'!B49</f>
        <v>N/A</v>
      </c>
      <c r="C49" t="str">
        <f>'[1]SK16 9 Deg Cycle 2_7.xlsx'!C49</f>
        <v>N/A</v>
      </c>
      <c r="D49">
        <f>'[1]SK16 9 Deg Cycle 2_7.xlsx'!D49</f>
        <v>3.4231801298388511E-3</v>
      </c>
    </row>
  </sheetData>
  <autoFilter ref="B1:D49" xr:uid="{1D70D176-A244-4377-9AFF-FF298CFB390B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CF43-83CB-43A5-B349-CABA42013BA5}">
  <dimension ref="A1:J49"/>
  <sheetViews>
    <sheetView workbookViewId="0">
      <selection activeCell="M37" sqref="M37"/>
    </sheetView>
  </sheetViews>
  <sheetFormatPr defaultRowHeight="15" x14ac:dyDescent="0.25"/>
  <sheetData>
    <row r="1" spans="1:10" x14ac:dyDescent="0.25">
      <c r="B1" t="str">
        <f>'[1]Sk16 Rerun Cycle 3_10.xlsx'!B1</f>
        <v>Germtime</v>
      </c>
      <c r="C1" t="str">
        <f>'[1]Sk16 Rerun Cycle 3_10.xlsx'!C1</f>
        <v>Slope Coefficient</v>
      </c>
      <c r="D1" t="str">
        <f>'[1]Sk16 Rerun Cycle 3_10.xlsx'!D1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3_10.xlsx'!A2</f>
        <v>A1</v>
      </c>
      <c r="B2">
        <f>'[1]Sk16 Rerun Cycle 3_10.xlsx'!B47</f>
        <v>4.5466259805833298</v>
      </c>
      <c r="C2">
        <f>'[1]Sk16 Rerun Cycle 3_10.xlsx'!C47</f>
        <v>4.8581268991758312E-5</v>
      </c>
      <c r="D2">
        <f>'[1]Sk16 Rerun Cycle 3_10.xlsx'!D47</f>
        <v>4.4190325812058454E-3</v>
      </c>
      <c r="E2">
        <v>1</v>
      </c>
      <c r="F2" s="7">
        <f>E2/47*100</f>
        <v>2.1276595744680851</v>
      </c>
      <c r="G2">
        <f>AVERAGE(B2:B49)</f>
        <v>101.1624240629147</v>
      </c>
      <c r="H2">
        <f>AVERAGE(C2:C49)</f>
        <v>2.5170493149053456E-4</v>
      </c>
      <c r="I2">
        <f>AVERAGE(D2:D49)</f>
        <v>4.0800893383614485E-3</v>
      </c>
      <c r="J2">
        <v>0.25</v>
      </c>
    </row>
    <row r="3" spans="1:10" x14ac:dyDescent="0.25">
      <c r="A3" t="str">
        <f>'[1]Sk16 Rerun Cycle 3_10.xlsx'!A3</f>
        <v>B1</v>
      </c>
      <c r="B3">
        <f>'[1]Sk16 Rerun Cycle 3_10.xlsx'!B43</f>
        <v>6.0578719728888899</v>
      </c>
      <c r="C3">
        <f>'[1]Sk16 Rerun Cycle 3_10.xlsx'!C43</f>
        <v>1.4269674101265981E-4</v>
      </c>
      <c r="D3">
        <f>'[1]Sk16 Rerun Cycle 3_10.xlsx'!D43</f>
        <v>5.0123307015970684E-3</v>
      </c>
      <c r="E3">
        <v>2</v>
      </c>
      <c r="F3" s="7">
        <f t="shared" ref="F3:F45" si="0">E3/47*100</f>
        <v>4.2553191489361701</v>
      </c>
      <c r="G3">
        <f>G4/SQRT(COUNT(B2:B49))</f>
        <v>12.306632057868844</v>
      </c>
      <c r="H3">
        <f>H4/SQRT(COUNT(C2:C49))</f>
        <v>3.4018436485158E-5</v>
      </c>
      <c r="I3">
        <f>I4/SQRT(COUNT(D2:D49))</f>
        <v>1.553271153391376E-4</v>
      </c>
    </row>
    <row r="4" spans="1:10" x14ac:dyDescent="0.25">
      <c r="A4" t="str">
        <f>'[1]Sk16 Rerun Cycle 3_10.xlsx'!A4</f>
        <v>C1</v>
      </c>
      <c r="B4">
        <f>'[1]Sk16 Rerun Cycle 3_10.xlsx'!B15</f>
        <v>16.6030773003333</v>
      </c>
      <c r="C4">
        <f>'[1]Sk16 Rerun Cycle 3_10.xlsx'!C15</f>
        <v>2.0081102288749261E-4</v>
      </c>
      <c r="D4">
        <f>'[1]Sk16 Rerun Cycle 3_10.xlsx'!D15</f>
        <v>5.3461529366195066E-3</v>
      </c>
      <c r="E4">
        <v>3</v>
      </c>
      <c r="F4" s="7">
        <f t="shared" si="0"/>
        <v>6.3829787234042552</v>
      </c>
      <c r="G4">
        <f>_xlfn.STDEV.S(B2:B49)</f>
        <v>65.120575803792036</v>
      </c>
      <c r="H4">
        <f>_xlfn.STDEV.S(C2:C196)</f>
        <v>1.8000864586194856E-4</v>
      </c>
      <c r="I4">
        <f>_xlfn.STDEV.S(D2:D196)</f>
        <v>1.0761378222419896E-3</v>
      </c>
    </row>
    <row r="5" spans="1:10" x14ac:dyDescent="0.25">
      <c r="A5" t="str">
        <f>'[1]Sk16 Rerun Cycle 3_10.xlsx'!A5</f>
        <v>D1</v>
      </c>
      <c r="B5">
        <f>'[1]Sk16 Rerun Cycle 3_10.xlsx'!B33</f>
        <v>37.190901979111104</v>
      </c>
      <c r="C5">
        <f>'[1]Sk16 Rerun Cycle 3_10.xlsx'!C33</f>
        <v>3.5764306044964123E-5</v>
      </c>
      <c r="D5">
        <f>'[1]Sk16 Rerun Cycle 3_10.xlsx'!D33</f>
        <v>5.283466620100508E-3</v>
      </c>
      <c r="E5">
        <v>4</v>
      </c>
      <c r="F5" s="7">
        <f t="shared" si="0"/>
        <v>8.5106382978723403</v>
      </c>
      <c r="G5" s="8">
        <f>G4/G2</f>
        <v>0.64372296736674084</v>
      </c>
      <c r="H5" s="8">
        <f>H4/H2</f>
        <v>0.71515740591962873</v>
      </c>
      <c r="I5" s="8">
        <f>I4/I2</f>
        <v>0.26375349483748395</v>
      </c>
    </row>
    <row r="6" spans="1:10" x14ac:dyDescent="0.25">
      <c r="A6" t="str">
        <f>'[1]Sk16 Rerun Cycle 3_10.xlsx'!A6</f>
        <v>E1</v>
      </c>
      <c r="B6">
        <f>'[1]Sk16 Rerun Cycle 3_10.xlsx'!B32</f>
        <v>45.218761318083303</v>
      </c>
      <c r="C6">
        <f>'[1]Sk16 Rerun Cycle 3_10.xlsx'!C32</f>
        <v>2.0798587144047091E-4</v>
      </c>
      <c r="D6">
        <f>'[1]Sk16 Rerun Cycle 3_10.xlsx'!D32</f>
        <v>3.694948730996012E-3</v>
      </c>
      <c r="E6">
        <v>5</v>
      </c>
      <c r="F6" s="7">
        <f t="shared" si="0"/>
        <v>10.638297872340425</v>
      </c>
      <c r="G6">
        <f>COUNT(B2:B196)</f>
        <v>28</v>
      </c>
      <c r="H6">
        <f>COUNT(C2:C196)</f>
        <v>28</v>
      </c>
      <c r="I6">
        <f>COUNT(D2:D196)</f>
        <v>48</v>
      </c>
    </row>
    <row r="7" spans="1:10" x14ac:dyDescent="0.25">
      <c r="A7" t="str">
        <f>'[1]Sk16 Rerun Cycle 3_10.xlsx'!A7</f>
        <v>F1</v>
      </c>
      <c r="B7">
        <f>'[1]Sk16 Rerun Cycle 3_10.xlsx'!B40</f>
        <v>46.222087558055598</v>
      </c>
      <c r="C7">
        <f>'[1]Sk16 Rerun Cycle 3_10.xlsx'!C40</f>
        <v>2.5977162113646388E-4</v>
      </c>
      <c r="D7">
        <f>'[1]Sk16 Rerun Cycle 3_10.xlsx'!D40</f>
        <v>3.8162697580830149E-3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3_10.xlsx'!A8</f>
        <v>F2</v>
      </c>
      <c r="B8">
        <f>'[1]Sk16 Rerun Cycle 3_10.xlsx'!B36</f>
        <v>53.2589205490833</v>
      </c>
      <c r="C8">
        <f>'[1]Sk16 Rerun Cycle 3_10.xlsx'!C36</f>
        <v>3.4836585941403088E-4</v>
      </c>
      <c r="D8">
        <f>'[1]Sk16 Rerun Cycle 3_10.xlsx'!D36</f>
        <v>4.0025047968077878E-3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3_10.xlsx'!A9</f>
        <v>E2</v>
      </c>
      <c r="B9">
        <f>'[1]Sk16 Rerun Cycle 3_10.xlsx'!B42</f>
        <v>55.763756884611098</v>
      </c>
      <c r="C9">
        <f>'[1]Sk16 Rerun Cycle 3_10.xlsx'!C42</f>
        <v>2.4971811002607669E-4</v>
      </c>
      <c r="D9">
        <f>'[1]Sk16 Rerun Cycle 3_10.xlsx'!D42</f>
        <v>5.2747700396004312E-3</v>
      </c>
      <c r="E9">
        <v>8</v>
      </c>
      <c r="F9" s="7">
        <f t="shared" si="0"/>
        <v>17.021276595744681</v>
      </c>
      <c r="G9">
        <f>MAX(B2:B49)</f>
        <v>229.270960075</v>
      </c>
      <c r="H9">
        <f>MAX(C2:C49)</f>
        <v>6.9742474866530844E-4</v>
      </c>
      <c r="I9">
        <f>MAX(D2:D49)</f>
        <v>8.0791043632585571E-3</v>
      </c>
    </row>
    <row r="10" spans="1:10" x14ac:dyDescent="0.25">
      <c r="A10" t="str">
        <f>'[1]Sk16 Rerun Cycle 3_10.xlsx'!A10</f>
        <v>D2</v>
      </c>
      <c r="B10">
        <f>'[1]Sk16 Rerun Cycle 3_10.xlsx'!B30</f>
        <v>60.283887381861099</v>
      </c>
      <c r="C10">
        <f>'[1]Sk16 Rerun Cycle 3_10.xlsx'!C30</f>
        <v>1.911388377810616E-4</v>
      </c>
      <c r="D10">
        <f>'[1]Sk16 Rerun Cycle 3_10.xlsx'!D30</f>
        <v>4.4111432560397772E-3</v>
      </c>
      <c r="E10">
        <v>9</v>
      </c>
      <c r="F10" s="7">
        <f t="shared" si="0"/>
        <v>19.148936170212767</v>
      </c>
      <c r="G10">
        <f>MIN(B2:B49)</f>
        <v>4.5466259805833298</v>
      </c>
      <c r="H10">
        <f>MIN(C2:C49)</f>
        <v>-2.8214755316675298E-5</v>
      </c>
      <c r="I10">
        <f>MIN(D2:D49)</f>
        <v>4.3930137864695463E-4</v>
      </c>
    </row>
    <row r="11" spans="1:10" x14ac:dyDescent="0.25">
      <c r="A11" t="str">
        <f>'[1]Sk16 Rerun Cycle 3_10.xlsx'!A11</f>
        <v>C2</v>
      </c>
      <c r="B11">
        <f>'[1]Sk16 Rerun Cycle 3_10.xlsx'!B26</f>
        <v>66.319220250555603</v>
      </c>
      <c r="C11">
        <f>'[1]Sk16 Rerun Cycle 3_10.xlsx'!C26</f>
        <v>4.0147068085418978E-4</v>
      </c>
      <c r="D11">
        <f>'[1]Sk16 Rerun Cycle 3_10.xlsx'!D26</f>
        <v>4.0442843676358796E-3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3_10.xlsx'!A12</f>
        <v>B2</v>
      </c>
      <c r="B12">
        <f>'[1]Sk16 Rerun Cycle 3_10.xlsx'!B37</f>
        <v>68.567737623777802</v>
      </c>
      <c r="C12">
        <f>'[1]Sk16 Rerun Cycle 3_10.xlsx'!C37</f>
        <v>3.3789903983876121E-4</v>
      </c>
      <c r="D12">
        <f>'[1]Sk16 Rerun Cycle 3_10.xlsx'!D37</f>
        <v>4.2071050724863104E-3</v>
      </c>
      <c r="E12">
        <v>11</v>
      </c>
      <c r="F12" s="7">
        <f t="shared" si="0"/>
        <v>23.404255319148938</v>
      </c>
      <c r="G12">
        <f>(16*G5^2)</f>
        <v>6.6300681394470731</v>
      </c>
      <c r="H12">
        <f>(16*H5^2)</f>
        <v>8.1832018438670815</v>
      </c>
      <c r="I12">
        <f>(16*I5^2)</f>
        <v>1.1130544966237867</v>
      </c>
    </row>
    <row r="13" spans="1:10" x14ac:dyDescent="0.25">
      <c r="A13" t="str">
        <f>'[1]Sk16 Rerun Cycle 3_10.xlsx'!A13</f>
        <v>A2</v>
      </c>
      <c r="B13">
        <f>'[1]Sk16 Rerun Cycle 3_10.xlsx'!B28</f>
        <v>69.069594175777794</v>
      </c>
      <c r="C13">
        <f>'[1]Sk16 Rerun Cycle 3_10.xlsx'!C28</f>
        <v>2.496504194935127E-4</v>
      </c>
      <c r="D13">
        <f>'[1]Sk16 Rerun Cycle 3_10.xlsx'!D28</f>
        <v>3.751366019433221E-3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3_10.xlsx'!A14</f>
        <v>A3</v>
      </c>
      <c r="B14">
        <f>'[1]Sk16 Rerun Cycle 3_10.xlsx'!B2</f>
        <v>72.5865049454722</v>
      </c>
      <c r="C14">
        <f>'[1]Sk16 Rerun Cycle 3_10.xlsx'!C2</f>
        <v>4.059508632811829E-4</v>
      </c>
      <c r="D14">
        <f>'[1]Sk16 Rerun Cycle 3_10.xlsx'!D2</f>
        <v>4.2785375904142962E-3</v>
      </c>
      <c r="E14">
        <v>13</v>
      </c>
      <c r="F14" s="7">
        <f t="shared" si="0"/>
        <v>27.659574468085108</v>
      </c>
      <c r="G14">
        <f>G12/G13</f>
        <v>80.111044543107639</v>
      </c>
      <c r="H14">
        <f>H12/H13</f>
        <v>98.877542980116104</v>
      </c>
      <c r="I14">
        <f>I12/I13</f>
        <v>13.449025934953779</v>
      </c>
    </row>
    <row r="15" spans="1:10" x14ac:dyDescent="0.25">
      <c r="A15" t="str">
        <f>'[1]Sk16 Rerun Cycle 3_10.xlsx'!A15</f>
        <v>B3</v>
      </c>
      <c r="B15">
        <f>'[1]Sk16 Rerun Cycle 3_10.xlsx'!B39</f>
        <v>76.109365271416706</v>
      </c>
      <c r="C15">
        <f>'[1]Sk16 Rerun Cycle 3_10.xlsx'!C39</f>
        <v>6.1486775520145092E-4</v>
      </c>
      <c r="D15">
        <f>'[1]Sk16 Rerun Cycle 3_10.xlsx'!D39</f>
        <v>5.444525062268302E-3</v>
      </c>
      <c r="E15">
        <v>14</v>
      </c>
      <c r="F15" s="7">
        <f t="shared" si="0"/>
        <v>29.787234042553191</v>
      </c>
      <c r="G15">
        <f>ROUND(G14,0)</f>
        <v>80</v>
      </c>
      <c r="H15">
        <f>ROUND(H14,0)</f>
        <v>99</v>
      </c>
      <c r="I15">
        <f>ROUND(I14,0)</f>
        <v>13</v>
      </c>
    </row>
    <row r="16" spans="1:10" x14ac:dyDescent="0.25">
      <c r="A16" t="str">
        <f>'[1]Sk16 Rerun Cycle 3_10.xlsx'!A16</f>
        <v>C3</v>
      </c>
      <c r="B16">
        <f>'[1]Sk16 Rerun Cycle 3_10.xlsx'!B38</f>
        <v>79.1140092093611</v>
      </c>
      <c r="C16">
        <f>'[1]Sk16 Rerun Cycle 3_10.xlsx'!C38</f>
        <v>6.9742474866530844E-4</v>
      </c>
      <c r="D16">
        <f>'[1]Sk16 Rerun Cycle 3_10.xlsx'!D38</f>
        <v>4.5486103606076668E-3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3_10.xlsx'!A17</f>
        <v>D3</v>
      </c>
      <c r="B17">
        <f>'[1]Sk16 Rerun Cycle 3_10.xlsx'!B23</f>
        <v>84.138377618444395</v>
      </c>
      <c r="C17">
        <f>'[1]Sk16 Rerun Cycle 3_10.xlsx'!C23</f>
        <v>3.8892783192052938E-4</v>
      </c>
      <c r="D17">
        <f>'[1]Sk16 Rerun Cycle 3_10.xlsx'!D23</f>
        <v>3.5476478252303382E-3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3_10.xlsx'!A18</f>
        <v>E3</v>
      </c>
      <c r="B18">
        <f>'[1]Sk16 Rerun Cycle 3_10.xlsx'!B5</f>
        <v>106.73777218836101</v>
      </c>
      <c r="C18">
        <f>'[1]Sk16 Rerun Cycle 3_10.xlsx'!C5</f>
        <v>4.4576672284847043E-4</v>
      </c>
      <c r="D18">
        <f>'[1]Sk16 Rerun Cycle 3_10.xlsx'!D5</f>
        <v>3.2609835915785568E-3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3_10.xlsx'!A19</f>
        <v>F3</v>
      </c>
      <c r="B19">
        <f>'[1]Sk16 Rerun Cycle 3_10.xlsx'!B8</f>
        <v>115.774242094361</v>
      </c>
      <c r="C19">
        <f>'[1]Sk16 Rerun Cycle 3_10.xlsx'!C8</f>
        <v>4.9764455300833602E-5</v>
      </c>
      <c r="D19">
        <f>'[1]Sk16 Rerun Cycle 3_10.xlsx'!D8</f>
        <v>4.08753881199101E-3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3_10.xlsx'!A20</f>
        <v>F4</v>
      </c>
      <c r="B20">
        <f>'[1]Sk16 Rerun Cycle 3_10.xlsx'!B24</f>
        <v>131.34821252102799</v>
      </c>
      <c r="C20">
        <f>'[1]Sk16 Rerun Cycle 3_10.xlsx'!C24</f>
        <v>2.8218277945602898E-4</v>
      </c>
      <c r="D20">
        <f>'[1]Sk16 Rerun Cycle 3_10.xlsx'!D24</f>
        <v>2.4867256786329549E-3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3_10.xlsx'!A21</f>
        <v>E4</v>
      </c>
      <c r="B21">
        <f>'[1]Sk16 Rerun Cycle 3_10.xlsx'!B48</f>
        <v>131.84914820880601</v>
      </c>
      <c r="C21">
        <f>'[1]Sk16 Rerun Cycle 3_10.xlsx'!C48</f>
        <v>3.5466521148679362E-4</v>
      </c>
      <c r="D21">
        <f>'[1]Sk16 Rerun Cycle 3_10.xlsx'!D48</f>
        <v>4.9544466833175002E-3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3_10.xlsx'!A22</f>
        <v>D4</v>
      </c>
      <c r="B22">
        <f>'[1]Sk16 Rerun Cycle 3_10.xlsx'!B19</f>
        <v>165.498309047361</v>
      </c>
      <c r="C22">
        <f>'[1]Sk16 Rerun Cycle 3_10.xlsx'!C19</f>
        <v>3.8932759282380648E-5</v>
      </c>
      <c r="D22">
        <f>'[1]Sk16 Rerun Cycle 3_10.xlsx'!D19</f>
        <v>3.835557684869084E-3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3_10.xlsx'!A23</f>
        <v>C4</v>
      </c>
      <c r="B23">
        <f>'[1]Sk16 Rerun Cycle 3_10.xlsx'!B10</f>
        <v>166.503346277167</v>
      </c>
      <c r="C23">
        <f>'[1]Sk16 Rerun Cycle 3_10.xlsx'!C10</f>
        <v>3.9446191093487189E-4</v>
      </c>
      <c r="D23">
        <f>'[1]Sk16 Rerun Cycle 3_10.xlsx'!D10</f>
        <v>3.6991379429002951E-3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3_10.xlsx'!A24</f>
        <v>B4</v>
      </c>
      <c r="B24">
        <f>'[1]Sk16 Rerun Cycle 3_10.xlsx'!B41</f>
        <v>169.522789921</v>
      </c>
      <c r="C24">
        <f>'[1]Sk16 Rerun Cycle 3_10.xlsx'!C41</f>
        <v>1.7906902186831539E-4</v>
      </c>
      <c r="D24">
        <f>'[1]Sk16 Rerun Cycle 3_10.xlsx'!D41</f>
        <v>3.0596986895951592E-3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3_10.xlsx'!A25</f>
        <v>A4</v>
      </c>
      <c r="B25">
        <f>'[1]Sk16 Rerun Cycle 3_10.xlsx'!B22</f>
        <v>177.55470364341701</v>
      </c>
      <c r="C25">
        <f>'[1]Sk16 Rerun Cycle 3_10.xlsx'!C22</f>
        <v>1.118107333495588E-4</v>
      </c>
      <c r="D25">
        <f>'[1]Sk16 Rerun Cycle 3_10.xlsx'!D22</f>
        <v>3.7489407368797032E-3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3_10.xlsx'!A26</f>
        <v>A5</v>
      </c>
      <c r="B26">
        <f>'[1]Sk16 Rerun Cycle 3_10.xlsx'!B7</f>
        <v>186.58986940725001</v>
      </c>
      <c r="C26">
        <f>'[1]Sk16 Rerun Cycle 3_10.xlsx'!C7</f>
        <v>1.164643504518512E-4</v>
      </c>
      <c r="D26">
        <f>'[1]Sk16 Rerun Cycle 3_10.xlsx'!D7</f>
        <v>3.774218364501578E-3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3_10.xlsx'!A27</f>
        <v>B5</v>
      </c>
      <c r="B27">
        <f>'[1]Sk16 Rerun Cycle 3_10.xlsx'!B45</f>
        <v>186.58986940725001</v>
      </c>
      <c r="C27">
        <f>'[1]Sk16 Rerun Cycle 3_10.xlsx'!C45</f>
        <v>3.3538832775226852E-4</v>
      </c>
      <c r="D27">
        <f>'[1]Sk16 Rerun Cycle 3_10.xlsx'!D45</f>
        <v>3.763162569616639E-3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3_10.xlsx'!A28</f>
        <v>C5</v>
      </c>
      <c r="B28">
        <f>'[1]Sk16 Rerun Cycle 3_10.xlsx'!B16</f>
        <v>224.257950951194</v>
      </c>
      <c r="C28">
        <f>'[1]Sk16 Rerun Cycle 3_10.xlsx'!C16</f>
        <v>-1.357841366964586E-5</v>
      </c>
      <c r="D28">
        <f>'[1]Sk16 Rerun Cycle 3_10.xlsx'!D16</f>
        <v>3.1528071385311471E-3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3_10.xlsx'!A29</f>
        <v>D5</v>
      </c>
      <c r="B29">
        <f>'[1]Sk16 Rerun Cycle 3_10.xlsx'!B17</f>
        <v>229.270960075</v>
      </c>
      <c r="C29">
        <f>'[1]Sk16 Rerun Cycle 3_10.xlsx'!C17</f>
        <v>-2.8214755316675298E-5</v>
      </c>
      <c r="D29">
        <f>'[1]Sk16 Rerun Cycle 3_10.xlsx'!D17</f>
        <v>4.2275429916805076E-3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3_10.xlsx'!A30</f>
        <v>E5</v>
      </c>
      <c r="B30" t="str">
        <f>'[1]Sk16 Rerun Cycle 3_10.xlsx'!B3</f>
        <v>N/A</v>
      </c>
      <c r="C30" t="str">
        <f>'[1]Sk16 Rerun Cycle 3_10.xlsx'!C3</f>
        <v>N/A</v>
      </c>
      <c r="D30">
        <f>'[1]Sk16 Rerun Cycle 3_10.xlsx'!D3</f>
        <v>3.26366420831881E-3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3_10.xlsx'!A31</f>
        <v>F5</v>
      </c>
      <c r="B31" t="str">
        <f>'[1]Sk16 Rerun Cycle 3_10.xlsx'!B4</f>
        <v>N/A</v>
      </c>
      <c r="C31" t="str">
        <f>'[1]Sk16 Rerun Cycle 3_10.xlsx'!C4</f>
        <v>N/A</v>
      </c>
      <c r="D31">
        <f>'[1]Sk16 Rerun Cycle 3_10.xlsx'!D4</f>
        <v>4.2363469723756828E-3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3_10.xlsx'!A32</f>
        <v>F6</v>
      </c>
      <c r="B32" t="str">
        <f>'[1]Sk16 Rerun Cycle 3_10.xlsx'!B6</f>
        <v>N/A</v>
      </c>
      <c r="C32" t="str">
        <f>'[1]Sk16 Rerun Cycle 3_10.xlsx'!C6</f>
        <v>N/A</v>
      </c>
      <c r="D32">
        <f>'[1]Sk16 Rerun Cycle 3_10.xlsx'!D6</f>
        <v>4.122599138979376E-3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3_10.xlsx'!A33</f>
        <v>E6</v>
      </c>
      <c r="B33" t="str">
        <f>'[1]Sk16 Rerun Cycle 3_10.xlsx'!B9</f>
        <v>N/A</v>
      </c>
      <c r="C33" t="str">
        <f>'[1]Sk16 Rerun Cycle 3_10.xlsx'!C9</f>
        <v>N/A</v>
      </c>
      <c r="D33">
        <f>'[1]Sk16 Rerun Cycle 3_10.xlsx'!D9</f>
        <v>3.612234713107715E-3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3_10.xlsx'!A34</f>
        <v>D6</v>
      </c>
      <c r="B34" t="str">
        <f>'[1]Sk16 Rerun Cycle 3_10.xlsx'!B11</f>
        <v>N/A</v>
      </c>
      <c r="C34" t="str">
        <f>'[1]Sk16 Rerun Cycle 3_10.xlsx'!C11</f>
        <v>N/A</v>
      </c>
      <c r="D34">
        <f>'[1]Sk16 Rerun Cycle 3_10.xlsx'!D11</f>
        <v>4.4043989124750646E-3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3_10.xlsx'!A35</f>
        <v>C6</v>
      </c>
      <c r="B35" t="str">
        <f>'[1]Sk16 Rerun Cycle 3_10.xlsx'!B12</f>
        <v>N/A</v>
      </c>
      <c r="C35" t="str">
        <f>'[1]Sk16 Rerun Cycle 3_10.xlsx'!C12</f>
        <v>N/A</v>
      </c>
      <c r="D35">
        <f>'[1]Sk16 Rerun Cycle 3_10.xlsx'!D12</f>
        <v>4.113536520784224E-3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3_10.xlsx'!A36</f>
        <v>B6</v>
      </c>
      <c r="B36" t="str">
        <f>'[1]Sk16 Rerun Cycle 3_10.xlsx'!B13</f>
        <v>N/A</v>
      </c>
      <c r="C36" t="str">
        <f>'[1]Sk16 Rerun Cycle 3_10.xlsx'!C13</f>
        <v>N/A</v>
      </c>
      <c r="D36">
        <f>'[1]Sk16 Rerun Cycle 3_10.xlsx'!D13</f>
        <v>4.4600427221193227E-3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3_10.xlsx'!A37</f>
        <v>A6</v>
      </c>
      <c r="B37" t="str">
        <f>'[1]Sk16 Rerun Cycle 3_10.xlsx'!B14</f>
        <v>N/A</v>
      </c>
      <c r="C37" t="str">
        <f>'[1]Sk16 Rerun Cycle 3_10.xlsx'!C14</f>
        <v>N/A</v>
      </c>
      <c r="D37">
        <f>'[1]Sk16 Rerun Cycle 3_10.xlsx'!D14</f>
        <v>5.0789582398070524E-3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3_10.xlsx'!A38</f>
        <v>A7</v>
      </c>
      <c r="B38" t="str">
        <f>'[1]Sk16 Rerun Cycle 3_10.xlsx'!B18</f>
        <v>N/A</v>
      </c>
      <c r="C38" t="str">
        <f>'[1]Sk16 Rerun Cycle 3_10.xlsx'!C18</f>
        <v>N/A</v>
      </c>
      <c r="D38">
        <f>'[1]Sk16 Rerun Cycle 3_10.xlsx'!D18</f>
        <v>2.9984452096444708E-3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3_10.xlsx'!A39</f>
        <v>B7</v>
      </c>
      <c r="B39" t="str">
        <f>'[1]Sk16 Rerun Cycle 3_10.xlsx'!B20</f>
        <v>N/A</v>
      </c>
      <c r="C39" t="str">
        <f>'[1]Sk16 Rerun Cycle 3_10.xlsx'!C20</f>
        <v>N/A</v>
      </c>
      <c r="D39">
        <f>'[1]Sk16 Rerun Cycle 3_10.xlsx'!D20</f>
        <v>3.6280608144372058E-3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3_10.xlsx'!A40</f>
        <v>C7</v>
      </c>
      <c r="B40" t="str">
        <f>'[1]Sk16 Rerun Cycle 3_10.xlsx'!B21</f>
        <v>N/A</v>
      </c>
      <c r="C40" t="str">
        <f>'[1]Sk16 Rerun Cycle 3_10.xlsx'!C21</f>
        <v>N/A</v>
      </c>
      <c r="D40">
        <f>'[1]Sk16 Rerun Cycle 3_10.xlsx'!D21</f>
        <v>5.1969734666438092E-3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3_10.xlsx'!A41</f>
        <v>D7</v>
      </c>
      <c r="B41" t="str">
        <f>'[1]Sk16 Rerun Cycle 3_10.xlsx'!B25</f>
        <v>N/A</v>
      </c>
      <c r="C41" t="str">
        <f>'[1]Sk16 Rerun Cycle 3_10.xlsx'!C25</f>
        <v>N/A</v>
      </c>
      <c r="D41">
        <f>'[1]Sk16 Rerun Cycle 3_10.xlsx'!D25</f>
        <v>3.0237551836629151E-3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3_10.xlsx'!A42</f>
        <v>E7</v>
      </c>
      <c r="B42" t="str">
        <f>'[1]Sk16 Rerun Cycle 3_10.xlsx'!B27</f>
        <v>N/A</v>
      </c>
      <c r="C42" t="str">
        <f>'[1]Sk16 Rerun Cycle 3_10.xlsx'!C27</f>
        <v>N/A</v>
      </c>
      <c r="D42">
        <f>'[1]Sk16 Rerun Cycle 3_10.xlsx'!D27</f>
        <v>5.4666234495971038E-3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3_10.xlsx'!A43</f>
        <v>F7</v>
      </c>
      <c r="B43" t="str">
        <f>'[1]Sk16 Rerun Cycle 3_10.xlsx'!B29</f>
        <v>N/A</v>
      </c>
      <c r="C43" t="str">
        <f>'[1]Sk16 Rerun Cycle 3_10.xlsx'!C29</f>
        <v>N/A</v>
      </c>
      <c r="D43">
        <f>'[1]Sk16 Rerun Cycle 3_10.xlsx'!D29</f>
        <v>3.6256677965706609E-3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3_10.xlsx'!A44</f>
        <v>F8</v>
      </c>
      <c r="B44" t="str">
        <f>'[1]Sk16 Rerun Cycle 3_10.xlsx'!B31</f>
        <v>N/A</v>
      </c>
      <c r="C44" t="str">
        <f>'[1]Sk16 Rerun Cycle 3_10.xlsx'!C31</f>
        <v>N/A</v>
      </c>
      <c r="D44">
        <f>'[1]Sk16 Rerun Cycle 3_10.xlsx'!D31</f>
        <v>4.9475918930522939E-3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3_10.xlsx'!A45</f>
        <v>E8</v>
      </c>
      <c r="B45" t="str">
        <f>'[1]Sk16 Rerun Cycle 3_10.xlsx'!B34</f>
        <v>N/A</v>
      </c>
      <c r="C45" t="str">
        <f>'[1]Sk16 Rerun Cycle 3_10.xlsx'!C34</f>
        <v>N/A</v>
      </c>
      <c r="D45">
        <f>'[1]Sk16 Rerun Cycle 3_10.xlsx'!D34</f>
        <v>3.2729943853846361E-3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3_10.xlsx'!A46</f>
        <v>D8</v>
      </c>
      <c r="B46" t="str">
        <f>'[1]Sk16 Rerun Cycle 3_10.xlsx'!B35</f>
        <v>N/A</v>
      </c>
      <c r="C46" t="str">
        <f>'[1]Sk16 Rerun Cycle 3_10.xlsx'!C35</f>
        <v>N/A</v>
      </c>
      <c r="D46">
        <f>'[1]Sk16 Rerun Cycle 3_10.xlsx'!D35</f>
        <v>8.0791043632585571E-3</v>
      </c>
    </row>
    <row r="47" spans="1:6" x14ac:dyDescent="0.25">
      <c r="A47" t="str">
        <f>'[1]Sk16 Rerun Cycle 3_10.xlsx'!A47</f>
        <v>C8</v>
      </c>
      <c r="B47" t="str">
        <f>'[1]Sk16 Rerun Cycle 3_10.xlsx'!B44</f>
        <v>N/A</v>
      </c>
      <c r="C47" t="str">
        <f>'[1]Sk16 Rerun Cycle 3_10.xlsx'!C44</f>
        <v>N/A</v>
      </c>
      <c r="D47">
        <f>'[1]Sk16 Rerun Cycle 3_10.xlsx'!D44</f>
        <v>4.3930137864695463E-4</v>
      </c>
    </row>
    <row r="48" spans="1:6" x14ac:dyDescent="0.25">
      <c r="A48" t="str">
        <f>'[1]Sk16 Rerun Cycle 3_10.xlsx'!A48</f>
        <v>B8</v>
      </c>
      <c r="B48" t="str">
        <f>'[1]Sk16 Rerun Cycle 3_10.xlsx'!B46</f>
        <v>N/A</v>
      </c>
      <c r="C48" t="str">
        <f>'[1]Sk16 Rerun Cycle 3_10.xlsx'!C46</f>
        <v>N/A</v>
      </c>
      <c r="D48">
        <f>'[1]Sk16 Rerun Cycle 3_10.xlsx'!D46</f>
        <v>3.2906302648769291E-3</v>
      </c>
    </row>
    <row r="49" spans="1:4" x14ac:dyDescent="0.25">
      <c r="A49" t="str">
        <f>'[1]Sk16 Rerun Cycle 3_10.xlsx'!A49</f>
        <v>A8</v>
      </c>
      <c r="B49" t="str">
        <f>'[1]Sk16 Rerun Cycle 3_10.xlsx'!B49</f>
        <v>N/A</v>
      </c>
      <c r="C49" t="str">
        <f>'[1]Sk16 Rerun Cycle 3_10.xlsx'!C49</f>
        <v>N/A</v>
      </c>
      <c r="D49">
        <f>'[1]Sk16 Rerun Cycle 3_10.xlsx'!D49</f>
        <v>3.4499020043866199E-3</v>
      </c>
    </row>
  </sheetData>
  <autoFilter ref="B1:D49" xr:uid="{962ACF43-83CB-43A5-B349-CABA42013BA5}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A227-5813-4461-9BC4-10FCEA3B1F12}">
  <dimension ref="A1:J49"/>
  <sheetViews>
    <sheetView workbookViewId="0">
      <selection activeCell="F47" sqref="F2:F47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2_8.xlsx'!B9</f>
        <v>39.188354558944397</v>
      </c>
      <c r="C2">
        <f>'[1]SK16 9 Deg Cycle 2_8.xlsx'!C9</f>
        <v>1.7698798891064869E-4</v>
      </c>
      <c r="D2">
        <f>'[1]SK16 9 Deg Cycle 2_8.xlsx'!D9</f>
        <v>2.954056600792176E-3</v>
      </c>
      <c r="E2">
        <v>1</v>
      </c>
      <c r="F2" s="7">
        <f>E2/47*100</f>
        <v>2.1276595744680851</v>
      </c>
      <c r="G2">
        <f>AVERAGE(B2:B48)</f>
        <v>76.742601771011465</v>
      </c>
      <c r="H2">
        <f>AVERAGE(C2:C48)</f>
        <v>2.4451734091336208E-4</v>
      </c>
      <c r="I2">
        <f>AVERAGE(D2:D48)</f>
        <v>2.6465577218152156E-3</v>
      </c>
      <c r="J2">
        <v>0.25</v>
      </c>
    </row>
    <row r="3" spans="1:10" x14ac:dyDescent="0.25">
      <c r="A3" s="6" t="s">
        <v>70</v>
      </c>
      <c r="B3">
        <f>'[1]SK16 9 Deg Cycle 2_8.xlsx'!B39</f>
        <v>50.233952645777798</v>
      </c>
      <c r="C3">
        <f>'[1]SK16 9 Deg Cycle 2_8.xlsx'!C39</f>
        <v>1.6053472824048841E-4</v>
      </c>
      <c r="D3">
        <f>'[1]SK16 9 Deg Cycle 2_8.xlsx'!D39</f>
        <v>4.5242658226191824E-3</v>
      </c>
      <c r="E3">
        <v>2</v>
      </c>
      <c r="F3" s="7">
        <f t="shared" ref="F3:F47" si="0">E3/47*100</f>
        <v>4.2553191489361701</v>
      </c>
      <c r="G3">
        <f>G4/SQRT(COUNT(B2:B48))</f>
        <v>4.2130813610012101</v>
      </c>
      <c r="H3">
        <f>H4/SQRT(COUNT(C2:C48))</f>
        <v>1.2688995515166282E-5</v>
      </c>
      <c r="I3">
        <f>I4/SQRT(COUNT(D2:D48))</f>
        <v>1.1659612436791865E-4</v>
      </c>
    </row>
    <row r="4" spans="1:10" x14ac:dyDescent="0.25">
      <c r="A4" s="6" t="s">
        <v>71</v>
      </c>
      <c r="B4">
        <f>'[1]SK16 9 Deg Cycle 2_8.xlsx'!B11</f>
        <v>55.256622596611102</v>
      </c>
      <c r="C4">
        <f>'[1]SK16 9 Deg Cycle 2_8.xlsx'!C11</f>
        <v>2.8812929254952088E-4</v>
      </c>
      <c r="D4">
        <f>'[1]SK16 9 Deg Cycle 2_8.xlsx'!D11</f>
        <v>2.6594174832899088E-3</v>
      </c>
      <c r="E4">
        <v>3</v>
      </c>
      <c r="F4" s="7">
        <f t="shared" si="0"/>
        <v>6.3829787234042552</v>
      </c>
      <c r="G4">
        <f>_xlfn.STDEV.S(B2:B48)</f>
        <v>28.574508036064721</v>
      </c>
      <c r="H4">
        <f>_xlfn.STDEV.S(C2:C196)</f>
        <v>8.6060954738254329E-5</v>
      </c>
      <c r="I4">
        <f>_xlfn.STDEV.S(D2:D196)</f>
        <v>7.9934275641185381E-4</v>
      </c>
    </row>
    <row r="5" spans="1:10" x14ac:dyDescent="0.25">
      <c r="A5" s="6" t="s">
        <v>72</v>
      </c>
      <c r="B5">
        <f>'[1]SK16 9 Deg Cycle 2_8.xlsx'!B7</f>
        <v>55.75768653475</v>
      </c>
      <c r="C5">
        <f>'[1]SK16 9 Deg Cycle 2_8.xlsx'!C7</f>
        <v>1.335544252721137E-4</v>
      </c>
      <c r="D5">
        <f>'[1]SK16 9 Deg Cycle 2_8.xlsx'!D7</f>
        <v>3.7830044477187201E-3</v>
      </c>
      <c r="E5">
        <v>4</v>
      </c>
      <c r="F5" s="7">
        <f t="shared" si="0"/>
        <v>8.5106382978723403</v>
      </c>
      <c r="G5" s="8">
        <f>G4/G2</f>
        <v>0.37234218513110634</v>
      </c>
      <c r="H5" s="8">
        <f>H4/H2</f>
        <v>0.35196258235422101</v>
      </c>
      <c r="I5" s="8">
        <f>I4/I2</f>
        <v>0.30203110622639368</v>
      </c>
    </row>
    <row r="6" spans="1:10" x14ac:dyDescent="0.25">
      <c r="A6" s="6" t="s">
        <v>73</v>
      </c>
      <c r="B6">
        <f>'[1]SK16 9 Deg Cycle 2_8.xlsx'!B17</f>
        <v>56.259142670999999</v>
      </c>
      <c r="C6">
        <f>'[1]SK16 9 Deg Cycle 2_8.xlsx'!C17</f>
        <v>2.407854332152361E-4</v>
      </c>
      <c r="D6">
        <f>'[1]SK16 9 Deg Cycle 2_8.xlsx'!D17</f>
        <v>2.4581904033542218E-3</v>
      </c>
      <c r="E6">
        <v>5</v>
      </c>
      <c r="F6" s="7">
        <f t="shared" si="0"/>
        <v>10.638297872340425</v>
      </c>
      <c r="G6">
        <f>COUNT(B2:B196)</f>
        <v>46</v>
      </c>
      <c r="H6">
        <f>COUNT(C2:C196)</f>
        <v>46</v>
      </c>
      <c r="I6">
        <f>COUNT(D2:D196)</f>
        <v>48</v>
      </c>
    </row>
    <row r="7" spans="1:10" x14ac:dyDescent="0.25">
      <c r="A7" s="6" t="s">
        <v>74</v>
      </c>
      <c r="B7">
        <f>'[1]SK16 9 Deg Cycle 2_8.xlsx'!B42</f>
        <v>57.261749732055598</v>
      </c>
      <c r="C7">
        <f>'[1]SK16 9 Deg Cycle 2_8.xlsx'!C42</f>
        <v>3.1516278391027178E-4</v>
      </c>
      <c r="D7">
        <f>'[1]SK16 9 Deg Cycle 2_8.xlsx'!D42</f>
        <v>3.2544894625623228E-3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2_8.xlsx'!B12</f>
        <v>58.265952884277802</v>
      </c>
      <c r="C8">
        <f>'[1]SK16 9 Deg Cycle 2_8.xlsx'!C12</f>
        <v>2.6251013542105618E-4</v>
      </c>
      <c r="D8">
        <f>'[1]SK16 9 Deg Cycle 2_8.xlsx'!D12</f>
        <v>3.5285692878222561E-3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2_8.xlsx'!B4</f>
        <v>58.767899855888899</v>
      </c>
      <c r="C9">
        <f>'[1]SK16 9 Deg Cycle 2_8.xlsx'!C4</f>
        <v>1.8488314527656069E-4</v>
      </c>
      <c r="D9">
        <f>'[1]SK16 9 Deg Cycle 2_8.xlsx'!D4</f>
        <v>3.88234783341489E-3</v>
      </c>
      <c r="E9">
        <v>8</v>
      </c>
      <c r="F9" s="7">
        <f t="shared" si="0"/>
        <v>17.021276595744681</v>
      </c>
      <c r="G9">
        <f>MAX(B2:B48)</f>
        <v>209.42899361730599</v>
      </c>
      <c r="H9">
        <f>MAX(C2:C48)</f>
        <v>4.4117009448340158E-4</v>
      </c>
      <c r="I9">
        <f>MAX(D2:D48)</f>
        <v>4.5242658226191824E-3</v>
      </c>
    </row>
    <row r="10" spans="1:10" x14ac:dyDescent="0.25">
      <c r="A10" s="6" t="s">
        <v>77</v>
      </c>
      <c r="B10">
        <f>'[1]SK16 9 Deg Cycle 2_8.xlsx'!B36</f>
        <v>58.767899855888899</v>
      </c>
      <c r="C10">
        <f>'[1]SK16 9 Deg Cycle 2_8.xlsx'!C36</f>
        <v>2.9987106099826509E-4</v>
      </c>
      <c r="D10">
        <f>'[1]SK16 9 Deg Cycle 2_8.xlsx'!D36</f>
        <v>2.309084503732968E-3</v>
      </c>
      <c r="E10">
        <v>9</v>
      </c>
      <c r="F10" s="7">
        <f t="shared" si="0"/>
        <v>19.148936170212767</v>
      </c>
      <c r="G10">
        <f>MIN(B2:B48)</f>
        <v>39.188354558944397</v>
      </c>
      <c r="H10">
        <f>MIN(C2:C48)</f>
        <v>7.0793417027287877E-5</v>
      </c>
      <c r="I10">
        <f>MIN(D2:D48)</f>
        <v>-5.3571453121105991E-4</v>
      </c>
    </row>
    <row r="11" spans="1:10" x14ac:dyDescent="0.25">
      <c r="A11" s="6" t="s">
        <v>78</v>
      </c>
      <c r="B11">
        <f>'[1]SK16 9 Deg Cycle 2_8.xlsx'!B14</f>
        <v>60.276516155888899</v>
      </c>
      <c r="C11">
        <f>'[1]SK16 9 Deg Cycle 2_8.xlsx'!C14</f>
        <v>1.503482749783702E-4</v>
      </c>
      <c r="D11">
        <f>'[1]SK16 9 Deg Cycle 2_8.xlsx'!D14</f>
        <v>2.4043767286163679E-3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2_8.xlsx'!B22</f>
        <v>60.779509738277802</v>
      </c>
      <c r="C12">
        <f>'[1]SK16 9 Deg Cycle 2_8.xlsx'!C22</f>
        <v>2.5102409215889892E-4</v>
      </c>
      <c r="D12">
        <f>'[1]SK16 9 Deg Cycle 2_8.xlsx'!D22</f>
        <v>3.4048973525920702E-3</v>
      </c>
      <c r="E12">
        <v>11</v>
      </c>
      <c r="F12" s="7">
        <f t="shared" si="0"/>
        <v>23.404255319148938</v>
      </c>
      <c r="G12">
        <f>(16*G5^2)</f>
        <v>2.218219245251313</v>
      </c>
      <c r="H12">
        <f>(16*H5^2)</f>
        <v>1.9820425500392289</v>
      </c>
      <c r="I12">
        <f>(16*I5^2)</f>
        <v>1.4595646260534256</v>
      </c>
    </row>
    <row r="13" spans="1:10" x14ac:dyDescent="0.25">
      <c r="A13" s="6" t="s">
        <v>80</v>
      </c>
      <c r="B13">
        <f>'[1]SK16 9 Deg Cycle 2_8.xlsx'!B21</f>
        <v>61.785776139388901</v>
      </c>
      <c r="C13">
        <f>'[1]SK16 9 Deg Cycle 2_8.xlsx'!C21</f>
        <v>2.7956711649007951E-4</v>
      </c>
      <c r="D13">
        <f>'[1]SK16 9 Deg Cycle 2_8.xlsx'!D21</f>
        <v>3.466313789995411E-3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2_8.xlsx'!B34</f>
        <v>61.785776139388901</v>
      </c>
      <c r="C14">
        <f>'[1]SK16 9 Deg Cycle 2_8.xlsx'!C34</f>
        <v>2.0230735899294579E-4</v>
      </c>
      <c r="D14">
        <f>'[1]SK16 9 Deg Cycle 2_8.xlsx'!D34</f>
        <v>2.5964903659309751E-3</v>
      </c>
      <c r="E14">
        <v>13</v>
      </c>
      <c r="F14" s="7">
        <f t="shared" si="0"/>
        <v>27.659574468085108</v>
      </c>
      <c r="G14">
        <f>G12/G13</f>
        <v>26.802720126723539</v>
      </c>
      <c r="H14">
        <f>H12/H13</f>
        <v>23.948999568769043</v>
      </c>
      <c r="I14">
        <f>I12/I13</f>
        <v>17.635904233868342</v>
      </c>
    </row>
    <row r="15" spans="1:10" x14ac:dyDescent="0.25">
      <c r="A15" s="6" t="s">
        <v>82</v>
      </c>
      <c r="B15">
        <f>'[1]SK16 9 Deg Cycle 2_8.xlsx'!B40</f>
        <v>61.785776139388901</v>
      </c>
      <c r="C15">
        <f>'[1]SK16 9 Deg Cycle 2_8.xlsx'!C40</f>
        <v>1.2339302806840211E-4</v>
      </c>
      <c r="D15">
        <f>'[1]SK16 9 Deg Cycle 2_8.xlsx'!D40</f>
        <v>3.361978712573955E-3</v>
      </c>
      <c r="E15">
        <v>14</v>
      </c>
      <c r="F15" s="7">
        <f t="shared" si="0"/>
        <v>29.787234042553191</v>
      </c>
      <c r="G15">
        <f>ROUND(G14,0)</f>
        <v>27</v>
      </c>
      <c r="H15">
        <f>ROUND(H14,0)</f>
        <v>24</v>
      </c>
      <c r="I15">
        <f>ROUND(I14,0)</f>
        <v>18</v>
      </c>
    </row>
    <row r="16" spans="1:10" x14ac:dyDescent="0.25">
      <c r="A16" s="6" t="s">
        <v>83</v>
      </c>
      <c r="B16">
        <f>'[1]SK16 9 Deg Cycle 2_8.xlsx'!B30</f>
        <v>63.297652553944403</v>
      </c>
      <c r="C16">
        <f>'[1]SK16 9 Deg Cycle 2_8.xlsx'!C30</f>
        <v>7.0793417027287877E-5</v>
      </c>
      <c r="D16">
        <f>'[1]SK16 9 Deg Cycle 2_8.xlsx'!D30</f>
        <v>3.341357782513368E-3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2_8.xlsx'!B45</f>
        <v>63.297652553944403</v>
      </c>
      <c r="C17">
        <f>'[1]SK16 9 Deg Cycle 2_8.xlsx'!C45</f>
        <v>1.9041826230103081E-4</v>
      </c>
      <c r="D17">
        <f>'[1]SK16 9 Deg Cycle 2_8.xlsx'!D45</f>
        <v>3.1330070946708859E-3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2_8.xlsx'!B19</f>
        <v>64.305196831444405</v>
      </c>
      <c r="C18">
        <f>'[1]SK16 9 Deg Cycle 2_8.xlsx'!C19</f>
        <v>2.8771502935884198E-4</v>
      </c>
      <c r="D18">
        <f>'[1]SK16 9 Deg Cycle 2_8.xlsx'!D19</f>
        <v>2.2633337040530829E-3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2_8.xlsx'!B33</f>
        <v>64.305196831444405</v>
      </c>
      <c r="C19">
        <f>'[1]SK16 9 Deg Cycle 2_8.xlsx'!C33</f>
        <v>2.1029966867834921E-4</v>
      </c>
      <c r="D19">
        <f>'[1]SK16 9 Deg Cycle 2_8.xlsx'!D33</f>
        <v>2.681155497105004E-3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2_8.xlsx'!B8</f>
        <v>65.806859105888904</v>
      </c>
      <c r="C20">
        <f>'[1]SK16 9 Deg Cycle 2_8.xlsx'!C8</f>
        <v>2.8663425554837919E-4</v>
      </c>
      <c r="D20">
        <f>'[1]SK16 9 Deg Cycle 2_8.xlsx'!D8</f>
        <v>2.122524278424901E-3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2_8.xlsx'!B10</f>
        <v>65.806859105888904</v>
      </c>
      <c r="C21">
        <f>'[1]SK16 9 Deg Cycle 2_8.xlsx'!C10</f>
        <v>2.8493453704852287E-4</v>
      </c>
      <c r="D21">
        <f>'[1]SK16 9 Deg Cycle 2_8.xlsx'!D10</f>
        <v>2.8384621897020968E-3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2_8.xlsx'!B23</f>
        <v>65.806859105888904</v>
      </c>
      <c r="C22">
        <f>'[1]SK16 9 Deg Cycle 2_8.xlsx'!C23</f>
        <v>1.7408506976506461E-4</v>
      </c>
      <c r="D22">
        <f>'[1]SK16 9 Deg Cycle 2_8.xlsx'!D23</f>
        <v>2.8647561659379292E-3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2_8.xlsx'!B31</f>
        <v>65.806859105888904</v>
      </c>
      <c r="C23">
        <f>'[1]SK16 9 Deg Cycle 2_8.xlsx'!C31</f>
        <v>1.094237435764047E-4</v>
      </c>
      <c r="D23">
        <f>'[1]SK16 9 Deg Cycle 2_8.xlsx'!D31</f>
        <v>2.9444398728859442E-3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2_8.xlsx'!B47</f>
        <v>67.3102000120833</v>
      </c>
      <c r="C24">
        <f>'[1]SK16 9 Deg Cycle 2_8.xlsx'!C47</f>
        <v>2.8150696158272908E-4</v>
      </c>
      <c r="D24">
        <f>'[1]SK16 9 Deg Cycle 2_8.xlsx'!D47</f>
        <v>2.7144219337307931E-3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2_8.xlsx'!B35</f>
        <v>68.815931260583298</v>
      </c>
      <c r="C25">
        <f>'[1]SK16 9 Deg Cycle 2_8.xlsx'!C35</f>
        <v>2.5261316913398931E-4</v>
      </c>
      <c r="D25">
        <f>'[1]SK16 9 Deg Cycle 2_8.xlsx'!D35</f>
        <v>2.26911932559697E-3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2_8.xlsx'!B29</f>
        <v>69.318166531555505</v>
      </c>
      <c r="C26">
        <f>'[1]SK16 9 Deg Cycle 2_8.xlsx'!C29</f>
        <v>2.146010312307702E-4</v>
      </c>
      <c r="D26">
        <f>'[1]SK16 9 Deg Cycle 2_8.xlsx'!D29</f>
        <v>2.4961718513139088E-3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2_8.xlsx'!B3</f>
        <v>70.323505682361102</v>
      </c>
      <c r="C27">
        <f>'[1]SK16 9 Deg Cycle 2_8.xlsx'!C3</f>
        <v>3.2457504249627838E-4</v>
      </c>
      <c r="D27">
        <f>'[1]SK16 9 Deg Cycle 2_8.xlsx'!D3</f>
        <v>2.7309986352828108E-3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2_8.xlsx'!B2</f>
        <v>72.832606095333304</v>
      </c>
      <c r="C28">
        <f>'[1]SK16 9 Deg Cycle 2_8.xlsx'!C2</f>
        <v>2.6326789744273739E-4</v>
      </c>
      <c r="D28">
        <f>'[1]SK16 9 Deg Cycle 2_8.xlsx'!D2</f>
        <v>2.4519316148618252E-3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2_8.xlsx'!B32</f>
        <v>75.340372449527806</v>
      </c>
      <c r="C29">
        <f>'[1]SK16 9 Deg Cycle 2_8.xlsx'!C32</f>
        <v>1.879147597036382E-4</v>
      </c>
      <c r="D29">
        <f>'[1]SK16 9 Deg Cycle 2_8.xlsx'!D32</f>
        <v>2.3866414607002142E-3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2_8.xlsx'!B27</f>
        <v>76.342977841611102</v>
      </c>
      <c r="C30">
        <f>'[1]SK16 9 Deg Cycle 2_8.xlsx'!C27</f>
        <v>1.6690949646674919E-4</v>
      </c>
      <c r="D30">
        <f>'[1]SK16 9 Deg Cycle 2_8.xlsx'!D27</f>
        <v>3.5310211007755989E-3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2_8.xlsx'!B41</f>
        <v>78.853776208444401</v>
      </c>
      <c r="C31">
        <f>'[1]SK16 9 Deg Cycle 2_8.xlsx'!C41</f>
        <v>2.4680177613136051E-4</v>
      </c>
      <c r="D31">
        <f>'[1]SK16 9 Deg Cycle 2_8.xlsx'!D41</f>
        <v>2.5593940793568748E-3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2_8.xlsx'!B43</f>
        <v>79.859679947000004</v>
      </c>
      <c r="C32">
        <f>'[1]SK16 9 Deg Cycle 2_8.xlsx'!C43</f>
        <v>2.3141090406954279E-4</v>
      </c>
      <c r="D32">
        <f>'[1]SK16 9 Deg Cycle 2_8.xlsx'!D43</f>
        <v>2.3031346681390711E-3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2_8.xlsx'!B49</f>
        <v>81.370578316805506</v>
      </c>
      <c r="C33">
        <f>'[1]SK16 9 Deg Cycle 2_8.xlsx'!C49</f>
        <v>3.5205066598117008E-4</v>
      </c>
      <c r="D33">
        <f>'[1]SK16 9 Deg Cycle 2_8.xlsx'!D49</f>
        <v>2.411377956074314E-3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2_8.xlsx'!B28</f>
        <v>82.882915971694402</v>
      </c>
      <c r="C34">
        <f>'[1]SK16 9 Deg Cycle 2_8.xlsx'!C28</f>
        <v>2.4829181573000111E-4</v>
      </c>
      <c r="D34">
        <f>'[1]SK16 9 Deg Cycle 2_8.xlsx'!D28</f>
        <v>2.27319477971144E-3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>
        <f>'[1]SK16 9 Deg Cycle 2_8.xlsx'!B37</f>
        <v>83.8877438285556</v>
      </c>
      <c r="C35">
        <f>'[1]SK16 9 Deg Cycle 2_8.xlsx'!C37</f>
        <v>1.5066998466600431E-4</v>
      </c>
      <c r="D35">
        <f>'[1]SK16 9 Deg Cycle 2_8.xlsx'!D37</f>
        <v>-5.3571453121105991E-4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>
        <f>'[1]SK16 9 Deg Cycle 2_8.xlsx'!B20</f>
        <v>84.3884067359444</v>
      </c>
      <c r="C36">
        <f>'[1]SK16 9 Deg Cycle 2_8.xlsx'!C20</f>
        <v>1.187078083010124E-4</v>
      </c>
      <c r="D36">
        <f>'[1]SK16 9 Deg Cycle 2_8.xlsx'!D20</f>
        <v>2.9858904982024629E-3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>
        <f>'[1]SK16 9 Deg Cycle 2_8.xlsx'!B5</f>
        <v>84.888705978861097</v>
      </c>
      <c r="C37">
        <f>'[1]SK16 9 Deg Cycle 2_8.xlsx'!C5</f>
        <v>3.4338000184687661E-4</v>
      </c>
      <c r="D37">
        <f>'[1]SK16 9 Deg Cycle 2_8.xlsx'!D5</f>
        <v>2.4043695910222129E-3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>
        <f>'[1]SK16 9 Deg Cycle 2_8.xlsx'!B6</f>
        <v>86.391408122611097</v>
      </c>
      <c r="C38">
        <f>'[1]SK16 9 Deg Cycle 2_8.xlsx'!C6</f>
        <v>4.038877605593333E-4</v>
      </c>
      <c r="D38">
        <f>'[1]SK16 9 Deg Cycle 2_8.xlsx'!D6</f>
        <v>3.6728213520959428E-3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>
        <f>'[1]SK16 9 Deg Cycle 2_8.xlsx'!B48</f>
        <v>86.892526473638895</v>
      </c>
      <c r="C39">
        <f>'[1]SK16 9 Deg Cycle 2_8.xlsx'!C48</f>
        <v>3.12170185248685E-4</v>
      </c>
      <c r="D39">
        <f>'[1]SK16 9 Deg Cycle 2_8.xlsx'!D48</f>
        <v>2.097882093143418E-3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>
        <f>'[1]SK16 9 Deg Cycle 2_8.xlsx'!B25</f>
        <v>89.404172288888901</v>
      </c>
      <c r="C40">
        <f>'[1]SK16 9 Deg Cycle 2_8.xlsx'!C25</f>
        <v>2.9006050615639579E-4</v>
      </c>
      <c r="D40">
        <f>'[1]SK16 9 Deg Cycle 2_8.xlsx'!D25</f>
        <v>2.1740011452033581E-3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>
        <f>'[1]SK16 9 Deg Cycle 2_8.xlsx'!B26</f>
        <v>90.409241683361103</v>
      </c>
      <c r="C41">
        <f>'[1]SK16 9 Deg Cycle 2_8.xlsx'!C26</f>
        <v>3.8648891639034917E-4</v>
      </c>
      <c r="D41">
        <f>'[1]SK16 9 Deg Cycle 2_8.xlsx'!D26</f>
        <v>2.247019363371983E-3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>
        <f>'[1]SK16 9 Deg Cycle 2_8.xlsx'!B15</f>
        <v>95.943627745333302</v>
      </c>
      <c r="C42">
        <f>'[1]SK16 9 Deg Cycle 2_8.xlsx'!C15</f>
        <v>4.4117009448340158E-4</v>
      </c>
      <c r="D42">
        <f>'[1]SK16 9 Deg Cycle 2_8.xlsx'!D15</f>
        <v>2.5467285138102238E-3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>
        <f>'[1]SK16 9 Deg Cycle 2_8.xlsx'!B13</f>
        <v>97.445392205388899</v>
      </c>
      <c r="C43">
        <f>'[1]SK16 9 Deg Cycle 2_8.xlsx'!C13</f>
        <v>4.0633557574511252E-4</v>
      </c>
      <c r="D43">
        <f>'[1]SK16 9 Deg Cycle 2_8.xlsx'!D13</f>
        <v>2.490074415547802E-3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>
        <f>'[1]SK16 9 Deg Cycle 2_8.xlsx'!B18</f>
        <v>98.447517068944407</v>
      </c>
      <c r="C44">
        <f>'[1]SK16 9 Deg Cycle 2_8.xlsx'!C18</f>
        <v>3.6675010792628742E-4</v>
      </c>
      <c r="D44">
        <f>'[1]SK16 9 Deg Cycle 2_8.xlsx'!D18</f>
        <v>2.327344114925362E-3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>
        <f>'[1]SK16 9 Deg Cycle 2_8.xlsx'!B16</f>
        <v>119.540158075639</v>
      </c>
      <c r="C45">
        <f>'[1]SK16 9 Deg Cycle 2_8.xlsx'!C16</f>
        <v>1.9845392598429951E-4</v>
      </c>
      <c r="D45">
        <f>'[1]SK16 9 Deg Cycle 2_8.xlsx'!D16</f>
        <v>2.7043091817783409E-3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>
        <f>'[1]SK16 9 Deg Cycle 2_8.xlsx'!B24</f>
        <v>165.235326483194</v>
      </c>
      <c r="C46">
        <f>'[1]SK16 9 Deg Cycle 2_8.xlsx'!C24</f>
        <v>1.635707263325111E-4</v>
      </c>
      <c r="D46">
        <f>'[1]SK16 9 Deg Cycle 2_8.xlsx'!D24</f>
        <v>1.8033984106064431E-3</v>
      </c>
      <c r="E46">
        <v>45</v>
      </c>
      <c r="F46" s="7">
        <f t="shared" si="0"/>
        <v>95.744680851063833</v>
      </c>
    </row>
    <row r="47" spans="1:6" x14ac:dyDescent="0.25">
      <c r="A47" s="6" t="s">
        <v>114</v>
      </c>
      <c r="B47">
        <f>'[1]SK16 9 Deg Cycle 2_8.xlsx'!B38</f>
        <v>209.42899361730599</v>
      </c>
      <c r="C47">
        <f>'[1]SK16 9 Deg Cycle 2_8.xlsx'!C38</f>
        <v>2.1284572061868199E-4</v>
      </c>
      <c r="D47">
        <f>'[1]SK16 9 Deg Cycle 2_8.xlsx'!D38</f>
        <v>2.046317490639949E-3</v>
      </c>
      <c r="E47">
        <v>46</v>
      </c>
      <c r="F47" s="7">
        <f t="shared" si="0"/>
        <v>97.872340425531917</v>
      </c>
    </row>
    <row r="48" spans="1:6" x14ac:dyDescent="0.25">
      <c r="A48" s="6" t="s">
        <v>115</v>
      </c>
      <c r="B48" t="str">
        <f>'[1]SK16 9 Deg Cycle 2_8.xlsx'!B44</f>
        <v>N/A</v>
      </c>
      <c r="C48" t="str">
        <f>'[1]SK16 9 Deg Cycle 2_8.xlsx'!C44</f>
        <v>N/A</v>
      </c>
      <c r="D48">
        <f>'[1]SK16 9 Deg Cycle 2_8.xlsx'!D44</f>
        <v>5.1984450032625492E-4</v>
      </c>
    </row>
    <row r="49" spans="1:4" x14ac:dyDescent="0.25">
      <c r="A49" s="6" t="s">
        <v>116</v>
      </c>
      <c r="B49" t="str">
        <f>'[1]SK16 9 Deg Cycle 2_8.xlsx'!B46</f>
        <v>N/A</v>
      </c>
      <c r="C49" t="str">
        <f>'[1]SK16 9 Deg Cycle 2_8.xlsx'!C46</f>
        <v>N/A</v>
      </c>
      <c r="D49">
        <f>'[1]SK16 9 Deg Cycle 2_8.xlsx'!D46</f>
        <v>2.5932069037779889E-3</v>
      </c>
    </row>
  </sheetData>
  <autoFilter ref="B1:D49" xr:uid="{E217A227-5813-4461-9BC4-10FCEA3B1F12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1221-6735-4609-B639-16C3CC4E3659}">
  <dimension ref="A1:J49"/>
  <sheetViews>
    <sheetView workbookViewId="0">
      <selection activeCell="F2" sqref="F2:F34"/>
    </sheetView>
  </sheetViews>
  <sheetFormatPr defaultRowHeight="15" x14ac:dyDescent="0.25"/>
  <sheetData>
    <row r="1" spans="1:10" x14ac:dyDescent="0.25">
      <c r="B1" s="6" t="s">
        <v>66</v>
      </c>
      <c r="C1" s="6" t="s">
        <v>67</v>
      </c>
      <c r="D1" s="25" t="s">
        <v>68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s="6" t="s">
        <v>69</v>
      </c>
      <c r="B2">
        <f>'[1]SK16 9 Deg Cycle 2_9.xlsx'!B32</f>
        <v>41.20190865475</v>
      </c>
      <c r="C2">
        <f>'[1]SK16 9 Deg Cycle 2_9.xlsx'!C32</f>
        <v>3.9007387171063109E-4</v>
      </c>
      <c r="D2">
        <f>'[1]SK16 9 Deg Cycle 2_9.xlsx'!D32</f>
        <v>3.7955351686314118E-3</v>
      </c>
      <c r="E2">
        <v>1</v>
      </c>
      <c r="F2" s="7">
        <f>E2/47*100</f>
        <v>2.1276595744680851</v>
      </c>
      <c r="G2">
        <f>AVERAGE(B2:B49)</f>
        <v>69.228362793708769</v>
      </c>
      <c r="H2">
        <f>AVERAGE(C2:C49)</f>
        <v>4.1062034545550187E-4</v>
      </c>
      <c r="I2">
        <f>AVERAGE(D2:D49)</f>
        <v>3.5558343079545984E-3</v>
      </c>
      <c r="J2">
        <v>0.25</v>
      </c>
    </row>
    <row r="3" spans="1:10" x14ac:dyDescent="0.25">
      <c r="A3" s="6" t="s">
        <v>70</v>
      </c>
      <c r="B3">
        <f>'[1]SK16 9 Deg Cycle 2_9.xlsx'!B27</f>
        <v>43.204585700916702</v>
      </c>
      <c r="C3">
        <f>'[1]SK16 9 Deg Cycle 2_9.xlsx'!C27</f>
        <v>5.7839598197267277E-4</v>
      </c>
      <c r="D3">
        <f>'[1]SK16 9 Deg Cycle 2_9.xlsx'!D27</f>
        <v>4.7211724435058536E-3</v>
      </c>
      <c r="E3">
        <v>2</v>
      </c>
      <c r="F3" s="7">
        <f t="shared" ref="F3:F45" si="0">E3/47*100</f>
        <v>4.2553191489361701</v>
      </c>
      <c r="G3">
        <f>G4/SQRT(COUNT(B2:B49))</f>
        <v>2.9355240924981696</v>
      </c>
      <c r="H3">
        <f>H4/SQRT(COUNT(C2:C49))</f>
        <v>2.2818033193538308E-5</v>
      </c>
      <c r="I3">
        <f>I4/SQRT(COUNT(D2:D49))</f>
        <v>1.3951829591473419E-4</v>
      </c>
    </row>
    <row r="4" spans="1:10" x14ac:dyDescent="0.25">
      <c r="A4" s="6" t="s">
        <v>71</v>
      </c>
      <c r="B4">
        <f>'[1]SK16 9 Deg Cycle 2_9.xlsx'!B14</f>
        <v>47.217603452861098</v>
      </c>
      <c r="C4">
        <f>'[1]SK16 9 Deg Cycle 2_9.xlsx'!C14</f>
        <v>4.3054597868598659E-4</v>
      </c>
      <c r="D4">
        <f>'[1]SK16 9 Deg Cycle 2_9.xlsx'!D14</f>
        <v>4.6481776624388883E-3</v>
      </c>
      <c r="E4">
        <v>3</v>
      </c>
      <c r="F4" s="7">
        <f t="shared" si="0"/>
        <v>6.3829787234042552</v>
      </c>
      <c r="G4">
        <f>_xlfn.STDEV.S(B2:B49)</f>
        <v>16.863302049777431</v>
      </c>
      <c r="H4">
        <f>_xlfn.STDEV.S(C2:C196)</f>
        <v>1.31079621151065E-4</v>
      </c>
      <c r="I4">
        <f>_xlfn.STDEV.S(D2:D196)</f>
        <v>9.6661110843899566E-4</v>
      </c>
    </row>
    <row r="5" spans="1:10" x14ac:dyDescent="0.25">
      <c r="A5" s="6" t="s">
        <v>72</v>
      </c>
      <c r="B5">
        <f>'[1]SK16 9 Deg Cycle 2_9.xlsx'!B4</f>
        <v>49.2281168932778</v>
      </c>
      <c r="C5">
        <f>'[1]SK16 9 Deg Cycle 2_9.xlsx'!C4</f>
        <v>4.5239837253824902E-4</v>
      </c>
      <c r="D5">
        <f>'[1]SK16 9 Deg Cycle 2_9.xlsx'!D4</f>
        <v>3.7872250114854189E-3</v>
      </c>
      <c r="E5">
        <v>4</v>
      </c>
      <c r="F5" s="7">
        <f t="shared" si="0"/>
        <v>8.5106382978723403</v>
      </c>
      <c r="G5" s="8">
        <f>G4/G2</f>
        <v>0.24358949669267504</v>
      </c>
      <c r="H5" s="8">
        <f>H4/H2</f>
        <v>0.31922339601964472</v>
      </c>
      <c r="I5" s="8">
        <f>I4/I2</f>
        <v>0.27183806238570596</v>
      </c>
    </row>
    <row r="6" spans="1:10" x14ac:dyDescent="0.25">
      <c r="A6" s="6" t="s">
        <v>73</v>
      </c>
      <c r="B6">
        <f>'[1]SK16 9 Deg Cycle 2_9.xlsx'!B19</f>
        <v>49.2281168932778</v>
      </c>
      <c r="C6">
        <f>'[1]SK16 9 Deg Cycle 2_9.xlsx'!C19</f>
        <v>4.0333257106217759E-4</v>
      </c>
      <c r="D6">
        <f>'[1]SK16 9 Deg Cycle 2_9.xlsx'!D19</f>
        <v>3.6224882063615529E-3</v>
      </c>
      <c r="E6">
        <v>5</v>
      </c>
      <c r="F6" s="7">
        <f t="shared" si="0"/>
        <v>10.638297872340425</v>
      </c>
      <c r="G6">
        <f>COUNT(B2:B196)</f>
        <v>33</v>
      </c>
      <c r="H6">
        <f>COUNT(C2:C196)</f>
        <v>33</v>
      </c>
      <c r="I6">
        <f>COUNT(D2:D196)</f>
        <v>48</v>
      </c>
    </row>
    <row r="7" spans="1:10" x14ac:dyDescent="0.25">
      <c r="A7" s="6" t="s">
        <v>74</v>
      </c>
      <c r="B7">
        <f>'[1]SK16 9 Deg Cycle 2_9.xlsx'!B21</f>
        <v>51.746222740194398</v>
      </c>
      <c r="C7">
        <f>'[1]SK16 9 Deg Cycle 2_9.xlsx'!C21</f>
        <v>1.7981461947649241E-4</v>
      </c>
      <c r="D7">
        <f>'[1]SK16 9 Deg Cycle 2_9.xlsx'!D21</f>
        <v>2.8185136242012939E-3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s="6" t="s">
        <v>75</v>
      </c>
      <c r="B8">
        <f>'[1]SK16 9 Deg Cycle 2_9.xlsx'!B38</f>
        <v>52.750672616750002</v>
      </c>
      <c r="C8">
        <f>'[1]SK16 9 Deg Cycle 2_9.xlsx'!C38</f>
        <v>5.4683914104487492E-4</v>
      </c>
      <c r="D8">
        <f>'[1]SK16 9 Deg Cycle 2_9.xlsx'!D38</f>
        <v>4.2431841321536037E-3</v>
      </c>
      <c r="E8">
        <v>7</v>
      </c>
      <c r="F8" s="7">
        <f t="shared" si="0"/>
        <v>14.893617021276595</v>
      </c>
    </row>
    <row r="9" spans="1:10" x14ac:dyDescent="0.25">
      <c r="A9" s="6" t="s">
        <v>76</v>
      </c>
      <c r="B9">
        <f>'[1]SK16 9 Deg Cycle 2_9.xlsx'!B17</f>
        <v>56.260713340527801</v>
      </c>
      <c r="C9">
        <f>'[1]SK16 9 Deg Cycle 2_9.xlsx'!C17</f>
        <v>3.6729620647196689E-4</v>
      </c>
      <c r="D9">
        <f>'[1]SK16 9 Deg Cycle 2_9.xlsx'!D17</f>
        <v>3.1901014551815711E-3</v>
      </c>
      <c r="E9">
        <v>8</v>
      </c>
      <c r="F9" s="7">
        <f t="shared" si="0"/>
        <v>17.021276595744681</v>
      </c>
      <c r="G9">
        <f>MAX(B2:B49)</f>
        <v>104.98296947805601</v>
      </c>
      <c r="H9">
        <f>MAX(C2:C49)</f>
        <v>7.9598083961732386E-4</v>
      </c>
      <c r="I9">
        <f>MAX(D2:D49)</f>
        <v>7.0034214910528712E-3</v>
      </c>
    </row>
    <row r="10" spans="1:10" x14ac:dyDescent="0.25">
      <c r="A10" s="6" t="s">
        <v>77</v>
      </c>
      <c r="B10">
        <f>'[1]SK16 9 Deg Cycle 2_9.xlsx'!B41</f>
        <v>59.272069098888899</v>
      </c>
      <c r="C10">
        <f>'[1]SK16 9 Deg Cycle 2_9.xlsx'!C41</f>
        <v>3.5813207026225461E-4</v>
      </c>
      <c r="D10">
        <f>'[1]SK16 9 Deg Cycle 2_9.xlsx'!D41</f>
        <v>3.4526646534584569E-3</v>
      </c>
      <c r="E10">
        <v>9</v>
      </c>
      <c r="F10" s="7">
        <f t="shared" si="0"/>
        <v>19.148936170212767</v>
      </c>
      <c r="G10">
        <f>MIN(B2:B49)</f>
        <v>41.20190865475</v>
      </c>
      <c r="H10">
        <f>MIN(C2:C49)</f>
        <v>1.7981461947649241E-4</v>
      </c>
      <c r="I10">
        <f>MIN(D2:D49)</f>
        <v>6.5633247244820559E-4</v>
      </c>
    </row>
    <row r="11" spans="1:10" x14ac:dyDescent="0.25">
      <c r="A11" s="6" t="s">
        <v>78</v>
      </c>
      <c r="B11">
        <f>'[1]SK16 9 Deg Cycle 2_9.xlsx'!B28</f>
        <v>59.7748198127778</v>
      </c>
      <c r="C11">
        <f>'[1]SK16 9 Deg Cycle 2_9.xlsx'!C28</f>
        <v>5.4628268950396015E-4</v>
      </c>
      <c r="D11">
        <f>'[1]SK16 9 Deg Cycle 2_9.xlsx'!D28</f>
        <v>4.9153661686461248E-3</v>
      </c>
      <c r="E11">
        <v>10</v>
      </c>
      <c r="F11" s="7">
        <f t="shared" si="0"/>
        <v>21.276595744680851</v>
      </c>
    </row>
    <row r="12" spans="1:10" x14ac:dyDescent="0.25">
      <c r="A12" s="6" t="s">
        <v>79</v>
      </c>
      <c r="B12">
        <f>'[1]SK16 9 Deg Cycle 2_9.xlsx'!B23</f>
        <v>60.278082674750003</v>
      </c>
      <c r="C12">
        <f>'[1]SK16 9 Deg Cycle 2_9.xlsx'!C23</f>
        <v>3.7783442724077261E-4</v>
      </c>
      <c r="D12">
        <f>'[1]SK16 9 Deg Cycle 2_9.xlsx'!D23</f>
        <v>2.9212770145666061E-3</v>
      </c>
      <c r="E12">
        <v>11</v>
      </c>
      <c r="F12" s="7">
        <f t="shared" si="0"/>
        <v>23.404255319148938</v>
      </c>
      <c r="G12">
        <f>(16*G5^2)</f>
        <v>0.94937348638385199</v>
      </c>
      <c r="H12">
        <f>(16*H5^2)</f>
        <v>1.6304572250610387</v>
      </c>
      <c r="I12">
        <f>(16*I5^2)</f>
        <v>1.1823349145858395</v>
      </c>
    </row>
    <row r="13" spans="1:10" x14ac:dyDescent="0.25">
      <c r="A13" s="6" t="s">
        <v>80</v>
      </c>
      <c r="B13">
        <f>'[1]SK16 9 Deg Cycle 2_9.xlsx'!B18</f>
        <v>61.283931277638899</v>
      </c>
      <c r="C13">
        <f>'[1]SK16 9 Deg Cycle 2_9.xlsx'!C18</f>
        <v>6.393599948974776E-4</v>
      </c>
      <c r="D13">
        <f>'[1]SK16 9 Deg Cycle 2_9.xlsx'!D18</f>
        <v>4.3831179645666529E-3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s="6" t="s">
        <v>81</v>
      </c>
      <c r="B14">
        <f>'[1]SK16 9 Deg Cycle 2_9.xlsx'!B10</f>
        <v>62.291069208222197</v>
      </c>
      <c r="C14">
        <f>'[1]SK16 9 Deg Cycle 2_9.xlsx'!C10</f>
        <v>5.9369830555934576E-4</v>
      </c>
      <c r="D14">
        <f>'[1]SK16 9 Deg Cycle 2_9.xlsx'!D10</f>
        <v>3.3481965029985728E-3</v>
      </c>
      <c r="E14">
        <v>13</v>
      </c>
      <c r="F14" s="7">
        <f t="shared" si="0"/>
        <v>27.659574468085108</v>
      </c>
      <c r="G14">
        <f>G12/G13</f>
        <v>11.471269986387339</v>
      </c>
      <c r="H14">
        <f>H12/H13</f>
        <v>19.700797734695627</v>
      </c>
      <c r="I14">
        <f>I12/I13</f>
        <v>14.286140506416688</v>
      </c>
    </row>
    <row r="15" spans="1:10" x14ac:dyDescent="0.25">
      <c r="A15" s="6" t="s">
        <v>82</v>
      </c>
      <c r="B15">
        <f>'[1]SK16 9 Deg Cycle 2_9.xlsx'!B36</f>
        <v>62.291069208222197</v>
      </c>
      <c r="C15">
        <f>'[1]SK16 9 Deg Cycle 2_9.xlsx'!C36</f>
        <v>4.5757792588766209E-4</v>
      </c>
      <c r="D15">
        <f>'[1]SK16 9 Deg Cycle 2_9.xlsx'!D36</f>
        <v>2.7665903882167029E-3</v>
      </c>
      <c r="E15">
        <v>14</v>
      </c>
      <c r="F15" s="7">
        <f t="shared" si="0"/>
        <v>29.787234042553191</v>
      </c>
      <c r="G15">
        <f>ROUND(G14,0)</f>
        <v>11</v>
      </c>
      <c r="H15">
        <f>ROUND(H14,0)</f>
        <v>20</v>
      </c>
      <c r="I15">
        <f>ROUND(I14,0)</f>
        <v>14</v>
      </c>
    </row>
    <row r="16" spans="1:10" x14ac:dyDescent="0.25">
      <c r="A16" s="6" t="s">
        <v>83</v>
      </c>
      <c r="B16">
        <f>'[1]SK16 9 Deg Cycle 2_9.xlsx'!B33</f>
        <v>62.795278556749999</v>
      </c>
      <c r="C16">
        <f>'[1]SK16 9 Deg Cycle 2_9.xlsx'!C33</f>
        <v>3.602024734288803E-4</v>
      </c>
      <c r="D16">
        <f>'[1]SK16 9 Deg Cycle 2_9.xlsx'!D33</f>
        <v>2.1604909071227829E-3</v>
      </c>
      <c r="E16">
        <v>15</v>
      </c>
      <c r="F16" s="7">
        <f t="shared" si="0"/>
        <v>31.914893617021278</v>
      </c>
    </row>
    <row r="17" spans="1:6" x14ac:dyDescent="0.25">
      <c r="A17" s="6" t="s">
        <v>84</v>
      </c>
      <c r="B17">
        <f>'[1]SK16 9 Deg Cycle 2_9.xlsx'!B16</f>
        <v>64.807456717444396</v>
      </c>
      <c r="C17">
        <f>'[1]SK16 9 Deg Cycle 2_9.xlsx'!C16</f>
        <v>7.9598083961732386E-4</v>
      </c>
      <c r="D17">
        <f>'[1]SK16 9 Deg Cycle 2_9.xlsx'!D16</f>
        <v>3.8656290676412838E-3</v>
      </c>
      <c r="E17">
        <v>16</v>
      </c>
      <c r="F17" s="7">
        <f t="shared" si="0"/>
        <v>34.042553191489361</v>
      </c>
    </row>
    <row r="18" spans="1:6" x14ac:dyDescent="0.25">
      <c r="A18" s="6" t="s">
        <v>85</v>
      </c>
      <c r="B18">
        <f>'[1]SK16 9 Deg Cycle 2_9.xlsx'!B39</f>
        <v>64.807456717444396</v>
      </c>
      <c r="C18">
        <f>'[1]SK16 9 Deg Cycle 2_9.xlsx'!C39</f>
        <v>3.6161398621789879E-4</v>
      </c>
      <c r="D18">
        <f>'[1]SK16 9 Deg Cycle 2_9.xlsx'!D39</f>
        <v>2.916638339701742E-3</v>
      </c>
      <c r="E18">
        <v>17</v>
      </c>
      <c r="F18" s="7">
        <f t="shared" si="0"/>
        <v>36.170212765957451</v>
      </c>
    </row>
    <row r="19" spans="1:6" x14ac:dyDescent="0.25">
      <c r="A19" s="6" t="s">
        <v>86</v>
      </c>
      <c r="B19">
        <f>'[1]SK16 9 Deg Cycle 2_9.xlsx'!B22</f>
        <v>69.320016429361104</v>
      </c>
      <c r="C19">
        <f>'[1]SK16 9 Deg Cycle 2_9.xlsx'!C22</f>
        <v>3.2823801825327228E-4</v>
      </c>
      <c r="D19">
        <f>'[1]SK16 9 Deg Cycle 2_9.xlsx'!D22</f>
        <v>2.9836162090371089E-3</v>
      </c>
      <c r="E19">
        <v>18</v>
      </c>
      <c r="F19" s="7">
        <f t="shared" si="0"/>
        <v>38.297872340425535</v>
      </c>
    </row>
    <row r="20" spans="1:6" x14ac:dyDescent="0.25">
      <c r="A20" s="6" t="s">
        <v>87</v>
      </c>
      <c r="B20">
        <f>'[1]SK16 9 Deg Cycle 2_9.xlsx'!B15</f>
        <v>69.822353123444401</v>
      </c>
      <c r="C20">
        <f>'[1]SK16 9 Deg Cycle 2_9.xlsx'!C15</f>
        <v>3.5664640638089547E-4</v>
      </c>
      <c r="D20">
        <f>'[1]SK16 9 Deg Cycle 2_9.xlsx'!D15</f>
        <v>3.0950795845450809E-3</v>
      </c>
      <c r="E20">
        <v>19</v>
      </c>
      <c r="F20" s="7">
        <f t="shared" si="0"/>
        <v>40.425531914893611</v>
      </c>
    </row>
    <row r="21" spans="1:6" x14ac:dyDescent="0.25">
      <c r="A21" s="6" t="s">
        <v>88</v>
      </c>
      <c r="B21">
        <f>'[1]SK16 9 Deg Cycle 2_9.xlsx'!B37</f>
        <v>69.822353123444401</v>
      </c>
      <c r="C21">
        <f>'[1]SK16 9 Deg Cycle 2_9.xlsx'!C37</f>
        <v>2.9187481699817508E-4</v>
      </c>
      <c r="D21">
        <f>'[1]SK16 9 Deg Cycle 2_9.xlsx'!D37</f>
        <v>4.1699470248246044E-3</v>
      </c>
      <c r="E21">
        <v>20</v>
      </c>
      <c r="F21" s="7">
        <f t="shared" si="0"/>
        <v>42.553191489361701</v>
      </c>
    </row>
    <row r="22" spans="1:6" x14ac:dyDescent="0.25">
      <c r="A22" s="6" t="s">
        <v>89</v>
      </c>
      <c r="B22">
        <f>'[1]SK16 9 Deg Cycle 2_9.xlsx'!B26</f>
        <v>71.831644088250002</v>
      </c>
      <c r="C22">
        <f>'[1]SK16 9 Deg Cycle 2_9.xlsx'!C26</f>
        <v>5.4355971907262132E-4</v>
      </c>
      <c r="D22">
        <f>'[1]SK16 9 Deg Cycle 2_9.xlsx'!D26</f>
        <v>3.794377176621368E-3</v>
      </c>
      <c r="E22">
        <v>21</v>
      </c>
      <c r="F22" s="7">
        <f t="shared" si="0"/>
        <v>44.680851063829785</v>
      </c>
    </row>
    <row r="23" spans="1:6" x14ac:dyDescent="0.25">
      <c r="A23" s="6" t="s">
        <v>90</v>
      </c>
      <c r="B23">
        <f>'[1]SK16 9 Deg Cycle 2_9.xlsx'!B46</f>
        <v>77.348423335000007</v>
      </c>
      <c r="C23">
        <f>'[1]SK16 9 Deg Cycle 2_9.xlsx'!C46</f>
        <v>4.1270336831522548E-4</v>
      </c>
      <c r="D23">
        <f>'[1]SK16 9 Deg Cycle 2_9.xlsx'!D46</f>
        <v>3.1782883989918821E-3</v>
      </c>
      <c r="E23">
        <v>22</v>
      </c>
      <c r="F23" s="7">
        <f t="shared" si="0"/>
        <v>46.808510638297875</v>
      </c>
    </row>
    <row r="24" spans="1:6" x14ac:dyDescent="0.25">
      <c r="A24" s="6" t="s">
        <v>91</v>
      </c>
      <c r="B24">
        <f>'[1]SK16 9 Deg Cycle 2_9.xlsx'!B45</f>
        <v>78.352851294333306</v>
      </c>
      <c r="C24">
        <f>'[1]SK16 9 Deg Cycle 2_9.xlsx'!C45</f>
        <v>2.346848330256257E-4</v>
      </c>
      <c r="D24">
        <f>'[1]SK16 9 Deg Cycle 2_9.xlsx'!D45</f>
        <v>2.868554094546063E-3</v>
      </c>
      <c r="E24">
        <v>23</v>
      </c>
      <c r="F24" s="7">
        <f t="shared" si="0"/>
        <v>48.936170212765958</v>
      </c>
    </row>
    <row r="25" spans="1:6" x14ac:dyDescent="0.25">
      <c r="A25" s="6" t="s">
        <v>92</v>
      </c>
      <c r="B25">
        <f>'[1]SK16 9 Deg Cycle 2_9.xlsx'!B48</f>
        <v>79.358347564611094</v>
      </c>
      <c r="C25">
        <f>'[1]SK16 9 Deg Cycle 2_9.xlsx'!C48</f>
        <v>2.5860655614677309E-4</v>
      </c>
      <c r="D25">
        <f>'[1]SK16 9 Deg Cycle 2_9.xlsx'!D48</f>
        <v>3.2838701825842181E-3</v>
      </c>
      <c r="E25">
        <v>24</v>
      </c>
      <c r="F25" s="7">
        <f t="shared" si="0"/>
        <v>51.063829787234042</v>
      </c>
    </row>
    <row r="26" spans="1:6" x14ac:dyDescent="0.25">
      <c r="A26" s="6" t="s">
        <v>93</v>
      </c>
      <c r="B26">
        <f>'[1]SK16 9 Deg Cycle 2_9.xlsx'!B8</f>
        <v>80.868265821055601</v>
      </c>
      <c r="C26">
        <f>'[1]SK16 9 Deg Cycle 2_9.xlsx'!C8</f>
        <v>2.6175191115681461E-4</v>
      </c>
      <c r="D26">
        <f>'[1]SK16 9 Deg Cycle 2_9.xlsx'!D8</f>
        <v>2.623251045782711E-3</v>
      </c>
      <c r="E26">
        <v>25</v>
      </c>
      <c r="F26" s="7">
        <f t="shared" si="0"/>
        <v>53.191489361702125</v>
      </c>
    </row>
    <row r="27" spans="1:6" x14ac:dyDescent="0.25">
      <c r="A27" s="6" t="s">
        <v>94</v>
      </c>
      <c r="B27">
        <f>'[1]SK16 9 Deg Cycle 2_9.xlsx'!B29</f>
        <v>85.391132371888901</v>
      </c>
      <c r="C27">
        <f>'[1]SK16 9 Deg Cycle 2_9.xlsx'!C29</f>
        <v>4.8585660461457152E-4</v>
      </c>
      <c r="D27">
        <f>'[1]SK16 9 Deg Cycle 2_9.xlsx'!D29</f>
        <v>3.057996863549791E-3</v>
      </c>
      <c r="E27">
        <v>26</v>
      </c>
      <c r="F27" s="7">
        <f t="shared" si="0"/>
        <v>55.319148936170215</v>
      </c>
    </row>
    <row r="28" spans="1:6" x14ac:dyDescent="0.25">
      <c r="A28" s="6" t="s">
        <v>95</v>
      </c>
      <c r="B28">
        <f>'[1]SK16 9 Deg Cycle 2_9.xlsx'!B12</f>
        <v>85.891944316999997</v>
      </c>
      <c r="C28">
        <f>'[1]SK16 9 Deg Cycle 2_9.xlsx'!C12</f>
        <v>4.5065292305156222E-4</v>
      </c>
      <c r="D28">
        <f>'[1]SK16 9 Deg Cycle 2_9.xlsx'!D12</f>
        <v>4.0864477097907756E-3</v>
      </c>
      <c r="E28">
        <v>27</v>
      </c>
      <c r="F28" s="7">
        <f t="shared" si="0"/>
        <v>57.446808510638306</v>
      </c>
    </row>
    <row r="29" spans="1:6" x14ac:dyDescent="0.25">
      <c r="A29" s="6" t="s">
        <v>96</v>
      </c>
      <c r="B29">
        <f>'[1]SK16 9 Deg Cycle 2_9.xlsx'!B9</f>
        <v>86.393422325833299</v>
      </c>
      <c r="C29">
        <f>'[1]SK16 9 Deg Cycle 2_9.xlsx'!C9</f>
        <v>4.981909670032621E-4</v>
      </c>
      <c r="D29">
        <f>'[1]SK16 9 Deg Cycle 2_9.xlsx'!D9</f>
        <v>3.4246397235185759E-3</v>
      </c>
      <c r="E29">
        <v>28</v>
      </c>
      <c r="F29" s="7">
        <f t="shared" si="0"/>
        <v>59.574468085106382</v>
      </c>
    </row>
    <row r="30" spans="1:6" x14ac:dyDescent="0.25">
      <c r="A30" s="6" t="s">
        <v>97</v>
      </c>
      <c r="B30">
        <f>'[1]SK16 9 Deg Cycle 2_9.xlsx'!B25</f>
        <v>88.903574608722195</v>
      </c>
      <c r="C30">
        <f>'[1]SK16 9 Deg Cycle 2_9.xlsx'!C25</f>
        <v>2.967760389181338E-4</v>
      </c>
      <c r="D30">
        <f>'[1]SK16 9 Deg Cycle 2_9.xlsx'!D25</f>
        <v>2.459599646909011E-3</v>
      </c>
      <c r="E30">
        <v>29</v>
      </c>
      <c r="F30" s="7">
        <f t="shared" si="0"/>
        <v>61.702127659574465</v>
      </c>
    </row>
    <row r="31" spans="1:6" x14ac:dyDescent="0.25">
      <c r="A31" s="6" t="s">
        <v>98</v>
      </c>
      <c r="B31">
        <f>'[1]SK16 9 Deg Cycle 2_9.xlsx'!B20</f>
        <v>89.406169300749994</v>
      </c>
      <c r="C31">
        <f>'[1]SK16 9 Deg Cycle 2_9.xlsx'!C20</f>
        <v>3.2062693685005539E-4</v>
      </c>
      <c r="D31">
        <f>'[1]SK16 9 Deg Cycle 2_9.xlsx'!D20</f>
        <v>4.0099874708522136E-3</v>
      </c>
      <c r="E31">
        <v>30</v>
      </c>
      <c r="F31" s="7">
        <f t="shared" si="0"/>
        <v>63.829787234042556</v>
      </c>
    </row>
    <row r="32" spans="1:6" x14ac:dyDescent="0.25">
      <c r="A32" s="6" t="s">
        <v>99</v>
      </c>
      <c r="B32">
        <f>'[1]SK16 9 Deg Cycle 2_9.xlsx'!B6</f>
        <v>98.449656047222206</v>
      </c>
      <c r="C32">
        <f>'[1]SK16 9 Deg Cycle 2_9.xlsx'!C6</f>
        <v>3.5038958991704148E-4</v>
      </c>
      <c r="D32">
        <f>'[1]SK16 9 Deg Cycle 2_9.xlsx'!D6</f>
        <v>3.9152068458817692E-3</v>
      </c>
      <c r="E32">
        <v>31</v>
      </c>
      <c r="F32" s="7">
        <f t="shared" si="0"/>
        <v>65.957446808510639</v>
      </c>
    </row>
    <row r="33" spans="1:6" x14ac:dyDescent="0.25">
      <c r="A33" s="6" t="s">
        <v>100</v>
      </c>
      <c r="B33">
        <f>'[1]SK16 9 Deg Cycle 2_9.xlsx'!B24</f>
        <v>99.953675398722197</v>
      </c>
      <c r="C33">
        <f>'[1]SK16 9 Deg Cycle 2_9.xlsx'!C24</f>
        <v>2.6464275244026498E-4</v>
      </c>
      <c r="D33">
        <f>'[1]SK16 9 Deg Cycle 2_9.xlsx'!D24</f>
        <v>3.4514404677967168E-3</v>
      </c>
      <c r="E33">
        <v>32</v>
      </c>
      <c r="F33" s="7">
        <f t="shared" si="0"/>
        <v>68.085106382978722</v>
      </c>
    </row>
    <row r="34" spans="1:6" x14ac:dyDescent="0.25">
      <c r="A34" s="6" t="s">
        <v>101</v>
      </c>
      <c r="B34">
        <f>'[1]SK16 9 Deg Cycle 2_9.xlsx'!B7</f>
        <v>104.98296947805601</v>
      </c>
      <c r="C34">
        <f>'[1]SK16 9 Deg Cycle 2_9.xlsx'!C7</f>
        <v>3.5589050230863878E-4</v>
      </c>
      <c r="D34">
        <f>'[1]SK16 9 Deg Cycle 2_9.xlsx'!D7</f>
        <v>3.0201414654905251E-3</v>
      </c>
      <c r="E34">
        <v>33</v>
      </c>
      <c r="F34" s="7">
        <f t="shared" si="0"/>
        <v>70.212765957446805</v>
      </c>
    </row>
    <row r="35" spans="1:6" x14ac:dyDescent="0.25">
      <c r="A35" s="6" t="s">
        <v>102</v>
      </c>
      <c r="B35" t="str">
        <f>'[1]SK16 9 Deg Cycle 2_9.xlsx'!B2</f>
        <v>N/A</v>
      </c>
      <c r="C35" t="str">
        <f>'[1]SK16 9 Deg Cycle 2_9.xlsx'!C2</f>
        <v>N/A</v>
      </c>
      <c r="D35">
        <f>'[1]SK16 9 Deg Cycle 2_9.xlsx'!D2</f>
        <v>3.3816309135154929E-3</v>
      </c>
      <c r="E35">
        <v>34</v>
      </c>
      <c r="F35" s="7">
        <f t="shared" si="0"/>
        <v>72.340425531914903</v>
      </c>
    </row>
    <row r="36" spans="1:6" x14ac:dyDescent="0.25">
      <c r="A36" s="6" t="s">
        <v>103</v>
      </c>
      <c r="B36" t="str">
        <f>'[1]SK16 9 Deg Cycle 2_9.xlsx'!B3</f>
        <v>N/A</v>
      </c>
      <c r="C36" t="str">
        <f>'[1]SK16 9 Deg Cycle 2_9.xlsx'!C3</f>
        <v>N/A</v>
      </c>
      <c r="D36">
        <f>'[1]SK16 9 Deg Cycle 2_9.xlsx'!D3</f>
        <v>2.6725119287867929E-3</v>
      </c>
      <c r="E36">
        <v>35</v>
      </c>
      <c r="F36" s="7">
        <f t="shared" si="0"/>
        <v>74.468085106382972</v>
      </c>
    </row>
    <row r="37" spans="1:6" x14ac:dyDescent="0.25">
      <c r="A37" s="6" t="s">
        <v>104</v>
      </c>
      <c r="B37" t="str">
        <f>'[1]SK16 9 Deg Cycle 2_9.xlsx'!B5</f>
        <v>N/A</v>
      </c>
      <c r="C37" t="str">
        <f>'[1]SK16 9 Deg Cycle 2_9.xlsx'!C5</f>
        <v>N/A</v>
      </c>
      <c r="D37">
        <f>'[1]SK16 9 Deg Cycle 2_9.xlsx'!D5</f>
        <v>4.0137120717144764E-3</v>
      </c>
      <c r="E37">
        <v>36</v>
      </c>
      <c r="F37" s="7">
        <f t="shared" si="0"/>
        <v>76.59574468085107</v>
      </c>
    </row>
    <row r="38" spans="1:6" x14ac:dyDescent="0.25">
      <c r="A38" s="6" t="s">
        <v>105</v>
      </c>
      <c r="B38" t="str">
        <f>'[1]SK16 9 Deg Cycle 2_9.xlsx'!B11</f>
        <v>N/A</v>
      </c>
      <c r="C38" t="str">
        <f>'[1]SK16 9 Deg Cycle 2_9.xlsx'!C11</f>
        <v>N/A</v>
      </c>
      <c r="D38">
        <f>'[1]SK16 9 Deg Cycle 2_9.xlsx'!D11</f>
        <v>7.0034214910528712E-3</v>
      </c>
      <c r="E38">
        <v>37</v>
      </c>
      <c r="F38" s="7">
        <f t="shared" si="0"/>
        <v>78.723404255319153</v>
      </c>
    </row>
    <row r="39" spans="1:6" x14ac:dyDescent="0.25">
      <c r="A39" s="6" t="s">
        <v>106</v>
      </c>
      <c r="B39" t="str">
        <f>'[1]SK16 9 Deg Cycle 2_9.xlsx'!B13</f>
        <v>N/A</v>
      </c>
      <c r="C39" t="str">
        <f>'[1]SK16 9 Deg Cycle 2_9.xlsx'!C13</f>
        <v>N/A</v>
      </c>
      <c r="D39">
        <f>'[1]SK16 9 Deg Cycle 2_9.xlsx'!D13</f>
        <v>3.6689784262224469E-3</v>
      </c>
      <c r="E39">
        <v>38</v>
      </c>
      <c r="F39" s="7">
        <f t="shared" si="0"/>
        <v>80.851063829787222</v>
      </c>
    </row>
    <row r="40" spans="1:6" x14ac:dyDescent="0.25">
      <c r="A40" s="6" t="s">
        <v>107</v>
      </c>
      <c r="B40" t="str">
        <f>'[1]SK16 9 Deg Cycle 2_9.xlsx'!B30</f>
        <v>N/A</v>
      </c>
      <c r="C40" t="str">
        <f>'[1]SK16 9 Deg Cycle 2_9.xlsx'!C30</f>
        <v>N/A</v>
      </c>
      <c r="D40">
        <f>'[1]SK16 9 Deg Cycle 2_9.xlsx'!D30</f>
        <v>3.5850412009362002E-3</v>
      </c>
      <c r="E40">
        <v>39</v>
      </c>
      <c r="F40" s="7">
        <f t="shared" si="0"/>
        <v>82.978723404255319</v>
      </c>
    </row>
    <row r="41" spans="1:6" x14ac:dyDescent="0.25">
      <c r="A41" s="6" t="s">
        <v>108</v>
      </c>
      <c r="B41" t="str">
        <f>'[1]SK16 9 Deg Cycle 2_9.xlsx'!B31</f>
        <v>N/A</v>
      </c>
      <c r="C41" t="str">
        <f>'[1]SK16 9 Deg Cycle 2_9.xlsx'!C31</f>
        <v>N/A</v>
      </c>
      <c r="D41">
        <f>'[1]SK16 9 Deg Cycle 2_9.xlsx'!D31</f>
        <v>5.6143889451677597E-3</v>
      </c>
      <c r="E41">
        <v>40</v>
      </c>
      <c r="F41" s="7">
        <f t="shared" si="0"/>
        <v>85.106382978723403</v>
      </c>
    </row>
    <row r="42" spans="1:6" x14ac:dyDescent="0.25">
      <c r="A42" s="6" t="s">
        <v>109</v>
      </c>
      <c r="B42" t="str">
        <f>'[1]SK16 9 Deg Cycle 2_9.xlsx'!B34</f>
        <v>N/A</v>
      </c>
      <c r="C42" t="str">
        <f>'[1]SK16 9 Deg Cycle 2_9.xlsx'!C34</f>
        <v>N/A</v>
      </c>
      <c r="D42">
        <f>'[1]SK16 9 Deg Cycle 2_9.xlsx'!D34</f>
        <v>3.5816090573492559E-3</v>
      </c>
      <c r="E42">
        <v>41</v>
      </c>
      <c r="F42" s="7">
        <f t="shared" si="0"/>
        <v>87.2340425531915</v>
      </c>
    </row>
    <row r="43" spans="1:6" x14ac:dyDescent="0.25">
      <c r="A43" s="6" t="s">
        <v>110</v>
      </c>
      <c r="B43" t="str">
        <f>'[1]SK16 9 Deg Cycle 2_9.xlsx'!B35</f>
        <v>N/A</v>
      </c>
      <c r="C43" t="str">
        <f>'[1]SK16 9 Deg Cycle 2_9.xlsx'!C35</f>
        <v>N/A</v>
      </c>
      <c r="D43">
        <f>'[1]SK16 9 Deg Cycle 2_9.xlsx'!D35</f>
        <v>3.69232956485239E-3</v>
      </c>
      <c r="E43">
        <v>42</v>
      </c>
      <c r="F43" s="7">
        <f t="shared" si="0"/>
        <v>89.361702127659569</v>
      </c>
    </row>
    <row r="44" spans="1:6" x14ac:dyDescent="0.25">
      <c r="A44" s="6" t="s">
        <v>111</v>
      </c>
      <c r="B44" t="str">
        <f>'[1]SK16 9 Deg Cycle 2_9.xlsx'!B40</f>
        <v>N/A</v>
      </c>
      <c r="C44" t="str">
        <f>'[1]SK16 9 Deg Cycle 2_9.xlsx'!C40</f>
        <v>N/A</v>
      </c>
      <c r="D44">
        <f>'[1]SK16 9 Deg Cycle 2_9.xlsx'!D40</f>
        <v>3.3405882343108401E-3</v>
      </c>
      <c r="E44">
        <v>43</v>
      </c>
      <c r="F44" s="7">
        <f t="shared" si="0"/>
        <v>91.489361702127653</v>
      </c>
    </row>
    <row r="45" spans="1:6" x14ac:dyDescent="0.25">
      <c r="A45" s="6" t="s">
        <v>112</v>
      </c>
      <c r="B45" t="str">
        <f>'[1]SK16 9 Deg Cycle 2_9.xlsx'!B42</f>
        <v>N/A</v>
      </c>
      <c r="C45" t="str">
        <f>'[1]SK16 9 Deg Cycle 2_9.xlsx'!C42</f>
        <v>N/A</v>
      </c>
      <c r="D45">
        <f>'[1]SK16 9 Deg Cycle 2_9.xlsx'!D42</f>
        <v>3.134574587928483E-3</v>
      </c>
      <c r="E45">
        <v>44</v>
      </c>
      <c r="F45" s="7">
        <f t="shared" si="0"/>
        <v>93.61702127659575</v>
      </c>
    </row>
    <row r="46" spans="1:6" x14ac:dyDescent="0.25">
      <c r="A46" s="6" t="s">
        <v>113</v>
      </c>
      <c r="B46" t="str">
        <f>'[1]SK16 9 Deg Cycle 2_9.xlsx'!B43</f>
        <v>N/A</v>
      </c>
      <c r="C46" t="str">
        <f>'[1]SK16 9 Deg Cycle 2_9.xlsx'!C43</f>
        <v>N/A</v>
      </c>
      <c r="D46">
        <f>'[1]SK16 9 Deg Cycle 2_9.xlsx'!D43</f>
        <v>2.7368988033647582E-3</v>
      </c>
    </row>
    <row r="47" spans="1:6" x14ac:dyDescent="0.25">
      <c r="A47" s="6" t="s">
        <v>114</v>
      </c>
      <c r="B47" t="str">
        <f>'[1]SK16 9 Deg Cycle 2_9.xlsx'!B44</f>
        <v>N/A</v>
      </c>
      <c r="C47" t="str">
        <f>'[1]SK16 9 Deg Cycle 2_9.xlsx'!C44</f>
        <v>N/A</v>
      </c>
      <c r="D47">
        <f>'[1]SK16 9 Deg Cycle 2_9.xlsx'!D44</f>
        <v>6.5633247244820559E-4</v>
      </c>
    </row>
    <row r="48" spans="1:6" x14ac:dyDescent="0.25">
      <c r="A48" s="6" t="s">
        <v>115</v>
      </c>
      <c r="B48" t="str">
        <f>'[1]SK16 9 Deg Cycle 2_9.xlsx'!B47</f>
        <v>N/A</v>
      </c>
      <c r="C48" t="str">
        <f>'[1]SK16 9 Deg Cycle 2_9.xlsx'!C47</f>
        <v>N/A</v>
      </c>
      <c r="D48">
        <f>'[1]SK16 9 Deg Cycle 2_9.xlsx'!D47</f>
        <v>5.1771283672755923E-3</v>
      </c>
    </row>
    <row r="49" spans="1:4" x14ac:dyDescent="0.25">
      <c r="A49" s="6" t="s">
        <v>116</v>
      </c>
      <c r="B49" t="str">
        <f>'[1]SK16 9 Deg Cycle 2_9.xlsx'!B49</f>
        <v>N/A</v>
      </c>
      <c r="C49" t="str">
        <f>'[1]SK16 9 Deg Cycle 2_9.xlsx'!C49</f>
        <v>N/A</v>
      </c>
      <c r="D49">
        <f>'[1]SK16 9 Deg Cycle 2_9.xlsx'!D49</f>
        <v>3.4420880952942411E-3</v>
      </c>
    </row>
  </sheetData>
  <autoFilter ref="B1:D49" xr:uid="{48E01221-6735-4609-B639-16C3CC4E3659}"/>
  <pageMargins left="0.75" right="0.75" top="1" bottom="1" header="0.5" footer="0.5"/>
  <headerFooter>
    <oddHeader>&amp;R&amp;"Calibri"&amp;10&amp;K000000 Unclassified / Non classifié&amp;1#_x000D_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DF1C-27EB-4D04-8834-1F04D9C1710D}">
  <dimension ref="A1:J49"/>
  <sheetViews>
    <sheetView workbookViewId="0">
      <selection activeCell="F47" sqref="F2:F47"/>
    </sheetView>
  </sheetViews>
  <sheetFormatPr defaultRowHeight="15" x14ac:dyDescent="0.25"/>
  <sheetData>
    <row r="1" spans="1:10" x14ac:dyDescent="0.25">
      <c r="B1" t="str">
        <f>'[1]Sk16 Rerun Cycle 3_11.xlsx'!B1</f>
        <v>Germtime</v>
      </c>
      <c r="C1" t="str">
        <f>'[1]Sk16 Rerun Cycle 3_11.xlsx'!C1</f>
        <v>Slope Coefficient</v>
      </c>
      <c r="D1" t="str">
        <f>'[1]Sk16 Rerun Cycle 3_11.xlsx'!D1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3_11.xlsx'!A2</f>
        <v>A1</v>
      </c>
      <c r="B2">
        <f>'[1]Sk16 Rerun Cycle 3_11.xlsx'!B40</f>
        <v>43.715266503611097</v>
      </c>
      <c r="C2">
        <f>'[1]Sk16 Rerun Cycle 3_11.xlsx'!C40</f>
        <v>2.3448503634278009E-4</v>
      </c>
      <c r="D2">
        <f>'[1]Sk16 Rerun Cycle 3_11.xlsx'!D40</f>
        <v>2.134847648689315E-3</v>
      </c>
      <c r="E2">
        <v>1</v>
      </c>
      <c r="F2" s="7">
        <f>E2/47*100</f>
        <v>2.1276595744680851</v>
      </c>
      <c r="G2">
        <f>AVERAGE(B2:B49)</f>
        <v>74.878315936286214</v>
      </c>
      <c r="H2">
        <f>AVERAGE(C2:C49)</f>
        <v>3.5630064042555589E-4</v>
      </c>
      <c r="I2">
        <f>AVERAGE(D2:D49)</f>
        <v>2.2685282609184528E-3</v>
      </c>
      <c r="J2">
        <v>0.25</v>
      </c>
    </row>
    <row r="3" spans="1:10" x14ac:dyDescent="0.25">
      <c r="A3" t="str">
        <f>'[1]Sk16 Rerun Cycle 3_11.xlsx'!A3</f>
        <v>B1</v>
      </c>
      <c r="B3">
        <f>'[1]Sk16 Rerun Cycle 3_11.xlsx'!B7</f>
        <v>44.216660168055597</v>
      </c>
      <c r="C3">
        <f>'[1]Sk16 Rerun Cycle 3_11.xlsx'!C7</f>
        <v>3.9005472619795689E-4</v>
      </c>
      <c r="D3">
        <f>'[1]Sk16 Rerun Cycle 3_11.xlsx'!D7</f>
        <v>3.3263177742612481E-3</v>
      </c>
      <c r="E3">
        <v>2</v>
      </c>
      <c r="F3" s="7">
        <f t="shared" ref="F3:F47" si="0">E3/47*100</f>
        <v>4.2553191489361701</v>
      </c>
      <c r="G3">
        <f>G4/SQRT(COUNT(B2:B49))</f>
        <v>2.6510359594986346</v>
      </c>
      <c r="H3">
        <f>H4/SQRT(COUNT(C2:C49))</f>
        <v>1.2749907235565354E-5</v>
      </c>
      <c r="I3">
        <f>I4/SQRT(COUNT(D2:D49))</f>
        <v>7.9566800335515583E-5</v>
      </c>
    </row>
    <row r="4" spans="1:10" x14ac:dyDescent="0.25">
      <c r="A4" t="str">
        <f>'[1]Sk16 Rerun Cycle 3_11.xlsx'!A4</f>
        <v>C1</v>
      </c>
      <c r="B4">
        <f>'[1]Sk16 Rerun Cycle 3_11.xlsx'!B11</f>
        <v>49.742552561777799</v>
      </c>
      <c r="C4">
        <f>'[1]Sk16 Rerun Cycle 3_11.xlsx'!C11</f>
        <v>2.6263193271352429E-4</v>
      </c>
      <c r="D4">
        <f>'[1]Sk16 Rerun Cycle 3_11.xlsx'!D11</f>
        <v>2.1821493255912488E-3</v>
      </c>
      <c r="E4">
        <v>3</v>
      </c>
      <c r="F4" s="7">
        <f t="shared" si="0"/>
        <v>6.3829787234042552</v>
      </c>
      <c r="G4">
        <f>_xlfn.STDEV.S(B2:B49)</f>
        <v>17.980200674450852</v>
      </c>
      <c r="H4">
        <f>_xlfn.STDEV.S(C2:C196)</f>
        <v>8.6474078125840703E-5</v>
      </c>
      <c r="I4">
        <f>_xlfn.STDEV.S(D2:D196)</f>
        <v>5.5125496310720547E-4</v>
      </c>
    </row>
    <row r="5" spans="1:10" x14ac:dyDescent="0.25">
      <c r="A5" t="str">
        <f>'[1]Sk16 Rerun Cycle 3_11.xlsx'!A5</f>
        <v>D1</v>
      </c>
      <c r="B5">
        <f>'[1]Sk16 Rerun Cycle 3_11.xlsx'!B4</f>
        <v>55.264159656111097</v>
      </c>
      <c r="C5">
        <f>'[1]Sk16 Rerun Cycle 3_11.xlsx'!C4</f>
        <v>2.9480078009686673E-4</v>
      </c>
      <c r="D5">
        <f>'[1]Sk16 Rerun Cycle 3_11.xlsx'!D4</f>
        <v>2.4802870814461791E-3</v>
      </c>
      <c r="E5">
        <v>4</v>
      </c>
      <c r="F5" s="7">
        <f t="shared" si="0"/>
        <v>8.5106382978723403</v>
      </c>
      <c r="G5" s="8">
        <f>G4/G2</f>
        <v>0.240125601779695</v>
      </c>
      <c r="H5" s="8">
        <f>H4/H2</f>
        <v>0.24269975496692453</v>
      </c>
      <c r="I5" s="8">
        <f>I4/I2</f>
        <v>0.24300114422379751</v>
      </c>
    </row>
    <row r="6" spans="1:10" x14ac:dyDescent="0.25">
      <c r="A6" t="str">
        <f>'[1]Sk16 Rerun Cycle 3_11.xlsx'!A6</f>
        <v>E1</v>
      </c>
      <c r="B6">
        <f>'[1]Sk16 Rerun Cycle 3_11.xlsx'!B8</f>
        <v>55.765028185861098</v>
      </c>
      <c r="C6">
        <f>'[1]Sk16 Rerun Cycle 3_11.xlsx'!C8</f>
        <v>2.3818279466668611E-4</v>
      </c>
      <c r="D6">
        <f>'[1]Sk16 Rerun Cycle 3_11.xlsx'!D8</f>
        <v>2.5399136934861838E-3</v>
      </c>
      <c r="E6">
        <v>5</v>
      </c>
      <c r="F6" s="7">
        <f t="shared" si="0"/>
        <v>10.638297872340425</v>
      </c>
      <c r="G6">
        <f>COUNT(B2:B196)</f>
        <v>46</v>
      </c>
      <c r="H6">
        <f>COUNT(C2:C196)</f>
        <v>46</v>
      </c>
      <c r="I6">
        <f>COUNT(D2:D196)</f>
        <v>48</v>
      </c>
    </row>
    <row r="7" spans="1:10" x14ac:dyDescent="0.25">
      <c r="A7" t="str">
        <f>'[1]Sk16 Rerun Cycle 3_11.xlsx'!A7</f>
        <v>F1</v>
      </c>
      <c r="B7">
        <f>'[1]Sk16 Rerun Cycle 3_11.xlsx'!B39</f>
        <v>56.266454528388898</v>
      </c>
      <c r="C7">
        <f>'[1]Sk16 Rerun Cycle 3_11.xlsx'!C39</f>
        <v>2.6169791300028093E-4</v>
      </c>
      <c r="D7">
        <f>'[1]Sk16 Rerun Cycle 3_11.xlsx'!D39</f>
        <v>2.7850931369360139E-3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3_11.xlsx'!A8</f>
        <v>F2</v>
      </c>
      <c r="B8">
        <f>'[1]Sk16 Rerun Cycle 3_11.xlsx'!B16</f>
        <v>58.274042178222203</v>
      </c>
      <c r="C8">
        <f>'[1]Sk16 Rerun Cycle 3_11.xlsx'!C16</f>
        <v>4.1510090101355788E-4</v>
      </c>
      <c r="D8">
        <f>'[1]Sk16 Rerun Cycle 3_11.xlsx'!D16</f>
        <v>2.912410494916317E-3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3_11.xlsx'!A9</f>
        <v>E2</v>
      </c>
      <c r="B9">
        <f>'[1]Sk16 Rerun Cycle 3_11.xlsx'!B13</f>
        <v>58.776520347916701</v>
      </c>
      <c r="C9">
        <f>'[1]Sk16 Rerun Cycle 3_11.xlsx'!C13</f>
        <v>5.9707467562885848E-4</v>
      </c>
      <c r="D9">
        <f>'[1]Sk16 Rerun Cycle 3_11.xlsx'!D13</f>
        <v>3.0305762744569742E-3</v>
      </c>
      <c r="E9">
        <v>8</v>
      </c>
      <c r="F9" s="7">
        <f t="shared" si="0"/>
        <v>17.021276595744681</v>
      </c>
      <c r="G9">
        <f>MAX(B2:B49)</f>
        <v>141.89469447138899</v>
      </c>
      <c r="H9">
        <f>MAX(C2:C49)</f>
        <v>5.9707467562885848E-4</v>
      </c>
      <c r="I9">
        <f>MAX(D2:D49)</f>
        <v>4.4775539663353152E-3</v>
      </c>
    </row>
    <row r="10" spans="1:10" x14ac:dyDescent="0.25">
      <c r="A10" t="str">
        <f>'[1]Sk16 Rerun Cycle 3_11.xlsx'!A10</f>
        <v>D2</v>
      </c>
      <c r="B10">
        <f>'[1]Sk16 Rerun Cycle 3_11.xlsx'!B42</f>
        <v>59.279573331249999</v>
      </c>
      <c r="C10">
        <f>'[1]Sk16 Rerun Cycle 3_11.xlsx'!C42</f>
        <v>3.2920752633864133E-4</v>
      </c>
      <c r="D10">
        <f>'[1]Sk16 Rerun Cycle 3_11.xlsx'!D42</f>
        <v>2.1268399154626078E-3</v>
      </c>
      <c r="E10">
        <v>9</v>
      </c>
      <c r="F10" s="7">
        <f t="shared" si="0"/>
        <v>19.148936170212767</v>
      </c>
      <c r="G10">
        <f>MIN(B2:B49)</f>
        <v>43.715266503611097</v>
      </c>
      <c r="H10">
        <f>MIN(C2:C49)</f>
        <v>1.134381630440717E-4</v>
      </c>
      <c r="I10">
        <f>MIN(D2:D49)</f>
        <v>4.6594665842045088E-4</v>
      </c>
    </row>
    <row r="11" spans="1:10" x14ac:dyDescent="0.25">
      <c r="A11" t="str">
        <f>'[1]Sk16 Rerun Cycle 3_11.xlsx'!A11</f>
        <v>C2</v>
      </c>
      <c r="B11">
        <f>'[1]Sk16 Rerun Cycle 3_11.xlsx'!B2</f>
        <v>61.795443829472198</v>
      </c>
      <c r="C11">
        <f>'[1]Sk16 Rerun Cycle 3_11.xlsx'!C2</f>
        <v>3.3192539306714058E-4</v>
      </c>
      <c r="D11">
        <f>'[1]Sk16 Rerun Cycle 3_11.xlsx'!D2</f>
        <v>2.2327423108293872E-3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3_11.xlsx'!A12</f>
        <v>B2</v>
      </c>
      <c r="B12">
        <f>'[1]Sk16 Rerun Cycle 3_11.xlsx'!B34</f>
        <v>62.2999309009722</v>
      </c>
      <c r="C12">
        <f>'[1]Sk16 Rerun Cycle 3_11.xlsx'!C34</f>
        <v>3.2812404446298332E-4</v>
      </c>
      <c r="D12">
        <f>'[1]Sk16 Rerun Cycle 3_11.xlsx'!D34</f>
        <v>2.6964534608709219E-3</v>
      </c>
      <c r="E12">
        <v>11</v>
      </c>
      <c r="F12" s="7">
        <f t="shared" si="0"/>
        <v>23.404255319148938</v>
      </c>
      <c r="G12">
        <f>(16*G5^2)</f>
        <v>0.92256487408097054</v>
      </c>
      <c r="H12">
        <f>(16*H5^2)</f>
        <v>0.94245073697608328</v>
      </c>
      <c r="I12">
        <f>(16*I5^2)</f>
        <v>0.94479289750519746</v>
      </c>
    </row>
    <row r="13" spans="1:10" x14ac:dyDescent="0.25">
      <c r="A13" t="str">
        <f>'[1]Sk16 Rerun Cycle 3_11.xlsx'!A13</f>
        <v>A2</v>
      </c>
      <c r="B13">
        <f>'[1]Sk16 Rerun Cycle 3_11.xlsx'!B41</f>
        <v>62.2999309009722</v>
      </c>
      <c r="C13">
        <f>'[1]Sk16 Rerun Cycle 3_11.xlsx'!C41</f>
        <v>4.2734506487950718E-4</v>
      </c>
      <c r="D13">
        <f>'[1]Sk16 Rerun Cycle 3_11.xlsx'!D41</f>
        <v>2.7731008731441448E-3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3_11.xlsx'!A14</f>
        <v>A3</v>
      </c>
      <c r="B14">
        <f>'[1]Sk16 Rerun Cycle 3_11.xlsx'!B23</f>
        <v>64.315130232916701</v>
      </c>
      <c r="C14">
        <f>'[1]Sk16 Rerun Cycle 3_11.xlsx'!C23</f>
        <v>3.4146371907098051E-4</v>
      </c>
      <c r="D14">
        <f>'[1]Sk16 Rerun Cycle 3_11.xlsx'!D23</f>
        <v>2.0999932673481658E-3</v>
      </c>
      <c r="E14">
        <v>13</v>
      </c>
      <c r="F14" s="7">
        <f t="shared" si="0"/>
        <v>27.659574468085108</v>
      </c>
      <c r="G14">
        <f>G12/G13</f>
        <v>11.147341802066425</v>
      </c>
      <c r="H14">
        <f>H12/H13</f>
        <v>11.38762247711562</v>
      </c>
      <c r="I14">
        <f>I12/I13</f>
        <v>11.415922778489389</v>
      </c>
    </row>
    <row r="15" spans="1:10" x14ac:dyDescent="0.25">
      <c r="A15" t="str">
        <f>'[1]Sk16 Rerun Cycle 3_11.xlsx'!A15</f>
        <v>B3</v>
      </c>
      <c r="B15">
        <f>'[1]Sk16 Rerun Cycle 3_11.xlsx'!B49</f>
        <v>65.319510093388899</v>
      </c>
      <c r="C15">
        <f>'[1]Sk16 Rerun Cycle 3_11.xlsx'!C49</f>
        <v>3.7666153289670092E-4</v>
      </c>
      <c r="D15">
        <f>'[1]Sk16 Rerun Cycle 3_11.xlsx'!D49</f>
        <v>1.8086857018636811E-3</v>
      </c>
      <c r="E15">
        <v>14</v>
      </c>
      <c r="F15" s="7">
        <f t="shared" si="0"/>
        <v>29.787234042553191</v>
      </c>
      <c r="G15">
        <f>ROUND(G14,0)</f>
        <v>11</v>
      </c>
      <c r="H15">
        <f>ROUND(H14,0)</f>
        <v>11</v>
      </c>
      <c r="I15">
        <f>ROUND(I14,0)</f>
        <v>11</v>
      </c>
    </row>
    <row r="16" spans="1:10" x14ac:dyDescent="0.25">
      <c r="A16" t="str">
        <f>'[1]Sk16 Rerun Cycle 3_11.xlsx'!A16</f>
        <v>C3</v>
      </c>
      <c r="B16">
        <f>'[1]Sk16 Rerun Cycle 3_11.xlsx'!B37</f>
        <v>66.8212994506667</v>
      </c>
      <c r="C16">
        <f>'[1]Sk16 Rerun Cycle 3_11.xlsx'!C37</f>
        <v>3.7527863869118077E-4</v>
      </c>
      <c r="D16">
        <f>'[1]Sk16 Rerun Cycle 3_11.xlsx'!D37</f>
        <v>2.1624758800560429E-3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3_11.xlsx'!A17</f>
        <v>D3</v>
      </c>
      <c r="B17">
        <f>'[1]Sk16 Rerun Cycle 3_11.xlsx'!B46</f>
        <v>66.8212994506667</v>
      </c>
      <c r="C17">
        <f>'[1]Sk16 Rerun Cycle 3_11.xlsx'!C46</f>
        <v>3.1569318140195382E-4</v>
      </c>
      <c r="D17">
        <f>'[1]Sk16 Rerun Cycle 3_11.xlsx'!D46</f>
        <v>1.824906167825388E-3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3_11.xlsx'!A18</f>
        <v>E3</v>
      </c>
      <c r="B18">
        <f>'[1]Sk16 Rerun Cycle 3_11.xlsx'!B12</f>
        <v>67.838557243833307</v>
      </c>
      <c r="C18">
        <f>'[1]Sk16 Rerun Cycle 3_11.xlsx'!C12</f>
        <v>4.0547858278485599E-4</v>
      </c>
      <c r="D18">
        <f>'[1]Sk16 Rerun Cycle 3_11.xlsx'!D12</f>
        <v>2.2475014422750389E-3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3_11.xlsx'!A19</f>
        <v>F3</v>
      </c>
      <c r="B19">
        <f>'[1]Sk16 Rerun Cycle 3_11.xlsx'!B25</f>
        <v>69.071176362972196</v>
      </c>
      <c r="C19">
        <f>'[1]Sk16 Rerun Cycle 3_11.xlsx'!C25</f>
        <v>3.1815016972251361E-4</v>
      </c>
      <c r="D19">
        <f>'[1]Sk16 Rerun Cycle 3_11.xlsx'!D25</f>
        <v>2.1886787837353968E-3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3_11.xlsx'!A20</f>
        <v>F4</v>
      </c>
      <c r="B20">
        <f>'[1]Sk16 Rerun Cycle 3_11.xlsx'!B14</f>
        <v>69.573019702249994</v>
      </c>
      <c r="C20">
        <f>'[1]Sk16 Rerun Cycle 3_11.xlsx'!C14</f>
        <v>4.8019734203818691E-4</v>
      </c>
      <c r="D20">
        <f>'[1]Sk16 Rerun Cycle 3_11.xlsx'!D14</f>
        <v>2.949228797852279E-3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3_11.xlsx'!A21</f>
        <v>E4</v>
      </c>
      <c r="B21">
        <f>'[1]Sk16 Rerun Cycle 3_11.xlsx'!B19</f>
        <v>70.074814841722201</v>
      </c>
      <c r="C21">
        <f>'[1]Sk16 Rerun Cycle 3_11.xlsx'!C19</f>
        <v>2.8338136729480381E-4</v>
      </c>
      <c r="D21">
        <f>'[1]Sk16 Rerun Cycle 3_11.xlsx'!D19</f>
        <v>2.5627444561933431E-3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3_11.xlsx'!A22</f>
        <v>D4</v>
      </c>
      <c r="B22">
        <f>'[1]Sk16 Rerun Cycle 3_11.xlsx'!B47</f>
        <v>70.074814841722201</v>
      </c>
      <c r="C22">
        <f>'[1]Sk16 Rerun Cycle 3_11.xlsx'!C47</f>
        <v>2.272165714187037E-4</v>
      </c>
      <c r="D22">
        <f>'[1]Sk16 Rerun Cycle 3_11.xlsx'!D47</f>
        <v>1.94766646239292E-3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3_11.xlsx'!A23</f>
        <v>C4</v>
      </c>
      <c r="B23">
        <f>'[1]Sk16 Rerun Cycle 3_11.xlsx'!B21</f>
        <v>71.0786897073056</v>
      </c>
      <c r="C23">
        <f>'[1]Sk16 Rerun Cycle 3_11.xlsx'!C21</f>
        <v>3.9118704457754758E-4</v>
      </c>
      <c r="D23">
        <f>'[1]Sk16 Rerun Cycle 3_11.xlsx'!D21</f>
        <v>1.929185679136443E-3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3_11.xlsx'!A24</f>
        <v>B4</v>
      </c>
      <c r="B24">
        <f>'[1]Sk16 Rerun Cycle 3_11.xlsx'!B9</f>
        <v>72.588242159361101</v>
      </c>
      <c r="C24">
        <f>'[1]Sk16 Rerun Cycle 3_11.xlsx'!C9</f>
        <v>4.0016022153990149E-4</v>
      </c>
      <c r="D24">
        <f>'[1]Sk16 Rerun Cycle 3_11.xlsx'!D9</f>
        <v>2.133006932919462E-3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3_11.xlsx'!A25</f>
        <v>A4</v>
      </c>
      <c r="B25">
        <f>'[1]Sk16 Rerun Cycle 3_11.xlsx'!B22</f>
        <v>73.594866691638899</v>
      </c>
      <c r="C25">
        <f>'[1]Sk16 Rerun Cycle 3_11.xlsx'!C22</f>
        <v>3.6789258523897169E-4</v>
      </c>
      <c r="D25">
        <f>'[1]Sk16 Rerun Cycle 3_11.xlsx'!D22</f>
        <v>2.5691688359879379E-3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3_11.xlsx'!A26</f>
        <v>A5</v>
      </c>
      <c r="B26">
        <f>'[1]Sk16 Rerun Cycle 3_11.xlsx'!B26</f>
        <v>74.098474506027799</v>
      </c>
      <c r="C26">
        <f>'[1]Sk16 Rerun Cycle 3_11.xlsx'!C26</f>
        <v>3.0233278206619391E-4</v>
      </c>
      <c r="D26">
        <f>'[1]Sk16 Rerun Cycle 3_11.xlsx'!D26</f>
        <v>2.40451944938572E-3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3_11.xlsx'!A27</f>
        <v>B5</v>
      </c>
      <c r="B27">
        <f>'[1]Sk16 Rerun Cycle 3_11.xlsx'!B5</f>
        <v>74.602039715499998</v>
      </c>
      <c r="C27">
        <f>'[1]Sk16 Rerun Cycle 3_11.xlsx'!C5</f>
        <v>3.0825243747948148E-4</v>
      </c>
      <c r="D27">
        <f>'[1]Sk16 Rerun Cycle 3_11.xlsx'!D5</f>
        <v>1.8603223689611171E-3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3_11.xlsx'!A28</f>
        <v>C5</v>
      </c>
      <c r="B28">
        <f>'[1]Sk16 Rerun Cycle 3_11.xlsx'!B17</f>
        <v>74.602039715499998</v>
      </c>
      <c r="C28">
        <f>'[1]Sk16 Rerun Cycle 3_11.xlsx'!C17</f>
        <v>2.9988240520274659E-4</v>
      </c>
      <c r="D28">
        <f>'[1]Sk16 Rerun Cycle 3_11.xlsx'!D17</f>
        <v>2.5018515473171658E-3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3_11.xlsx'!A29</f>
        <v>D5</v>
      </c>
      <c r="B29">
        <f>'[1]Sk16 Rerun Cycle 3_11.xlsx'!B36</f>
        <v>76.611737687000002</v>
      </c>
      <c r="C29">
        <f>'[1]Sk16 Rerun Cycle 3_11.xlsx'!C36</f>
        <v>3.4567969326129673E-4</v>
      </c>
      <c r="D29">
        <f>'[1]Sk16 Rerun Cycle 3_11.xlsx'!D36</f>
        <v>2.270604829195159E-3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3_11.xlsx'!A30</f>
        <v>E5</v>
      </c>
      <c r="B30">
        <f>'[1]Sk16 Rerun Cycle 3_11.xlsx'!B33</f>
        <v>78.614322963527798</v>
      </c>
      <c r="C30">
        <f>'[1]Sk16 Rerun Cycle 3_11.xlsx'!C33</f>
        <v>5.0949692259899114E-4</v>
      </c>
      <c r="D30">
        <f>'[1]Sk16 Rerun Cycle 3_11.xlsx'!D33</f>
        <v>2.2378187389679818E-3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3_11.xlsx'!A31</f>
        <v>F5</v>
      </c>
      <c r="B31">
        <f>'[1]Sk16 Rerun Cycle 3_11.xlsx'!B15</f>
        <v>79.1158241624167</v>
      </c>
      <c r="C31">
        <f>'[1]Sk16 Rerun Cycle 3_11.xlsx'!C15</f>
        <v>5.249618667486376E-4</v>
      </c>
      <c r="D31">
        <f>'[1]Sk16 Rerun Cycle 3_11.xlsx'!D15</f>
        <v>2.057397338244477E-3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3_11.xlsx'!A32</f>
        <v>F6</v>
      </c>
      <c r="B32">
        <f>'[1]Sk16 Rerun Cycle 3_11.xlsx'!B28</f>
        <v>79.617351497694401</v>
      </c>
      <c r="C32">
        <f>'[1]Sk16 Rerun Cycle 3_11.xlsx'!C28</f>
        <v>3.6118099692858922E-4</v>
      </c>
      <c r="D32">
        <f>'[1]Sk16 Rerun Cycle 3_11.xlsx'!D28</f>
        <v>2.1879987133684468E-3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3_11.xlsx'!A33</f>
        <v>E6</v>
      </c>
      <c r="B33">
        <f>'[1]Sk16 Rerun Cycle 3_11.xlsx'!B38</f>
        <v>80.118914787666696</v>
      </c>
      <c r="C33">
        <f>'[1]Sk16 Rerun Cycle 3_11.xlsx'!C38</f>
        <v>4.2984226822216122E-4</v>
      </c>
      <c r="D33">
        <f>'[1]Sk16 Rerun Cycle 3_11.xlsx'!D38</f>
        <v>2.2941705852987031E-3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3_11.xlsx'!A34</f>
        <v>D6</v>
      </c>
      <c r="B34">
        <f>'[1]Sk16 Rerun Cycle 3_11.xlsx'!B30</f>
        <v>81.123509818555505</v>
      </c>
      <c r="C34">
        <f>'[1]Sk16 Rerun Cycle 3_11.xlsx'!C30</f>
        <v>3.0051654589811368E-4</v>
      </c>
      <c r="D34">
        <f>'[1]Sk16 Rerun Cycle 3_11.xlsx'!D30</f>
        <v>2.1727344187000238E-3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3_11.xlsx'!A35</f>
        <v>C6</v>
      </c>
      <c r="B35">
        <f>'[1]Sk16 Rerun Cycle 3_11.xlsx'!B29</f>
        <v>81.625517768194399</v>
      </c>
      <c r="C35">
        <f>'[1]Sk16 Rerun Cycle 3_11.xlsx'!C29</f>
        <v>3.8802069312028392E-4</v>
      </c>
      <c r="D35">
        <f>'[1]Sk16 Rerun Cycle 3_11.xlsx'!D29</f>
        <v>1.6907519227668409E-3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3_11.xlsx'!A36</f>
        <v>B6</v>
      </c>
      <c r="B36">
        <f>'[1]Sk16 Rerun Cycle 3_11.xlsx'!B6</f>
        <v>83.134298462000004</v>
      </c>
      <c r="C36">
        <f>'[1]Sk16 Rerun Cycle 3_11.xlsx'!C6</f>
        <v>3.554535099943363E-4</v>
      </c>
      <c r="D36">
        <f>'[1]Sk16 Rerun Cycle 3_11.xlsx'!D6</f>
        <v>2.3585732144272569E-3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3_11.xlsx'!A37</f>
        <v>A6</v>
      </c>
      <c r="B37">
        <f>'[1]Sk16 Rerun Cycle 3_11.xlsx'!B35</f>
        <v>83.637453189277807</v>
      </c>
      <c r="C37">
        <f>'[1]Sk16 Rerun Cycle 3_11.xlsx'!C35</f>
        <v>3.551962615602226E-4</v>
      </c>
      <c r="D37">
        <f>'[1]Sk16 Rerun Cycle 3_11.xlsx'!D35</f>
        <v>1.9873058598420782E-3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3_11.xlsx'!A38</f>
        <v>A7</v>
      </c>
      <c r="B38">
        <f>'[1]Sk16 Rerun Cycle 3_11.xlsx'!B27</f>
        <v>85.649456063027799</v>
      </c>
      <c r="C38">
        <f>'[1]Sk16 Rerun Cycle 3_11.xlsx'!C27</f>
        <v>3.6390647486165639E-4</v>
      </c>
      <c r="D38">
        <f>'[1]Sk16 Rerun Cycle 3_11.xlsx'!D27</f>
        <v>2.1065999670894981E-3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3_11.xlsx'!A39</f>
        <v>B7</v>
      </c>
      <c r="B39">
        <f>'[1]Sk16 Rerun Cycle 3_11.xlsx'!B48</f>
        <v>85.649456063027799</v>
      </c>
      <c r="C39">
        <f>'[1]Sk16 Rerun Cycle 3_11.xlsx'!C48</f>
        <v>2.6665130397179128E-4</v>
      </c>
      <c r="D39">
        <f>'[1]Sk16 Rerun Cycle 3_11.xlsx'!D48</f>
        <v>1.9731372532628281E-3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3_11.xlsx'!A40</f>
        <v>C7</v>
      </c>
      <c r="B40">
        <f>'[1]Sk16 Rerun Cycle 3_11.xlsx'!B24</f>
        <v>92.175521440722207</v>
      </c>
      <c r="C40">
        <f>'[1]Sk16 Rerun Cycle 3_11.xlsx'!C24</f>
        <v>3.5857155554506407E-4</v>
      </c>
      <c r="D40">
        <f>'[1]Sk16 Rerun Cycle 3_11.xlsx'!D24</f>
        <v>2.4658318726791281E-3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3_11.xlsx'!A41</f>
        <v>D7</v>
      </c>
      <c r="B41">
        <f>'[1]Sk16 Rerun Cycle 3_11.xlsx'!B32</f>
        <v>94.184828042194397</v>
      </c>
      <c r="C41">
        <f>'[1]Sk16 Rerun Cycle 3_11.xlsx'!C32</f>
        <v>4.2739770807500519E-4</v>
      </c>
      <c r="D41">
        <f>'[1]Sk16 Rerun Cycle 3_11.xlsx'!D32</f>
        <v>2.2419863771485542E-3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3_11.xlsx'!A42</f>
        <v>E7</v>
      </c>
      <c r="B42">
        <f>'[1]Sk16 Rerun Cycle 3_11.xlsx'!B31</f>
        <v>96.197277525888893</v>
      </c>
      <c r="C42">
        <f>'[1]Sk16 Rerun Cycle 3_11.xlsx'!C31</f>
        <v>3.1218797656482891E-4</v>
      </c>
      <c r="D42">
        <f>'[1]Sk16 Rerun Cycle 3_11.xlsx'!D31</f>
        <v>1.936555931804386E-3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3_11.xlsx'!A43</f>
        <v>F7</v>
      </c>
      <c r="B43">
        <f>'[1]Sk16 Rerun Cycle 3_11.xlsx'!B20</f>
        <v>96.700338969083305</v>
      </c>
      <c r="C43">
        <f>'[1]Sk16 Rerun Cycle 3_11.xlsx'!C20</f>
        <v>4.8763152522407949E-4</v>
      </c>
      <c r="D43">
        <f>'[1]Sk16 Rerun Cycle 3_11.xlsx'!D20</f>
        <v>1.8493120101394939E-3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3_11.xlsx'!A44</f>
        <v>F8</v>
      </c>
      <c r="B44">
        <f>'[1]Sk16 Rerun Cycle 3_11.xlsx'!B45</f>
        <v>97.707789283944393</v>
      </c>
      <c r="C44">
        <f>'[1]Sk16 Rerun Cycle 3_11.xlsx'!C45</f>
        <v>4.2905288337495931E-4</v>
      </c>
      <c r="D44">
        <f>'[1]Sk16 Rerun Cycle 3_11.xlsx'!D45</f>
        <v>2.2652549868043639E-3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3_11.xlsx'!A45</f>
        <v>E8</v>
      </c>
      <c r="B45">
        <f>'[1]Sk16 Rerun Cycle 3_11.xlsx'!B43</f>
        <v>105.232387244333</v>
      </c>
      <c r="C45">
        <f>'[1]Sk16 Rerun Cycle 3_11.xlsx'!C43</f>
        <v>3.4875361225135062E-4</v>
      </c>
      <c r="D45">
        <f>'[1]Sk16 Rerun Cycle 3_11.xlsx'!D43</f>
        <v>1.9060697547116871E-3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3_11.xlsx'!A46</f>
        <v>D8</v>
      </c>
      <c r="B46">
        <f>'[1]Sk16 Rerun Cycle 3_11.xlsx'!B3</f>
        <v>107.242315821139</v>
      </c>
      <c r="C46">
        <f>'[1]Sk16 Rerun Cycle 3_11.xlsx'!C3</f>
        <v>4.0803012849661849E-4</v>
      </c>
      <c r="D46">
        <f>'[1]Sk16 Rerun Cycle 3_11.xlsx'!D3</f>
        <v>1.909821014250945E-3</v>
      </c>
      <c r="E46">
        <v>45</v>
      </c>
      <c r="F46" s="7">
        <f t="shared" si="0"/>
        <v>95.744680851063833</v>
      </c>
    </row>
    <row r="47" spans="1:6" x14ac:dyDescent="0.25">
      <c r="A47" t="str">
        <f>'[1]Sk16 Rerun Cycle 3_11.xlsx'!A47</f>
        <v>C8</v>
      </c>
      <c r="B47">
        <f>'[1]Sk16 Rerun Cycle 3_11.xlsx'!B18</f>
        <v>141.89469447138899</v>
      </c>
      <c r="C47">
        <f>'[1]Sk16 Rerun Cycle 3_11.xlsx'!C18</f>
        <v>1.134381630440717E-4</v>
      </c>
      <c r="D47">
        <f>'[1]Sk16 Rerun Cycle 3_11.xlsx'!D18</f>
        <v>4.4775539663353152E-3</v>
      </c>
      <c r="E47">
        <v>46</v>
      </c>
      <c r="F47" s="7">
        <f t="shared" si="0"/>
        <v>97.872340425531917</v>
      </c>
    </row>
    <row r="48" spans="1:6" x14ac:dyDescent="0.25">
      <c r="A48" t="str">
        <f>'[1]Sk16 Rerun Cycle 3_11.xlsx'!A48</f>
        <v>B8</v>
      </c>
      <c r="B48" t="str">
        <f>'[1]Sk16 Rerun Cycle 3_11.xlsx'!B10</f>
        <v>N/A</v>
      </c>
      <c r="C48" t="str">
        <f>'[1]Sk16 Rerun Cycle 3_11.xlsx'!C10</f>
        <v>N/A</v>
      </c>
      <c r="D48">
        <f>'[1]Sk16 Rerun Cycle 3_11.xlsx'!D10</f>
        <v>1.623263347287475E-3</v>
      </c>
    </row>
    <row r="49" spans="1:4" x14ac:dyDescent="0.25">
      <c r="A49" t="str">
        <f>'[1]Sk16 Rerun Cycle 3_11.xlsx'!A49</f>
        <v>A8</v>
      </c>
      <c r="B49" t="str">
        <f>'[1]Sk16 Rerun Cycle 3_11.xlsx'!B44</f>
        <v>N/A</v>
      </c>
      <c r="C49" t="str">
        <f>'[1]Sk16 Rerun Cycle 3_11.xlsx'!C44</f>
        <v>N/A</v>
      </c>
      <c r="D49">
        <f>'[1]Sk16 Rerun Cycle 3_11.xlsx'!D44</f>
        <v>4.6594665842045088E-4</v>
      </c>
    </row>
  </sheetData>
  <autoFilter ref="B1:D49" xr:uid="{C56EDF1C-27EB-4D04-8834-1F04D9C1710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4DCA-9C44-4A15-A020-123495249103}">
  <dimension ref="A1:J49"/>
  <sheetViews>
    <sheetView workbookViewId="0">
      <selection activeCell="F2" sqref="F2:F48"/>
    </sheetView>
  </sheetViews>
  <sheetFormatPr defaultRowHeight="15" x14ac:dyDescent="0.25"/>
  <sheetData>
    <row r="1" spans="1:10" x14ac:dyDescent="0.25">
      <c r="B1" t="str">
        <f>'[1]Sk16 Rerun Cycle 3_12.xlsx'!B1</f>
        <v>Germtime</v>
      </c>
      <c r="C1" t="str">
        <f>'[1]Sk16 Rerun Cycle 3_12.xlsx'!C1</f>
        <v>Slope Coefficient</v>
      </c>
      <c r="D1" t="str">
        <f>'[1]Sk16 Rerun Cycle 3_12.xlsx'!D1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3_12.xlsx'!A2</f>
        <v>A1</v>
      </c>
      <c r="B2">
        <f>'[1]Sk16 Rerun Cycle 3_12.xlsx'!B35</f>
        <v>32.175256682333298</v>
      </c>
      <c r="C2">
        <f>'[1]Sk16 Rerun Cycle 3_12.xlsx'!C35</f>
        <v>2.042300411414711E-4</v>
      </c>
      <c r="D2">
        <f>'[1]Sk16 Rerun Cycle 3_12.xlsx'!D35</f>
        <v>3.2851977985324569E-3</v>
      </c>
      <c r="E2">
        <v>1</v>
      </c>
      <c r="F2" s="7">
        <f>E2/47*100</f>
        <v>2.1276595744680851</v>
      </c>
      <c r="G2">
        <f>AVERAGE(B2:B49)</f>
        <v>81.004394626012996</v>
      </c>
      <c r="H2">
        <f>AVERAGE(C2:C49)</f>
        <v>3.2209587864245908E-4</v>
      </c>
      <c r="I2">
        <f>AVERAGE(D2:D49)</f>
        <v>2.5113249489060667E-3</v>
      </c>
      <c r="J2">
        <v>0.25</v>
      </c>
    </row>
    <row r="3" spans="1:10" x14ac:dyDescent="0.25">
      <c r="A3" t="str">
        <f>'[1]Sk16 Rerun Cycle 3_12.xlsx'!A3</f>
        <v>B1</v>
      </c>
      <c r="B3">
        <f>'[1]Sk16 Rerun Cycle 3_12.xlsx'!B25</f>
        <v>34.681615630333297</v>
      </c>
      <c r="C3">
        <f>'[1]Sk16 Rerun Cycle 3_12.xlsx'!C25</f>
        <v>3.6981631951878851E-4</v>
      </c>
      <c r="D3">
        <f>'[1]Sk16 Rerun Cycle 3_12.xlsx'!D25</f>
        <v>5.1989058247953737E-3</v>
      </c>
      <c r="E3">
        <v>2</v>
      </c>
      <c r="F3" s="7">
        <f t="shared" ref="F3:F48" si="0">E3/47*100</f>
        <v>4.2553191489361701</v>
      </c>
      <c r="G3">
        <f>G4/SQRT(COUNT(B2:B49))</f>
        <v>3.6011680487754205</v>
      </c>
      <c r="H3">
        <f>H4/SQRT(COUNT(C2:C49))</f>
        <v>1.1416442863559227E-5</v>
      </c>
      <c r="I3">
        <f>I4/SQRT(COUNT(D2:D49))</f>
        <v>9.264503947709964E-5</v>
      </c>
    </row>
    <row r="4" spans="1:10" x14ac:dyDescent="0.25">
      <c r="A4" t="str">
        <f>'[1]Sk16 Rerun Cycle 3_12.xlsx'!A4</f>
        <v>C1</v>
      </c>
      <c r="B4">
        <f>'[1]Sk16 Rerun Cycle 3_12.xlsx'!B40</f>
        <v>39.204996173944402</v>
      </c>
      <c r="C4">
        <f>'[1]Sk16 Rerun Cycle 3_12.xlsx'!C40</f>
        <v>2.4366878709455129E-4</v>
      </c>
      <c r="D4">
        <f>'[1]Sk16 Rerun Cycle 3_12.xlsx'!D40</f>
        <v>2.9061688734151581E-3</v>
      </c>
      <c r="E4">
        <v>3</v>
      </c>
      <c r="F4" s="7">
        <f t="shared" si="0"/>
        <v>6.3829787234042552</v>
      </c>
      <c r="G4">
        <f>_xlfn.STDEV.S(B2:B49)</f>
        <v>24.688364300404462</v>
      </c>
      <c r="H4">
        <f>_xlfn.STDEV.S(C2:C196)</f>
        <v>7.8267189037775479E-5</v>
      </c>
      <c r="I4">
        <f>_xlfn.STDEV.S(D2:D196)</f>
        <v>6.4186366177424381E-4</v>
      </c>
    </row>
    <row r="5" spans="1:10" x14ac:dyDescent="0.25">
      <c r="A5" t="str">
        <f>'[1]Sk16 Rerun Cycle 3_12.xlsx'!A5</f>
        <v>D1</v>
      </c>
      <c r="B5">
        <f>'[1]Sk16 Rerun Cycle 3_12.xlsx'!B48</f>
        <v>45.722457183861103</v>
      </c>
      <c r="C5">
        <f>'[1]Sk16 Rerun Cycle 3_12.xlsx'!C48</f>
        <v>1.4979572146539381E-4</v>
      </c>
      <c r="D5">
        <f>'[1]Sk16 Rerun Cycle 3_12.xlsx'!D48</f>
        <v>2.0825928098878572E-3</v>
      </c>
      <c r="E5">
        <v>4</v>
      </c>
      <c r="F5" s="7">
        <f t="shared" si="0"/>
        <v>8.5106382978723403</v>
      </c>
      <c r="G5" s="8">
        <f>G4/G2</f>
        <v>0.30477808536669532</v>
      </c>
      <c r="H5" s="8">
        <f>H4/H2</f>
        <v>0.24299345079374823</v>
      </c>
      <c r="I5" s="8">
        <f>I4/I2</f>
        <v>0.25558765784325904</v>
      </c>
    </row>
    <row r="6" spans="1:10" x14ac:dyDescent="0.25">
      <c r="A6" t="str">
        <f>'[1]Sk16 Rerun Cycle 3_12.xlsx'!A6</f>
        <v>E1</v>
      </c>
      <c r="B6">
        <f>'[1]Sk16 Rerun Cycle 3_12.xlsx'!B38</f>
        <v>52.259913311694397</v>
      </c>
      <c r="C6">
        <f>'[1]Sk16 Rerun Cycle 3_12.xlsx'!C38</f>
        <v>2.5983562822768589E-4</v>
      </c>
      <c r="D6">
        <f>'[1]Sk16 Rerun Cycle 3_12.xlsx'!D38</f>
        <v>2.655204972712045E-3</v>
      </c>
      <c r="E6">
        <v>5</v>
      </c>
      <c r="F6" s="7">
        <f t="shared" si="0"/>
        <v>10.638297872340425</v>
      </c>
      <c r="G6">
        <f>COUNT(B2:B196)</f>
        <v>47</v>
      </c>
      <c r="H6">
        <f>COUNT(C2:C196)</f>
        <v>47</v>
      </c>
      <c r="I6">
        <f>COUNT(D2:D196)</f>
        <v>48</v>
      </c>
    </row>
    <row r="7" spans="1:10" x14ac:dyDescent="0.25">
      <c r="A7" t="str">
        <f>'[1]Sk16 Rerun Cycle 3_12.xlsx'!A7</f>
        <v>F1</v>
      </c>
      <c r="B7">
        <f>'[1]Sk16 Rerun Cycle 3_12.xlsx'!B21</f>
        <v>53.762043018527798</v>
      </c>
      <c r="C7">
        <f>'[1]Sk16 Rerun Cycle 3_12.xlsx'!C21</f>
        <v>2.3951464794834989E-4</v>
      </c>
      <c r="D7">
        <f>'[1]Sk16 Rerun Cycle 3_12.xlsx'!D21</f>
        <v>2.6730401116838811E-3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3_12.xlsx'!A8</f>
        <v>F2</v>
      </c>
      <c r="B8">
        <f>'[1]Sk16 Rerun Cycle 3_12.xlsx'!B27</f>
        <v>54.2631072858889</v>
      </c>
      <c r="C8">
        <f>'[1]Sk16 Rerun Cycle 3_12.xlsx'!C27</f>
        <v>3.9588474122003592E-4</v>
      </c>
      <c r="D8">
        <f>'[1]Sk16 Rerun Cycle 3_12.xlsx'!D27</f>
        <v>2.9150050891466159E-3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3_12.xlsx'!A9</f>
        <v>E2</v>
      </c>
      <c r="B9">
        <f>'[1]Sk16 Rerun Cycle 3_12.xlsx'!B11</f>
        <v>56.267720987194402</v>
      </c>
      <c r="C9">
        <f>'[1]Sk16 Rerun Cycle 3_12.xlsx'!C11</f>
        <v>2.9771519265315059E-4</v>
      </c>
      <c r="D9">
        <f>'[1]Sk16 Rerun Cycle 3_12.xlsx'!D11</f>
        <v>2.5510428732128869E-3</v>
      </c>
      <c r="E9">
        <v>8</v>
      </c>
      <c r="F9" s="7">
        <f t="shared" si="0"/>
        <v>17.021276595744681</v>
      </c>
      <c r="G9">
        <f>MAX(B2:B49)</f>
        <v>150.942706909972</v>
      </c>
      <c r="H9">
        <f>MAX(C2:C49)</f>
        <v>4.9496040872201805E-4</v>
      </c>
      <c r="I9">
        <f>MAX(D2:D49)</f>
        <v>5.1989058247953737E-3</v>
      </c>
    </row>
    <row r="10" spans="1:10" x14ac:dyDescent="0.25">
      <c r="A10" t="str">
        <f>'[1]Sk16 Rerun Cycle 3_12.xlsx'!A10</f>
        <v>D2</v>
      </c>
      <c r="B10">
        <f>'[1]Sk16 Rerun Cycle 3_12.xlsx'!B19</f>
        <v>57.772931823027797</v>
      </c>
      <c r="C10">
        <f>'[1]Sk16 Rerun Cycle 3_12.xlsx'!C19</f>
        <v>3.156447708389882E-4</v>
      </c>
      <c r="D10">
        <f>'[1]Sk16 Rerun Cycle 3_12.xlsx'!D19</f>
        <v>2.8457059643103048E-3</v>
      </c>
      <c r="E10">
        <v>9</v>
      </c>
      <c r="F10" s="7">
        <f t="shared" si="0"/>
        <v>19.148936170212767</v>
      </c>
      <c r="G10">
        <f>MIN(B2:B49)</f>
        <v>32.175256682333298</v>
      </c>
      <c r="H10">
        <f>MIN(C2:C49)</f>
        <v>1.4979572146539381E-4</v>
      </c>
      <c r="I10">
        <f>MIN(D2:D49)</f>
        <v>5.5159953805502529E-4</v>
      </c>
    </row>
    <row r="11" spans="1:10" x14ac:dyDescent="0.25">
      <c r="A11" t="str">
        <f>'[1]Sk16 Rerun Cycle 3_12.xlsx'!A11</f>
        <v>C2</v>
      </c>
      <c r="B11">
        <f>'[1]Sk16 Rerun Cycle 3_12.xlsx'!B6</f>
        <v>63.8120379479722</v>
      </c>
      <c r="C11">
        <f>'[1]Sk16 Rerun Cycle 3_12.xlsx'!C6</f>
        <v>2.7818653716518851E-4</v>
      </c>
      <c r="D11">
        <f>'[1]Sk16 Rerun Cycle 3_12.xlsx'!D6</f>
        <v>2.6863899219189209E-3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3_12.xlsx'!A12</f>
        <v>B2</v>
      </c>
      <c r="B12">
        <f>'[1]Sk16 Rerun Cycle 3_12.xlsx'!B34</f>
        <v>63.8120379479722</v>
      </c>
      <c r="C12">
        <f>'[1]Sk16 Rerun Cycle 3_12.xlsx'!C34</f>
        <v>2.7392537386407263E-4</v>
      </c>
      <c r="D12">
        <f>'[1]Sk16 Rerun Cycle 3_12.xlsx'!D34</f>
        <v>2.6933798392383369E-3</v>
      </c>
      <c r="E12">
        <v>11</v>
      </c>
      <c r="F12" s="7">
        <f t="shared" si="0"/>
        <v>23.404255319148938</v>
      </c>
      <c r="G12">
        <f>(16*G5^2)</f>
        <v>1.4862349011166178</v>
      </c>
      <c r="H12">
        <f>(16*H5^2)</f>
        <v>0.94473307405845985</v>
      </c>
      <c r="I12">
        <f>(16*I5^2)</f>
        <v>1.0452008134688457</v>
      </c>
    </row>
    <row r="13" spans="1:10" x14ac:dyDescent="0.25">
      <c r="A13" t="str">
        <f>'[1]Sk16 Rerun Cycle 3_12.xlsx'!A13</f>
        <v>A2</v>
      </c>
      <c r="B13">
        <f>'[1]Sk16 Rerun Cycle 3_12.xlsx'!B39</f>
        <v>64.316463955777806</v>
      </c>
      <c r="C13">
        <f>'[1]Sk16 Rerun Cycle 3_12.xlsx'!C39</f>
        <v>2.4238261393227359E-4</v>
      </c>
      <c r="D13">
        <f>'[1]Sk16 Rerun Cycle 3_12.xlsx'!D39</f>
        <v>1.962263464612896E-3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3_12.xlsx'!A14</f>
        <v>A3</v>
      </c>
      <c r="B14">
        <f>'[1]Sk16 Rerun Cycle 3_12.xlsx'!B32</f>
        <v>65.3208837714444</v>
      </c>
      <c r="C14">
        <f>'[1]Sk16 Rerun Cycle 3_12.xlsx'!C32</f>
        <v>2.8429702672804879E-4</v>
      </c>
      <c r="D14">
        <f>'[1]Sk16 Rerun Cycle 3_12.xlsx'!D32</f>
        <v>3.8889116005579858E-3</v>
      </c>
      <c r="E14">
        <v>13</v>
      </c>
      <c r="F14" s="7">
        <f t="shared" si="0"/>
        <v>27.659574468085108</v>
      </c>
      <c r="G14">
        <f>G12/G13</f>
        <v>17.958160890757316</v>
      </c>
      <c r="H14">
        <f>H12/H13</f>
        <v>11.415199932403116</v>
      </c>
      <c r="I14">
        <f>I12/I13</f>
        <v>12.629150585363069</v>
      </c>
    </row>
    <row r="15" spans="1:10" x14ac:dyDescent="0.25">
      <c r="A15" t="str">
        <f>'[1]Sk16 Rerun Cycle 3_12.xlsx'!A15</f>
        <v>B3</v>
      </c>
      <c r="B15">
        <f>'[1]Sk16 Rerun Cycle 3_12.xlsx'!B7</f>
        <v>67.839988970694407</v>
      </c>
      <c r="C15">
        <f>'[1]Sk16 Rerun Cycle 3_12.xlsx'!C7</f>
        <v>3.0695969728409579E-4</v>
      </c>
      <c r="D15">
        <f>'[1]Sk16 Rerun Cycle 3_12.xlsx'!D7</f>
        <v>1.941277946201584E-3</v>
      </c>
      <c r="E15">
        <v>14</v>
      </c>
      <c r="F15" s="7">
        <f t="shared" si="0"/>
        <v>29.787234042553191</v>
      </c>
      <c r="G15">
        <f>ROUND(G14,0)</f>
        <v>18</v>
      </c>
      <c r="H15">
        <f>ROUND(H14,0)</f>
        <v>11</v>
      </c>
      <c r="I15">
        <f>ROUND(I14,0)</f>
        <v>13</v>
      </c>
    </row>
    <row r="16" spans="1:10" x14ac:dyDescent="0.25">
      <c r="A16" t="str">
        <f>'[1]Sk16 Rerun Cycle 3_12.xlsx'!A16</f>
        <v>C3</v>
      </c>
      <c r="B16">
        <f>'[1]Sk16 Rerun Cycle 3_12.xlsx'!B8</f>
        <v>68.570790644194403</v>
      </c>
      <c r="C16">
        <f>'[1]Sk16 Rerun Cycle 3_12.xlsx'!C8</f>
        <v>2.6272150990646362E-4</v>
      </c>
      <c r="D16">
        <f>'[1]Sk16 Rerun Cycle 3_12.xlsx'!D8</f>
        <v>2.1308980626455758E-3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3_12.xlsx'!A17</f>
        <v>D3</v>
      </c>
      <c r="B17">
        <f>'[1]Sk16 Rerun Cycle 3_12.xlsx'!B41</f>
        <v>70.578219900166701</v>
      </c>
      <c r="C17">
        <f>'[1]Sk16 Rerun Cycle 3_12.xlsx'!C41</f>
        <v>4.1681763037966859E-4</v>
      </c>
      <c r="D17">
        <f>'[1]Sk16 Rerun Cycle 3_12.xlsx'!D41</f>
        <v>2.402026403622626E-3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3_12.xlsx'!A18</f>
        <v>E3</v>
      </c>
      <c r="B18">
        <f>'[1]Sk16 Rerun Cycle 3_12.xlsx'!B13</f>
        <v>72.589847143249997</v>
      </c>
      <c r="C18">
        <f>'[1]Sk16 Rerun Cycle 3_12.xlsx'!C13</f>
        <v>4.2402037419439113E-4</v>
      </c>
      <c r="D18">
        <f>'[1]Sk16 Rerun Cycle 3_12.xlsx'!D13</f>
        <v>2.4120486091278618E-3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3_12.xlsx'!A19</f>
        <v>F3</v>
      </c>
      <c r="B19">
        <f>'[1]Sk16 Rerun Cycle 3_12.xlsx'!B10</f>
        <v>76.613455048694405</v>
      </c>
      <c r="C19">
        <f>'[1]Sk16 Rerun Cycle 3_12.xlsx'!C10</f>
        <v>3.7908451426051912E-4</v>
      </c>
      <c r="D19">
        <f>'[1]Sk16 Rerun Cycle 3_12.xlsx'!D10</f>
        <v>2.2475020507693052E-3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3_12.xlsx'!A20</f>
        <v>F4</v>
      </c>
      <c r="B20">
        <f>'[1]Sk16 Rerun Cycle 3_12.xlsx'!B29</f>
        <v>76.613455048694405</v>
      </c>
      <c r="C20">
        <f>'[1]Sk16 Rerun Cycle 3_12.xlsx'!C29</f>
        <v>2.2089169847760179E-4</v>
      </c>
      <c r="D20">
        <f>'[1]Sk16 Rerun Cycle 3_12.xlsx'!D29</f>
        <v>3.036552395788406E-3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3_12.xlsx'!A21</f>
        <v>E4</v>
      </c>
      <c r="B21">
        <f>'[1]Sk16 Rerun Cycle 3_12.xlsx'!B9</f>
        <v>79.117670161083296</v>
      </c>
      <c r="C21">
        <f>'[1]Sk16 Rerun Cycle 3_12.xlsx'!C9</f>
        <v>3.9180891821179441E-4</v>
      </c>
      <c r="D21">
        <f>'[1]Sk16 Rerun Cycle 3_12.xlsx'!D9</f>
        <v>2.3911266598753188E-3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3_12.xlsx'!A22</f>
        <v>D4</v>
      </c>
      <c r="B22">
        <f>'[1]Sk16 Rerun Cycle 3_12.xlsx'!B23</f>
        <v>80.622787607194397</v>
      </c>
      <c r="C22">
        <f>'[1]Sk16 Rerun Cycle 3_12.xlsx'!C23</f>
        <v>4.2514042531409168E-4</v>
      </c>
      <c r="D22">
        <f>'[1]Sk16 Rerun Cycle 3_12.xlsx'!D23</f>
        <v>2.82847606893464E-3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3_12.xlsx'!A23</f>
        <v>C4</v>
      </c>
      <c r="B23">
        <f>'[1]Sk16 Rerun Cycle 3_12.xlsx'!B20</f>
        <v>81.125093384694395</v>
      </c>
      <c r="C23">
        <f>'[1]Sk16 Rerun Cycle 3_12.xlsx'!C20</f>
        <v>2.8228291711000341E-4</v>
      </c>
      <c r="D23">
        <f>'[1]Sk16 Rerun Cycle 3_12.xlsx'!D20</f>
        <v>2.584741648158907E-3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3_12.xlsx'!A24</f>
        <v>B4</v>
      </c>
      <c r="B24">
        <f>'[1]Sk16 Rerun Cycle 3_12.xlsx'!B17</f>
        <v>82.130011224388895</v>
      </c>
      <c r="C24">
        <f>'[1]Sk16 Rerun Cycle 3_12.xlsx'!C17</f>
        <v>3.2800636449555981E-4</v>
      </c>
      <c r="D24">
        <f>'[1]Sk16 Rerun Cycle 3_12.xlsx'!D17</f>
        <v>3.1622049170955181E-3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3_12.xlsx'!A25</f>
        <v>A4</v>
      </c>
      <c r="B25">
        <f>'[1]Sk16 Rerun Cycle 3_12.xlsx'!B49</f>
        <v>82.632871745499997</v>
      </c>
      <c r="C25">
        <f>'[1]Sk16 Rerun Cycle 3_12.xlsx'!C49</f>
        <v>3.0269410274378489E-4</v>
      </c>
      <c r="D25">
        <f>'[1]Sk16 Rerun Cycle 3_12.xlsx'!D49</f>
        <v>2.1832017502695241E-3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3_12.xlsx'!A26</f>
        <v>A5</v>
      </c>
      <c r="B26">
        <f>'[1]Sk16 Rerun Cycle 3_12.xlsx'!B43</f>
        <v>83.639262946861095</v>
      </c>
      <c r="C26">
        <f>'[1]Sk16 Rerun Cycle 3_12.xlsx'!C43</f>
        <v>1.8052836962109659E-4</v>
      </c>
      <c r="D26">
        <f>'[1]Sk16 Rerun Cycle 3_12.xlsx'!D43</f>
        <v>2.2257949820890669E-3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3_12.xlsx'!A27</f>
        <v>B5</v>
      </c>
      <c r="B27">
        <f>'[1]Sk16 Rerun Cycle 3_12.xlsx'!B42</f>
        <v>84.141927444472202</v>
      </c>
      <c r="C27">
        <f>'[1]Sk16 Rerun Cycle 3_12.xlsx'!C42</f>
        <v>3.6025544618629313E-4</v>
      </c>
      <c r="D27">
        <f>'[1]Sk16 Rerun Cycle 3_12.xlsx'!D42</f>
        <v>2.7055669262505602E-3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3_12.xlsx'!A28</f>
        <v>C5</v>
      </c>
      <c r="B28">
        <f>'[1]Sk16 Rerun Cycle 3_12.xlsx'!B36</f>
        <v>84.644459157222201</v>
      </c>
      <c r="C28">
        <f>'[1]Sk16 Rerun Cycle 3_12.xlsx'!C36</f>
        <v>2.9790041999349379E-4</v>
      </c>
      <c r="D28">
        <f>'[1]Sk16 Rerun Cycle 3_12.xlsx'!D36</f>
        <v>3.2270229094102879E-3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3_12.xlsx'!A29</f>
        <v>D5</v>
      </c>
      <c r="B29">
        <f>'[1]Sk16 Rerun Cycle 3_12.xlsx'!B4</f>
        <v>86.155030490361099</v>
      </c>
      <c r="C29">
        <f>'[1]Sk16 Rerun Cycle 3_12.xlsx'!C4</f>
        <v>3.0516549900036402E-4</v>
      </c>
      <c r="D29">
        <f>'[1]Sk16 Rerun Cycle 3_12.xlsx'!D4</f>
        <v>2.491663930382406E-3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3_12.xlsx'!A30</f>
        <v>E5</v>
      </c>
      <c r="B30">
        <f>'[1]Sk16 Rerun Cycle 3_12.xlsx'!B22</f>
        <v>86.155030490361099</v>
      </c>
      <c r="C30">
        <f>'[1]Sk16 Rerun Cycle 3_12.xlsx'!C22</f>
        <v>3.8065697398327039E-4</v>
      </c>
      <c r="D30">
        <f>'[1]Sk16 Rerun Cycle 3_12.xlsx'!D22</f>
        <v>2.1831915092274329E-3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3_12.xlsx'!A31</f>
        <v>F5</v>
      </c>
      <c r="B31">
        <f>'[1]Sk16 Rerun Cycle 3_12.xlsx'!B3</f>
        <v>87.163353354305599</v>
      </c>
      <c r="C31">
        <f>'[1]Sk16 Rerun Cycle 3_12.xlsx'!C3</f>
        <v>3.3278708766650651E-4</v>
      </c>
      <c r="D31">
        <f>'[1]Sk16 Rerun Cycle 3_12.xlsx'!D3</f>
        <v>2.8915156551898068E-3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3_12.xlsx'!A32</f>
        <v>F6</v>
      </c>
      <c r="B32">
        <f>'[1]Sk16 Rerun Cycle 3_12.xlsx'!B14</f>
        <v>87.163353354305599</v>
      </c>
      <c r="C32">
        <f>'[1]Sk16 Rerun Cycle 3_12.xlsx'!C14</f>
        <v>2.5123315107552049E-4</v>
      </c>
      <c r="D32">
        <f>'[1]Sk16 Rerun Cycle 3_12.xlsx'!D14</f>
        <v>2.3742380736386211E-3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3_12.xlsx'!A33</f>
        <v>E6</v>
      </c>
      <c r="B33">
        <f>'[1]Sk16 Rerun Cycle 3_12.xlsx'!B37</f>
        <v>87.163353354305599</v>
      </c>
      <c r="C33">
        <f>'[1]Sk16 Rerun Cycle 3_12.xlsx'!C37</f>
        <v>3.2537581098105752E-4</v>
      </c>
      <c r="D33">
        <f>'[1]Sk16 Rerun Cycle 3_12.xlsx'!D37</f>
        <v>2.5850388844664428E-3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3_12.xlsx'!A34</f>
        <v>D6</v>
      </c>
      <c r="B34">
        <f>'[1]Sk16 Rerun Cycle 3_12.xlsx'!B33</f>
        <v>88.167740416944397</v>
      </c>
      <c r="C34">
        <f>'[1]Sk16 Rerun Cycle 3_12.xlsx'!C33</f>
        <v>2.9543715131467922E-4</v>
      </c>
      <c r="D34">
        <f>'[1]Sk16 Rerun Cycle 3_12.xlsx'!D33</f>
        <v>2.756960438366539E-3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3_12.xlsx'!A35</f>
        <v>C6</v>
      </c>
      <c r="B35">
        <f>'[1]Sk16 Rerun Cycle 3_12.xlsx'!B15</f>
        <v>89.169439143666693</v>
      </c>
      <c r="C35">
        <f>'[1]Sk16 Rerun Cycle 3_12.xlsx'!C15</f>
        <v>3.0915105284105398E-4</v>
      </c>
      <c r="D35">
        <f>'[1]Sk16 Rerun Cycle 3_12.xlsx'!D15</f>
        <v>1.9664199517277318E-3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3_12.xlsx'!A36</f>
        <v>B6</v>
      </c>
      <c r="B36">
        <f>'[1]Sk16 Rerun Cycle 3_12.xlsx'!B31</f>
        <v>89.169439143666693</v>
      </c>
      <c r="C36">
        <f>'[1]Sk16 Rerun Cycle 3_12.xlsx'!C31</f>
        <v>2.7977666921925209E-4</v>
      </c>
      <c r="D36">
        <f>'[1]Sk16 Rerun Cycle 3_12.xlsx'!D31</f>
        <v>1.894188166138782E-3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3_12.xlsx'!A37</f>
        <v>A6</v>
      </c>
      <c r="B37">
        <f>'[1]Sk16 Rerun Cycle 3_12.xlsx'!B5</f>
        <v>89.670696588861105</v>
      </c>
      <c r="C37">
        <f>'[1]Sk16 Rerun Cycle 3_12.xlsx'!C5</f>
        <v>3.0119374556579351E-4</v>
      </c>
      <c r="D37">
        <f>'[1]Sk16 Rerun Cycle 3_12.xlsx'!D5</f>
        <v>1.9348886049249561E-3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3_12.xlsx'!A38</f>
        <v>A7</v>
      </c>
      <c r="B38">
        <f>'[1]Sk16 Rerun Cycle 3_12.xlsx'!B24</f>
        <v>94.186784409055505</v>
      </c>
      <c r="C38">
        <f>'[1]Sk16 Rerun Cycle 3_12.xlsx'!C24</f>
        <v>3.9357907060756121E-4</v>
      </c>
      <c r="D38">
        <f>'[1]Sk16 Rerun Cycle 3_12.xlsx'!D24</f>
        <v>1.8335144763566181E-3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3_12.xlsx'!A39</f>
        <v>B7</v>
      </c>
      <c r="B39">
        <f>'[1]Sk16 Rerun Cycle 3_12.xlsx'!B16</f>
        <v>96.199411770472196</v>
      </c>
      <c r="C39">
        <f>'[1]Sk16 Rerun Cycle 3_12.xlsx'!C16</f>
        <v>2.7761340725989672E-4</v>
      </c>
      <c r="D39">
        <f>'[1]Sk16 Rerun Cycle 3_12.xlsx'!D16</f>
        <v>2.2845370929227352E-3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3_12.xlsx'!A40</f>
        <v>C7</v>
      </c>
      <c r="B40">
        <f>'[1]Sk16 Rerun Cycle 3_12.xlsx'!B30</f>
        <v>98.209810519000001</v>
      </c>
      <c r="C40">
        <f>'[1]Sk16 Rerun Cycle 3_12.xlsx'!C30</f>
        <v>2.4632501751984618E-4</v>
      </c>
      <c r="D40">
        <f>'[1]Sk16 Rerun Cycle 3_12.xlsx'!D30</f>
        <v>2.395048448089976E-3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3_12.xlsx'!A41</f>
        <v>D7</v>
      </c>
      <c r="B41">
        <f>'[1]Sk16 Rerun Cycle 3_12.xlsx'!B2</f>
        <v>102.22382578127799</v>
      </c>
      <c r="C41">
        <f>'[1]Sk16 Rerun Cycle 3_12.xlsx'!C2</f>
        <v>3.3120572976039832E-4</v>
      </c>
      <c r="D41">
        <f>'[1]Sk16 Rerun Cycle 3_12.xlsx'!D2</f>
        <v>1.9859853551810469E-3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3_12.xlsx'!A42</f>
        <v>E7</v>
      </c>
      <c r="B42">
        <f>'[1]Sk16 Rerun Cycle 3_12.xlsx'!B28</f>
        <v>102.22382578127799</v>
      </c>
      <c r="C42">
        <f>'[1]Sk16 Rerun Cycle 3_12.xlsx'!C28</f>
        <v>4.0308607057854088E-4</v>
      </c>
      <c r="D42">
        <f>'[1]Sk16 Rerun Cycle 3_12.xlsx'!D28</f>
        <v>2.498880858562781E-3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3_12.xlsx'!A43</f>
        <v>F7</v>
      </c>
      <c r="B43">
        <f>'[1]Sk16 Rerun Cycle 3_12.xlsx'!B45</f>
        <v>105.23462695741701</v>
      </c>
      <c r="C43">
        <f>'[1]Sk16 Rerun Cycle 3_12.xlsx'!C45</f>
        <v>4.6109921484863278E-4</v>
      </c>
      <c r="D43">
        <f>'[1]Sk16 Rerun Cycle 3_12.xlsx'!D45</f>
        <v>2.5473117101626739E-3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3_12.xlsx'!A44</f>
        <v>F8</v>
      </c>
      <c r="B44">
        <f>'[1]Sk16 Rerun Cycle 3_12.xlsx'!B12</f>
        <v>109.762735282056</v>
      </c>
      <c r="C44">
        <f>'[1]Sk16 Rerun Cycle 3_12.xlsx'!C12</f>
        <v>4.3097056315443918E-4</v>
      </c>
      <c r="D44">
        <f>'[1]Sk16 Rerun Cycle 3_12.xlsx'!D12</f>
        <v>2.332370692315244E-3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3_12.xlsx'!A45</f>
        <v>E8</v>
      </c>
      <c r="B45">
        <f>'[1]Sk16 Rerun Cycle 3_12.xlsx'!B46</f>
        <v>111.26481808375</v>
      </c>
      <c r="C45">
        <f>'[1]Sk16 Rerun Cycle 3_12.xlsx'!C46</f>
        <v>4.9496040872201805E-4</v>
      </c>
      <c r="D45">
        <f>'[1]Sk16 Rerun Cycle 3_12.xlsx'!D46</f>
        <v>1.8623693834145579E-3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3_12.xlsx'!A46</f>
        <v>D8</v>
      </c>
      <c r="B46">
        <f>'[1]Sk16 Rerun Cycle 3_12.xlsx'!B47</f>
        <v>135.87146704761099</v>
      </c>
      <c r="C46">
        <f>'[1]Sk16 Rerun Cycle 3_12.xlsx'!C47</f>
        <v>3.8810403743230439E-4</v>
      </c>
      <c r="D46">
        <f>'[1]Sk16 Rerun Cycle 3_12.xlsx'!D47</f>
        <v>2.468507161610629E-3</v>
      </c>
      <c r="E46">
        <v>45</v>
      </c>
      <c r="F46" s="7">
        <f t="shared" si="0"/>
        <v>95.744680851063833</v>
      </c>
    </row>
    <row r="47" spans="1:6" x14ac:dyDescent="0.25">
      <c r="A47" t="str">
        <f>'[1]Sk16 Rerun Cycle 3_12.xlsx'!A47</f>
        <v>C8</v>
      </c>
      <c r="B47">
        <f>'[1]Sk16 Rerun Cycle 3_12.xlsx'!B18</f>
        <v>136.877792396861</v>
      </c>
      <c r="C47">
        <f>'[1]Sk16 Rerun Cycle 3_12.xlsx'!C18</f>
        <v>3.0808472467235568E-4</v>
      </c>
      <c r="D47">
        <f>'[1]Sk16 Rerun Cycle 3_12.xlsx'!D18</f>
        <v>2.584978214289576E-3</v>
      </c>
      <c r="E47">
        <v>46</v>
      </c>
      <c r="F47" s="7">
        <f t="shared" si="0"/>
        <v>97.872340425531917</v>
      </c>
    </row>
    <row r="48" spans="1:6" x14ac:dyDescent="0.25">
      <c r="A48" t="str">
        <f>'[1]Sk16 Rerun Cycle 3_12.xlsx'!A48</f>
        <v>B8</v>
      </c>
      <c r="B48">
        <f>'[1]Sk16 Rerun Cycle 3_12.xlsx'!B26</f>
        <v>150.942706909972</v>
      </c>
      <c r="C48">
        <f>'[1]Sk16 Rerun Cycle 3_12.xlsx'!C26</f>
        <v>4.886911200152308E-4</v>
      </c>
      <c r="D48">
        <f>'[1]Sk16 Rerun Cycle 3_12.xlsx'!D26</f>
        <v>2.2981389282037291E-3</v>
      </c>
      <c r="E48">
        <v>47</v>
      </c>
      <c r="F48" s="7">
        <f t="shared" si="0"/>
        <v>100</v>
      </c>
    </row>
    <row r="49" spans="1:4" x14ac:dyDescent="0.25">
      <c r="A49" t="str">
        <f>'[1]Sk16 Rerun Cycle 3_12.xlsx'!A49</f>
        <v>A8</v>
      </c>
      <c r="B49" t="str">
        <f>'[1]Sk16 Rerun Cycle 3_12.xlsx'!B44</f>
        <v>N/A</v>
      </c>
      <c r="C49" t="str">
        <f>'[1]Sk16 Rerun Cycle 3_12.xlsx'!C44</f>
        <v>N/A</v>
      </c>
      <c r="D49">
        <f>'[1]Sk16 Rerun Cycle 3_12.xlsx'!D44</f>
        <v>5.5159953805502529E-4</v>
      </c>
    </row>
  </sheetData>
  <autoFilter ref="B1:D49" xr:uid="{DF324DCA-9C44-4A15-A020-12349524910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6C53-4C33-4C4F-AEE9-869556BD505D}">
  <dimension ref="A1:J49"/>
  <sheetViews>
    <sheetView workbookViewId="0">
      <selection activeCell="F47" sqref="F2:F47"/>
    </sheetView>
  </sheetViews>
  <sheetFormatPr defaultRowHeight="15" x14ac:dyDescent="0.25"/>
  <sheetData>
    <row r="1" spans="1:10" x14ac:dyDescent="0.25">
      <c r="B1" t="str">
        <f>'[1]Sk16 Rerun Cycle 3_13.xlsx'!B1</f>
        <v>Germtime</v>
      </c>
      <c r="C1" t="str">
        <f>'[1]Sk16 Rerun Cycle 3_13.xlsx'!C1</f>
        <v>Slope Coefficient</v>
      </c>
      <c r="D1" t="str">
        <f>'[1]Sk16 Rerun Cycle 3_13.xlsx'!D1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3_13.xlsx'!A2</f>
        <v>A1</v>
      </c>
      <c r="B2">
        <f>'[1]Sk16 Rerun Cycle 3_13.xlsx'!B19</f>
        <v>5.0508018806111101</v>
      </c>
      <c r="C2">
        <f>'[1]Sk16 Rerun Cycle 3_13.xlsx'!C19</f>
        <v>1.9122757088472239E-4</v>
      </c>
      <c r="D2">
        <f>'[1]Sk16 Rerun Cycle 3_13.xlsx'!D19</f>
        <v>4.1329999682694681E-3</v>
      </c>
      <c r="E2">
        <v>1</v>
      </c>
      <c r="F2" s="7">
        <f>E2/47*100</f>
        <v>2.1276595744680851</v>
      </c>
      <c r="G2">
        <f>AVERAGE(B2:B49)</f>
        <v>59.734747066874412</v>
      </c>
      <c r="H2">
        <f>AVERAGE(C2:C49)</f>
        <v>2.9677327517331037E-4</v>
      </c>
      <c r="I2">
        <f>AVERAGE(D2:D49)</f>
        <v>2.6151436425738803E-3</v>
      </c>
      <c r="J2">
        <v>0.25</v>
      </c>
    </row>
    <row r="3" spans="1:10" x14ac:dyDescent="0.25">
      <c r="A3" t="str">
        <f>'[1]Sk16 Rerun Cycle 3_13.xlsx'!A3</f>
        <v>B1</v>
      </c>
      <c r="B3">
        <f>'[1]Sk16 Rerun Cycle 3_13.xlsx'!B40</f>
        <v>7.5672970820833303</v>
      </c>
      <c r="C3">
        <f>'[1]Sk16 Rerun Cycle 3_13.xlsx'!C40</f>
        <v>6.1511535234066297E-5</v>
      </c>
      <c r="D3">
        <f>'[1]Sk16 Rerun Cycle 3_13.xlsx'!D40</f>
        <v>2.8327666116555392E-3</v>
      </c>
      <c r="E3">
        <v>2</v>
      </c>
      <c r="F3" s="7">
        <f t="shared" ref="F3:F47" si="0">E3/47*100</f>
        <v>4.2553191489361701</v>
      </c>
      <c r="G3">
        <f>G4/SQRT(COUNT(B2:B49))</f>
        <v>2.8841486503723623</v>
      </c>
      <c r="H3">
        <f>H4/SQRT(COUNT(C2:C49))</f>
        <v>1.4357275154910305E-5</v>
      </c>
      <c r="I3">
        <f>I4/SQRT(COUNT(D2:D49))</f>
        <v>1.1881132612054402E-4</v>
      </c>
    </row>
    <row r="4" spans="1:10" x14ac:dyDescent="0.25">
      <c r="A4" t="str">
        <f>'[1]Sk16 Rerun Cycle 3_13.xlsx'!A4</f>
        <v>C1</v>
      </c>
      <c r="B4">
        <f>'[1]Sk16 Rerun Cycle 3_13.xlsx'!B10</f>
        <v>8.5684617791944397</v>
      </c>
      <c r="C4">
        <f>'[1]Sk16 Rerun Cycle 3_13.xlsx'!C10</f>
        <v>1.149960360872931E-4</v>
      </c>
      <c r="D4">
        <f>'[1]Sk16 Rerun Cycle 3_13.xlsx'!D10</f>
        <v>4.0937969942259596E-3</v>
      </c>
      <c r="E4">
        <v>3</v>
      </c>
      <c r="F4" s="7">
        <f t="shared" si="0"/>
        <v>6.3829787234042552</v>
      </c>
      <c r="G4">
        <f>_xlfn.STDEV.S(B2:B49)</f>
        <v>19.561247867210749</v>
      </c>
      <c r="H4">
        <f>_xlfn.STDEV.S(C2:C196)</f>
        <v>9.7375777759127645E-5</v>
      </c>
      <c r="I4">
        <f>_xlfn.STDEV.S(D2:D196)</f>
        <v>8.2314901342167004E-4</v>
      </c>
    </row>
    <row r="5" spans="1:10" x14ac:dyDescent="0.25">
      <c r="A5" t="str">
        <f>'[1]Sk16 Rerun Cycle 3_13.xlsx'!A5</f>
        <v>D1</v>
      </c>
      <c r="B5">
        <f>'[1]Sk16 Rerun Cycle 3_13.xlsx'!B17</f>
        <v>33.678935517527798</v>
      </c>
      <c r="C5">
        <f>'[1]Sk16 Rerun Cycle 3_13.xlsx'!C17</f>
        <v>3.6519893283327022E-4</v>
      </c>
      <c r="D5">
        <f>'[1]Sk16 Rerun Cycle 3_13.xlsx'!D17</f>
        <v>3.3525844452745751E-3</v>
      </c>
      <c r="E5">
        <v>4</v>
      </c>
      <c r="F5" s="7">
        <f t="shared" si="0"/>
        <v>8.5106382978723403</v>
      </c>
      <c r="G5" s="8">
        <f>G4/G2</f>
        <v>0.32746849744440176</v>
      </c>
      <c r="H5" s="8">
        <f>H4/H2</f>
        <v>0.32811504911371114</v>
      </c>
      <c r="I5" s="8">
        <f>I4/I2</f>
        <v>0.31476244746981058</v>
      </c>
    </row>
    <row r="6" spans="1:10" x14ac:dyDescent="0.25">
      <c r="A6" t="str">
        <f>'[1]Sk16 Rerun Cycle 3_13.xlsx'!A6</f>
        <v>E1</v>
      </c>
      <c r="B6">
        <f>'[1]Sk16 Rerun Cycle 3_13.xlsx'!B26</f>
        <v>36.690813619750003</v>
      </c>
      <c r="C6">
        <f>'[1]Sk16 Rerun Cycle 3_13.xlsx'!C26</f>
        <v>1.3712983468735281E-4</v>
      </c>
      <c r="D6">
        <f>'[1]Sk16 Rerun Cycle 3_13.xlsx'!D26</f>
        <v>1.764527202331608E-3</v>
      </c>
      <c r="E6">
        <v>5</v>
      </c>
      <c r="F6" s="7">
        <f t="shared" si="0"/>
        <v>10.638297872340425</v>
      </c>
      <c r="G6">
        <f>COUNT(B2:B196)</f>
        <v>46</v>
      </c>
      <c r="H6">
        <f>COUNT(C2:C196)</f>
        <v>46</v>
      </c>
      <c r="I6">
        <f>COUNT(D2:D196)</f>
        <v>48</v>
      </c>
    </row>
    <row r="7" spans="1:10" x14ac:dyDescent="0.25">
      <c r="A7" t="str">
        <f>'[1]Sk16 Rerun Cycle 3_13.xlsx'!A7</f>
        <v>F1</v>
      </c>
      <c r="B7">
        <f>'[1]Sk16 Rerun Cycle 3_13.xlsx'!B30</f>
        <v>37.695914000388903</v>
      </c>
      <c r="C7">
        <f>'[1]Sk16 Rerun Cycle 3_13.xlsx'!C30</f>
        <v>3.6304386015978543E-4</v>
      </c>
      <c r="D7">
        <f>'[1]Sk16 Rerun Cycle 3_13.xlsx'!D30</f>
        <v>4.1763623648347712E-3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3_13.xlsx'!A8</f>
        <v>F2</v>
      </c>
      <c r="B8">
        <f>'[1]Sk16 Rerun Cycle 3_13.xlsx'!B11</f>
        <v>44.720282023722199</v>
      </c>
      <c r="C8">
        <f>'[1]Sk16 Rerun Cycle 3_13.xlsx'!C11</f>
        <v>1.969559430889717E-4</v>
      </c>
      <c r="D8">
        <f>'[1]Sk16 Rerun Cycle 3_13.xlsx'!D11</f>
        <v>2.589000603327465E-3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3_13.xlsx'!A9</f>
        <v>E2</v>
      </c>
      <c r="B9">
        <f>'[1]Sk16 Rerun Cycle 3_13.xlsx'!B23</f>
        <v>49.241664333444398</v>
      </c>
      <c r="C9">
        <f>'[1]Sk16 Rerun Cycle 3_13.xlsx'!C23</f>
        <v>2.9806042997811399E-4</v>
      </c>
      <c r="D9">
        <f>'[1]Sk16 Rerun Cycle 3_13.xlsx'!D23</f>
        <v>3.3368717626568309E-3</v>
      </c>
      <c r="E9">
        <v>8</v>
      </c>
      <c r="F9" s="7">
        <f t="shared" si="0"/>
        <v>17.021276595744681</v>
      </c>
      <c r="G9">
        <f>MAX(B2:B49)</f>
        <v>99.220073989972207</v>
      </c>
      <c r="H9">
        <f>MAX(C2:C49)</f>
        <v>5.0019385505555459E-4</v>
      </c>
      <c r="I9">
        <f>MAX(D2:D49)</f>
        <v>5.1910235800114567E-3</v>
      </c>
    </row>
    <row r="10" spans="1:10" x14ac:dyDescent="0.25">
      <c r="A10" t="str">
        <f>'[1]Sk16 Rerun Cycle 3_13.xlsx'!A10</f>
        <v>D2</v>
      </c>
      <c r="B10">
        <f>'[1]Sk16 Rerun Cycle 3_13.xlsx'!B7</f>
        <v>49.744954024499997</v>
      </c>
      <c r="C10">
        <f>'[1]Sk16 Rerun Cycle 3_13.xlsx'!C7</f>
        <v>4.36510762183699E-4</v>
      </c>
      <c r="D10">
        <f>'[1]Sk16 Rerun Cycle 3_13.xlsx'!D7</f>
        <v>5.1910235800114567E-3</v>
      </c>
      <c r="E10">
        <v>9</v>
      </c>
      <c r="F10" s="7">
        <f t="shared" si="0"/>
        <v>19.148936170212767</v>
      </c>
      <c r="G10">
        <f>MIN(B2:B49)</f>
        <v>5.0508018806111101</v>
      </c>
      <c r="H10">
        <f>MIN(C2:C49)</f>
        <v>6.1511535234066297E-5</v>
      </c>
      <c r="I10">
        <f>MIN(D2:D49)</f>
        <v>3.893649265966261E-4</v>
      </c>
    </row>
    <row r="11" spans="1:10" x14ac:dyDescent="0.25">
      <c r="A11" t="str">
        <f>'[1]Sk16 Rerun Cycle 3_13.xlsx'!A11</f>
        <v>C2</v>
      </c>
      <c r="B11">
        <f>'[1]Sk16 Rerun Cycle 3_13.xlsx'!B47</f>
        <v>51.2568702064722</v>
      </c>
      <c r="C11">
        <f>'[1]Sk16 Rerun Cycle 3_13.xlsx'!C47</f>
        <v>3.5485466772640459E-4</v>
      </c>
      <c r="D11">
        <f>'[1]Sk16 Rerun Cycle 3_13.xlsx'!D47</f>
        <v>2.9353854689401862E-3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3_13.xlsx'!A12</f>
        <v>B2</v>
      </c>
      <c r="B12">
        <f>'[1]Sk16 Rerun Cycle 3_13.xlsx'!B12</f>
        <v>51.761043621138903</v>
      </c>
      <c r="C12">
        <f>'[1]Sk16 Rerun Cycle 3_13.xlsx'!C12</f>
        <v>3.1517571068279381E-4</v>
      </c>
      <c r="D12">
        <f>'[1]Sk16 Rerun Cycle 3_13.xlsx'!D12</f>
        <v>2.111389180104764E-3</v>
      </c>
      <c r="E12">
        <v>11</v>
      </c>
      <c r="F12" s="7">
        <f t="shared" si="0"/>
        <v>23.404255319148938</v>
      </c>
      <c r="G12">
        <f>(16*G5^2)</f>
        <v>1.7157698690959067</v>
      </c>
      <c r="H12">
        <f>(16*H5^2)</f>
        <v>1.7225517672782893</v>
      </c>
      <c r="I12">
        <f>(16*I5^2)</f>
        <v>1.5852063733949642</v>
      </c>
    </row>
    <row r="13" spans="1:10" x14ac:dyDescent="0.25">
      <c r="A13" t="str">
        <f>'[1]Sk16 Rerun Cycle 3_13.xlsx'!A13</f>
        <v>A2</v>
      </c>
      <c r="B13">
        <f>'[1]Sk16 Rerun Cycle 3_13.xlsx'!B15</f>
        <v>52.261274192305599</v>
      </c>
      <c r="C13">
        <f>'[1]Sk16 Rerun Cycle 3_13.xlsx'!C15</f>
        <v>4.4367607162656579E-4</v>
      </c>
      <c r="D13">
        <f>'[1]Sk16 Rerun Cycle 3_13.xlsx'!D15</f>
        <v>3.2867921505094978E-3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3_13.xlsx'!A14</f>
        <v>A3</v>
      </c>
      <c r="B14">
        <f>'[1]Sk16 Rerun Cycle 3_13.xlsx'!B49</f>
        <v>52.261274192305599</v>
      </c>
      <c r="C14">
        <f>'[1]Sk16 Rerun Cycle 3_13.xlsx'!C49</f>
        <v>1.6648096168265001E-4</v>
      </c>
      <c r="D14">
        <f>'[1]Sk16 Rerun Cycle 3_13.xlsx'!D49</f>
        <v>2.0105399324248131E-3</v>
      </c>
      <c r="E14">
        <v>13</v>
      </c>
      <c r="F14" s="7">
        <f t="shared" si="0"/>
        <v>27.659574468085108</v>
      </c>
      <c r="G14">
        <f>G12/G13</f>
        <v>20.73162952746474</v>
      </c>
      <c r="H14">
        <f>H12/H13</f>
        <v>20.813575132841425</v>
      </c>
      <c r="I14">
        <f>I12/I13</f>
        <v>19.154032163484352</v>
      </c>
    </row>
    <row r="15" spans="1:10" x14ac:dyDescent="0.25">
      <c r="A15" t="str">
        <f>'[1]Sk16 Rerun Cycle 3_13.xlsx'!A15</f>
        <v>B3</v>
      </c>
      <c r="B15">
        <f>'[1]Sk16 Rerun Cycle 3_13.xlsx'!B38</f>
        <v>53.763600558166701</v>
      </c>
      <c r="C15">
        <f>'[1]Sk16 Rerun Cycle 3_13.xlsx'!C38</f>
        <v>4.432767794284526E-4</v>
      </c>
      <c r="D15">
        <f>'[1]Sk16 Rerun Cycle 3_13.xlsx'!D38</f>
        <v>2.839339221207212E-3</v>
      </c>
      <c r="E15">
        <v>14</v>
      </c>
      <c r="F15" s="7">
        <f t="shared" si="0"/>
        <v>29.787234042553191</v>
      </c>
      <c r="G15">
        <f>ROUND(G14,0)</f>
        <v>21</v>
      </c>
      <c r="H15">
        <f>ROUND(H14,0)</f>
        <v>21</v>
      </c>
      <c r="I15">
        <f>ROUND(I14,0)</f>
        <v>19</v>
      </c>
    </row>
    <row r="16" spans="1:10" x14ac:dyDescent="0.25">
      <c r="A16" t="str">
        <f>'[1]Sk16 Rerun Cycle 3_13.xlsx'!A16</f>
        <v>C3</v>
      </c>
      <c r="B16">
        <f>'[1]Sk16 Rerun Cycle 3_13.xlsx'!B16</f>
        <v>55.266712876722202</v>
      </c>
      <c r="C16">
        <f>'[1]Sk16 Rerun Cycle 3_13.xlsx'!C16</f>
        <v>2.2451570709167029E-4</v>
      </c>
      <c r="D16">
        <f>'[1]Sk16 Rerun Cycle 3_13.xlsx'!D16</f>
        <v>2.657874678122135E-3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3_13.xlsx'!A17</f>
        <v>D3</v>
      </c>
      <c r="B17">
        <f>'[1]Sk16 Rerun Cycle 3_13.xlsx'!B20</f>
        <v>57.272412954611099</v>
      </c>
      <c r="C17">
        <f>'[1]Sk16 Rerun Cycle 3_13.xlsx'!C20</f>
        <v>3.3818095386951928E-4</v>
      </c>
      <c r="D17">
        <f>'[1]Sk16 Rerun Cycle 3_13.xlsx'!D20</f>
        <v>2.451505694289802E-3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3_13.xlsx'!A18</f>
        <v>E3</v>
      </c>
      <c r="B18">
        <f>'[1]Sk16 Rerun Cycle 3_13.xlsx'!B4</f>
        <v>57.7744347487778</v>
      </c>
      <c r="C18">
        <f>'[1]Sk16 Rerun Cycle 3_13.xlsx'!C4</f>
        <v>3.3267006452342439E-4</v>
      </c>
      <c r="D18">
        <f>'[1]Sk16 Rerun Cycle 3_13.xlsx'!D4</f>
        <v>2.2001159788813088E-3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3_13.xlsx'!A19</f>
        <v>F3</v>
      </c>
      <c r="B19">
        <f>'[1]Sk16 Rerun Cycle 3_13.xlsx'!B9</f>
        <v>57.7744347487778</v>
      </c>
      <c r="C19">
        <f>'[1]Sk16 Rerun Cycle 3_13.xlsx'!C9</f>
        <v>3.4396479043618568E-4</v>
      </c>
      <c r="D19">
        <f>'[1]Sk16 Rerun Cycle 3_13.xlsx'!D9</f>
        <v>2.7014730494787959E-3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3_13.xlsx'!A20</f>
        <v>F4</v>
      </c>
      <c r="B20">
        <f>'[1]Sk16 Rerun Cycle 3_13.xlsx'!B36</f>
        <v>60.287728348111102</v>
      </c>
      <c r="C20">
        <f>'[1]Sk16 Rerun Cycle 3_13.xlsx'!C36</f>
        <v>3.077458849061257E-4</v>
      </c>
      <c r="D20">
        <f>'[1]Sk16 Rerun Cycle 3_13.xlsx'!D36</f>
        <v>2.5250799478983479E-3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3_13.xlsx'!A21</f>
        <v>E4</v>
      </c>
      <c r="B21">
        <f>'[1]Sk16 Rerun Cycle 3_13.xlsx'!B35</f>
        <v>60.791481589999997</v>
      </c>
      <c r="C21">
        <f>'[1]Sk16 Rerun Cycle 3_13.xlsx'!C35</f>
        <v>3.1290784067373447E-4</v>
      </c>
      <c r="D21">
        <f>'[1]Sk16 Rerun Cycle 3_13.xlsx'!D35</f>
        <v>2.6868073319449562E-3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3_13.xlsx'!A22</f>
        <v>D4</v>
      </c>
      <c r="B22">
        <f>'[1]Sk16 Rerun Cycle 3_13.xlsx'!B32</f>
        <v>61.294860524055601</v>
      </c>
      <c r="C22">
        <f>'[1]Sk16 Rerun Cycle 3_13.xlsx'!C32</f>
        <v>2.115289414785154E-4</v>
      </c>
      <c r="D22">
        <f>'[1]Sk16 Rerun Cycle 3_13.xlsx'!D32</f>
        <v>3.765167563666144E-3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3_13.xlsx'!A23</f>
        <v>C4</v>
      </c>
      <c r="B23">
        <f>'[1]Sk16 Rerun Cycle 3_13.xlsx'!B18</f>
        <v>61.798608699972199</v>
      </c>
      <c r="C23">
        <f>'[1]Sk16 Rerun Cycle 3_13.xlsx'!C18</f>
        <v>3.7976051833489582E-4</v>
      </c>
      <c r="D23">
        <f>'[1]Sk16 Rerun Cycle 3_13.xlsx'!D18</f>
        <v>2.4415591376008542E-3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3_13.xlsx'!A24</f>
        <v>B4</v>
      </c>
      <c r="B24">
        <f>'[1]Sk16 Rerun Cycle 3_13.xlsx'!B31</f>
        <v>61.798608699972199</v>
      </c>
      <c r="C24">
        <f>'[1]Sk16 Rerun Cycle 3_13.xlsx'!C31</f>
        <v>1.96838061135819E-4</v>
      </c>
      <c r="D24">
        <f>'[1]Sk16 Rerun Cycle 3_13.xlsx'!D31</f>
        <v>2.6603001274788998E-3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3_13.xlsx'!A25</f>
        <v>A4</v>
      </c>
      <c r="B25">
        <f>'[1]Sk16 Rerun Cycle 3_13.xlsx'!B48</f>
        <v>61.798608699972199</v>
      </c>
      <c r="C25">
        <f>'[1]Sk16 Rerun Cycle 3_13.xlsx'!C48</f>
        <v>3.2339360035517128E-4</v>
      </c>
      <c r="D25">
        <f>'[1]Sk16 Rerun Cycle 3_13.xlsx'!D48</f>
        <v>2.6764855180542832E-3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3_13.xlsx'!A26</f>
        <v>A5</v>
      </c>
      <c r="B26">
        <f>'[1]Sk16 Rerun Cycle 3_13.xlsx'!B24</f>
        <v>62.302789719722199</v>
      </c>
      <c r="C26">
        <f>'[1]Sk16 Rerun Cycle 3_13.xlsx'!C24</f>
        <v>2.7913411271989559E-4</v>
      </c>
      <c r="D26">
        <f>'[1]Sk16 Rerun Cycle 3_13.xlsx'!D24</f>
        <v>2.2375662110630449E-3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3_13.xlsx'!A27</f>
        <v>B5</v>
      </c>
      <c r="B27">
        <f>'[1]Sk16 Rerun Cycle 3_13.xlsx'!B45</f>
        <v>63.3097822418611</v>
      </c>
      <c r="C27">
        <f>'[1]Sk16 Rerun Cycle 3_13.xlsx'!C45</f>
        <v>3.0304520721512759E-4</v>
      </c>
      <c r="D27">
        <f>'[1]Sk16 Rerun Cycle 3_13.xlsx'!D45</f>
        <v>2.8678578406877639E-3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3_13.xlsx'!A28</f>
        <v>C5</v>
      </c>
      <c r="B28">
        <f>'[1]Sk16 Rerun Cycle 3_13.xlsx'!B37</f>
        <v>63.813767269055603</v>
      </c>
      <c r="C28">
        <f>'[1]Sk16 Rerun Cycle 3_13.xlsx'!C37</f>
        <v>3.8076863150010467E-4</v>
      </c>
      <c r="D28">
        <f>'[1]Sk16 Rerun Cycle 3_13.xlsx'!D37</f>
        <v>2.802345144215086E-3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3_13.xlsx'!A29</f>
        <v>D5</v>
      </c>
      <c r="B29">
        <f>'[1]Sk16 Rerun Cycle 3_13.xlsx'!B39</f>
        <v>63.813767269055603</v>
      </c>
      <c r="C29">
        <f>'[1]Sk16 Rerun Cycle 3_13.xlsx'!C39</f>
        <v>3.5198874148330929E-4</v>
      </c>
      <c r="D29">
        <f>'[1]Sk16 Rerun Cycle 3_13.xlsx'!D39</f>
        <v>2.5403814834408459E-3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3_13.xlsx'!A30</f>
        <v>E5</v>
      </c>
      <c r="B30">
        <f>'[1]Sk16 Rerun Cycle 3_13.xlsx'!B25</f>
        <v>65.322584088611094</v>
      </c>
      <c r="C30">
        <f>'[1]Sk16 Rerun Cycle 3_13.xlsx'!C25</f>
        <v>1.7707495744241229E-4</v>
      </c>
      <c r="D30">
        <f>'[1]Sk16 Rerun Cycle 3_13.xlsx'!D25</f>
        <v>2.151795817518256E-3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3_13.xlsx'!A31</f>
        <v>F5</v>
      </c>
      <c r="B31">
        <f>'[1]Sk16 Rerun Cycle 3_13.xlsx'!B43</f>
        <v>65.822861047972197</v>
      </c>
      <c r="C31">
        <f>'[1]Sk16 Rerun Cycle 3_13.xlsx'!C43</f>
        <v>2.1546357045846941E-4</v>
      </c>
      <c r="D31">
        <f>'[1]Sk16 Rerun Cycle 3_13.xlsx'!D43</f>
        <v>2.259820795103899E-3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3_13.xlsx'!A32</f>
        <v>F6</v>
      </c>
      <c r="B32">
        <f>'[1]Sk16 Rerun Cycle 3_13.xlsx'!B29</f>
        <v>68.5723334082778</v>
      </c>
      <c r="C32">
        <f>'[1]Sk16 Rerun Cycle 3_13.xlsx'!C29</f>
        <v>4.4253942482792982E-4</v>
      </c>
      <c r="D32">
        <f>'[1]Sk16 Rerun Cycle 3_13.xlsx'!D29</f>
        <v>2.6916279235934979E-3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3_13.xlsx'!A33</f>
        <v>E6</v>
      </c>
      <c r="B33">
        <f>'[1]Sk16 Rerun Cycle 3_13.xlsx'!B3</f>
        <v>69.074475301083297</v>
      </c>
      <c r="C33">
        <f>'[1]Sk16 Rerun Cycle 3_13.xlsx'!C3</f>
        <v>4.0699260210646431E-4</v>
      </c>
      <c r="D33">
        <f>'[1]Sk16 Rerun Cycle 3_13.xlsx'!D3</f>
        <v>2.3856705312107021E-3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3_13.xlsx'!A34</f>
        <v>D6</v>
      </c>
      <c r="B34">
        <f>'[1]Sk16 Rerun Cycle 3_13.xlsx'!B13</f>
        <v>69.074475301083297</v>
      </c>
      <c r="C34">
        <f>'[1]Sk16 Rerun Cycle 3_13.xlsx'!C13</f>
        <v>2.4479843139057919E-4</v>
      </c>
      <c r="D34">
        <f>'[1]Sk16 Rerun Cycle 3_13.xlsx'!D13</f>
        <v>1.978441782603679E-3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3_13.xlsx'!A35</f>
        <v>C6</v>
      </c>
      <c r="B35">
        <f>'[1]Sk16 Rerun Cycle 3_13.xlsx'!B14</f>
        <v>69.576234329388896</v>
      </c>
      <c r="C35">
        <f>'[1]Sk16 Rerun Cycle 3_13.xlsx'!C14</f>
        <v>1.9651509237380281E-4</v>
      </c>
      <c r="D35">
        <f>'[1]Sk16 Rerun Cycle 3_13.xlsx'!D14</f>
        <v>2.4228090395272692E-3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3_13.xlsx'!A36</f>
        <v>B6</v>
      </c>
      <c r="B36">
        <f>'[1]Sk16 Rerun Cycle 3_13.xlsx'!B6</f>
        <v>71.081988474249997</v>
      </c>
      <c r="C36">
        <f>'[1]Sk16 Rerun Cycle 3_13.xlsx'!C6</f>
        <v>2.9825868380533671E-4</v>
      </c>
      <c r="D36">
        <f>'[1]Sk16 Rerun Cycle 3_13.xlsx'!D6</f>
        <v>2.7519368412660351E-3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3_13.xlsx'!A37</f>
        <v>A6</v>
      </c>
      <c r="B37">
        <f>'[1]Sk16 Rerun Cycle 3_13.xlsx'!B33</f>
        <v>71.5854599636111</v>
      </c>
      <c r="C37">
        <f>'[1]Sk16 Rerun Cycle 3_13.xlsx'!C33</f>
        <v>2.8273475911942198E-4</v>
      </c>
      <c r="D37">
        <f>'[1]Sk16 Rerun Cycle 3_13.xlsx'!D33</f>
        <v>2.348942813619814E-3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3_13.xlsx'!A38</f>
        <v>A7</v>
      </c>
      <c r="B38">
        <f>'[1]Sk16 Rerun Cycle 3_13.xlsx'!B2</f>
        <v>72.088587131500006</v>
      </c>
      <c r="C38">
        <f>'[1]Sk16 Rerun Cycle 3_13.xlsx'!C2</f>
        <v>3.3863163436004251E-4</v>
      </c>
      <c r="D38">
        <f>'[1]Sk16 Rerun Cycle 3_13.xlsx'!D2</f>
        <v>3.893649265966261E-4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3_13.xlsx'!A39</f>
        <v>B7</v>
      </c>
      <c r="B39">
        <f>'[1]Sk16 Rerun Cycle 3_13.xlsx'!B8</f>
        <v>72.088587131500006</v>
      </c>
      <c r="C39">
        <f>'[1]Sk16 Rerun Cycle 3_13.xlsx'!C8</f>
        <v>2.0218509372210141E-4</v>
      </c>
      <c r="D39">
        <f>'[1]Sk16 Rerun Cycle 3_13.xlsx'!D8</f>
        <v>1.6202818560829241E-3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3_13.xlsx'!A40</f>
        <v>C7</v>
      </c>
      <c r="B40">
        <f>'[1]Sk16 Rerun Cycle 3_13.xlsx'!B21</f>
        <v>72.591658080249999</v>
      </c>
      <c r="C40">
        <f>'[1]Sk16 Rerun Cycle 3_13.xlsx'!C21</f>
        <v>5.0019385505555459E-4</v>
      </c>
      <c r="D40">
        <f>'[1]Sk16 Rerun Cycle 3_13.xlsx'!D21</f>
        <v>3.3893984207181401E-3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3_13.xlsx'!A41</f>
        <v>D7</v>
      </c>
      <c r="B41">
        <f>'[1]Sk16 Rerun Cycle 3_13.xlsx'!B22</f>
        <v>72.591658080249999</v>
      </c>
      <c r="C41">
        <f>'[1]Sk16 Rerun Cycle 3_13.xlsx'!C22</f>
        <v>3.1000192212343692E-4</v>
      </c>
      <c r="D41">
        <f>'[1]Sk16 Rerun Cycle 3_13.xlsx'!D22</f>
        <v>2.1976454119533341E-3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3_13.xlsx'!A42</f>
        <v>E7</v>
      </c>
      <c r="B42">
        <f>'[1]Sk16 Rerun Cycle 3_13.xlsx'!B28</f>
        <v>78.116984035111102</v>
      </c>
      <c r="C42">
        <f>'[1]Sk16 Rerun Cycle 3_13.xlsx'!C28</f>
        <v>4.0742314012000909E-4</v>
      </c>
      <c r="D42">
        <f>'[1]Sk16 Rerun Cycle 3_13.xlsx'!D28</f>
        <v>2.5487697139795719E-3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3_13.xlsx'!A43</f>
        <v>F7</v>
      </c>
      <c r="B43">
        <f>'[1]Sk16 Rerun Cycle 3_13.xlsx'!B34</f>
        <v>80.122718814472194</v>
      </c>
      <c r="C43">
        <f>'[1]Sk16 Rerun Cycle 3_13.xlsx'!C34</f>
        <v>4.0143005677260413E-4</v>
      </c>
      <c r="D43">
        <f>'[1]Sk16 Rerun Cycle 3_13.xlsx'!D34</f>
        <v>2.7101878125074439E-3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3_13.xlsx'!A44</f>
        <v>F8</v>
      </c>
      <c r="B44">
        <f>'[1]Sk16 Rerun Cycle 3_13.xlsx'!B5</f>
        <v>83.641126654861097</v>
      </c>
      <c r="C44">
        <f>'[1]Sk16 Rerun Cycle 3_13.xlsx'!C5</f>
        <v>3.0177844919738328E-4</v>
      </c>
      <c r="D44">
        <f>'[1]Sk16 Rerun Cycle 3_13.xlsx'!D5</f>
        <v>2.671889957589046E-3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3_13.xlsx'!A45</f>
        <v>E8</v>
      </c>
      <c r="B45">
        <f>'[1]Sk16 Rerun Cycle 3_13.xlsx'!B46</f>
        <v>85.149729476000005</v>
      </c>
      <c r="C45">
        <f>'[1]Sk16 Rerun Cycle 3_13.xlsx'!C46</f>
        <v>2.9290543827800692E-4</v>
      </c>
      <c r="D45">
        <f>'[1]Sk16 Rerun Cycle 3_13.xlsx'!D46</f>
        <v>2.2746346877354291E-3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3_13.xlsx'!A46</f>
        <v>D8</v>
      </c>
      <c r="B46">
        <f>'[1]Sk16 Rerun Cycle 3_13.xlsx'!B42</f>
        <v>98.715644345749993</v>
      </c>
      <c r="C46">
        <f>'[1]Sk16 Rerun Cycle 3_13.xlsx'!C42</f>
        <v>2.0364183007214029E-4</v>
      </c>
      <c r="D46">
        <f>'[1]Sk16 Rerun Cycle 3_13.xlsx'!D42</f>
        <v>2.2547429208902522E-3</v>
      </c>
      <c r="E46">
        <v>45</v>
      </c>
      <c r="F46" s="7">
        <f t="shared" si="0"/>
        <v>95.744680851063833</v>
      </c>
    </row>
    <row r="47" spans="1:6" x14ac:dyDescent="0.25">
      <c r="A47" t="str">
        <f>'[1]Sk16 Rerun Cycle 3_13.xlsx'!A47</f>
        <v>C8</v>
      </c>
      <c r="B47">
        <f>'[1]Sk16 Rerun Cycle 3_13.xlsx'!B41</f>
        <v>99.220073989972207</v>
      </c>
      <c r="C47">
        <f>'[1]Sk16 Rerun Cycle 3_13.xlsx'!C41</f>
        <v>2.5445956473894182E-4</v>
      </c>
      <c r="D47">
        <f>'[1]Sk16 Rerun Cycle 3_13.xlsx'!D41</f>
        <v>1.869619553348614E-3</v>
      </c>
      <c r="E47">
        <v>46</v>
      </c>
      <c r="F47" s="7">
        <f t="shared" si="0"/>
        <v>97.872340425531917</v>
      </c>
    </row>
    <row r="48" spans="1:6" x14ac:dyDescent="0.25">
      <c r="A48" t="str">
        <f>'[1]Sk16 Rerun Cycle 3_13.xlsx'!A48</f>
        <v>B8</v>
      </c>
      <c r="B48" t="str">
        <f>'[1]Sk16 Rerun Cycle 3_13.xlsx'!B27</f>
        <v>N/A</v>
      </c>
      <c r="C48" t="str">
        <f>'[1]Sk16 Rerun Cycle 3_13.xlsx'!C27</f>
        <v>N/A</v>
      </c>
      <c r="D48">
        <f>'[1]Sk16 Rerun Cycle 3_13.xlsx'!D27</f>
        <v>2.327762355820902E-3</v>
      </c>
    </row>
    <row r="49" spans="1:4" x14ac:dyDescent="0.25">
      <c r="A49" t="str">
        <f>'[1]Sk16 Rerun Cycle 3_13.xlsx'!A49</f>
        <v>A8</v>
      </c>
      <c r="B49" t="str">
        <f>'[1]Sk16 Rerun Cycle 3_13.xlsx'!B44</f>
        <v>N/A</v>
      </c>
      <c r="C49" t="str">
        <f>'[1]Sk16 Rerun Cycle 3_13.xlsx'!C44</f>
        <v>N/A</v>
      </c>
      <c r="D49">
        <f>'[1]Sk16 Rerun Cycle 3_13.xlsx'!D44</f>
        <v>4.1365248928436728E-4</v>
      </c>
    </row>
  </sheetData>
  <autoFilter ref="B1:D49" xr:uid="{FE6D6C53-4C33-4C4F-AEE9-869556BD505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0C5D-D6D3-4054-ADA5-6FBC0F715719}">
  <dimension ref="A1:J49"/>
  <sheetViews>
    <sheetView workbookViewId="0">
      <selection activeCell="F2" sqref="F2:F47"/>
    </sheetView>
  </sheetViews>
  <sheetFormatPr defaultRowHeight="15" x14ac:dyDescent="0.25"/>
  <sheetData>
    <row r="1" spans="1:10" x14ac:dyDescent="0.25">
      <c r="B1" t="str">
        <f>'[1]Sk16 Rerun Cycle 3_14.xlsx'!B1</f>
        <v>Germtime</v>
      </c>
      <c r="C1" t="str">
        <f>'[1]Sk16 Rerun Cycle 3_14.xlsx'!C1</f>
        <v>Slope Coefficient</v>
      </c>
      <c r="D1" t="str">
        <f>'[1]Sk16 Rerun Cycle 3_14.xlsx'!D1</f>
        <v>OCR Average</v>
      </c>
      <c r="E1" s="23" t="s">
        <v>136</v>
      </c>
      <c r="F1" s="24" t="s">
        <v>137</v>
      </c>
      <c r="G1" s="7" t="s">
        <v>117</v>
      </c>
      <c r="H1" s="7" t="s">
        <v>118</v>
      </c>
      <c r="I1" s="7" t="s">
        <v>118</v>
      </c>
    </row>
    <row r="2" spans="1:10" x14ac:dyDescent="0.25">
      <c r="A2" t="str">
        <f>'[1]Sk16 Rerun Cycle 3_14.xlsx'!A2</f>
        <v>A1</v>
      </c>
      <c r="B2">
        <f>'[1]Sk16 Rerun Cycle 3_14.xlsx'!B32</f>
        <v>50.753399126111098</v>
      </c>
      <c r="C2">
        <f>'[1]Sk16 Rerun Cycle 3_14.xlsx'!C32</f>
        <v>2.7777402903526437E-4</v>
      </c>
      <c r="D2">
        <f>'[1]Sk16 Rerun Cycle 3_14.xlsx'!D32</f>
        <v>2.3511461502629858E-3</v>
      </c>
      <c r="E2">
        <v>1</v>
      </c>
      <c r="F2" s="7">
        <f>E2/47*100</f>
        <v>2.1276595744680851</v>
      </c>
      <c r="G2">
        <f>AVERAGE(B2:B49)</f>
        <v>77.323209978848411</v>
      </c>
      <c r="H2">
        <f>AVERAGE(C2:C49)</f>
        <v>3.0423092995486513E-4</v>
      </c>
      <c r="I2">
        <f>AVERAGE(D2:D49)</f>
        <v>2.6288706443713134E-3</v>
      </c>
      <c r="J2">
        <v>0.25</v>
      </c>
    </row>
    <row r="3" spans="1:10" x14ac:dyDescent="0.25">
      <c r="A3" t="str">
        <f>'[1]Sk16 Rerun Cycle 3_14.xlsx'!A3</f>
        <v>B1</v>
      </c>
      <c r="B3">
        <f>'[1]Sk16 Rerun Cycle 3_14.xlsx'!B39</f>
        <v>54.265436881083303</v>
      </c>
      <c r="C3">
        <f>'[1]Sk16 Rerun Cycle 3_14.xlsx'!C39</f>
        <v>3.7073907921130898E-4</v>
      </c>
      <c r="D3">
        <f>'[1]Sk16 Rerun Cycle 3_14.xlsx'!D39</f>
        <v>3.3132613874907379E-3</v>
      </c>
      <c r="E3">
        <v>2</v>
      </c>
      <c r="F3" s="7">
        <f t="shared" ref="F3:F47" si="0">E3/47*100</f>
        <v>4.2553191489361701</v>
      </c>
      <c r="G3">
        <f>G4/SQRT(COUNT(B2:B49))</f>
        <v>2.5708875469556842</v>
      </c>
      <c r="H3">
        <f>H4/SQRT(COUNT(C2:C49))</f>
        <v>1.4736423009033416E-5</v>
      </c>
      <c r="I3">
        <f>I4/SQRT(COUNT(D2:D49))</f>
        <v>8.7227842921227308E-5</v>
      </c>
    </row>
    <row r="4" spans="1:10" x14ac:dyDescent="0.25">
      <c r="A4" t="str">
        <f>'[1]Sk16 Rerun Cycle 3_14.xlsx'!A4</f>
        <v>C1</v>
      </c>
      <c r="B4">
        <f>'[1]Sk16 Rerun Cycle 3_14.xlsx'!B33</f>
        <v>54.7663877313611</v>
      </c>
      <c r="C4">
        <f>'[1]Sk16 Rerun Cycle 3_14.xlsx'!C33</f>
        <v>2.416460946723018E-4</v>
      </c>
      <c r="D4">
        <f>'[1]Sk16 Rerun Cycle 3_14.xlsx'!D33</f>
        <v>3.2838780906636451E-3</v>
      </c>
      <c r="E4">
        <v>3</v>
      </c>
      <c r="F4" s="7">
        <f t="shared" si="0"/>
        <v>6.3829787234042552</v>
      </c>
      <c r="G4">
        <f>_xlfn.STDEV.S(B2:B49)</f>
        <v>17.436607692960909</v>
      </c>
      <c r="H4">
        <f>_xlfn.STDEV.S(C2:C196)</f>
        <v>9.9947283618184423E-5</v>
      </c>
      <c r="I4">
        <f>_xlfn.STDEV.S(D2:D196)</f>
        <v>6.0433222309681171E-4</v>
      </c>
    </row>
    <row r="5" spans="1:10" x14ac:dyDescent="0.25">
      <c r="A5" t="str">
        <f>'[1]Sk16 Rerun Cycle 3_14.xlsx'!A5</f>
        <v>D1</v>
      </c>
      <c r="B5">
        <f>'[1]Sk16 Rerun Cycle 3_14.xlsx'!B7</f>
        <v>56.771614237000001</v>
      </c>
      <c r="C5">
        <f>'[1]Sk16 Rerun Cycle 3_14.xlsx'!C7</f>
        <v>3.0784262717821958E-4</v>
      </c>
      <c r="D5">
        <f>'[1]Sk16 Rerun Cycle 3_14.xlsx'!D7</f>
        <v>2.85813056915413E-3</v>
      </c>
      <c r="E5">
        <v>4</v>
      </c>
      <c r="F5" s="7">
        <f t="shared" si="0"/>
        <v>8.5106382978723403</v>
      </c>
      <c r="G5" s="8">
        <f>G4/G2</f>
        <v>0.2255028948970258</v>
      </c>
      <c r="H5" s="8">
        <f>H4/H2</f>
        <v>0.32852439964934638</v>
      </c>
      <c r="I5" s="8">
        <f>I4/I2</f>
        <v>0.22988282987249681</v>
      </c>
    </row>
    <row r="6" spans="1:10" x14ac:dyDescent="0.25">
      <c r="A6" t="str">
        <f>'[1]Sk16 Rerun Cycle 3_14.xlsx'!A6</f>
        <v>E1</v>
      </c>
      <c r="B6">
        <f>'[1]Sk16 Rerun Cycle 3_14.xlsx'!B17</f>
        <v>56.771614237000001</v>
      </c>
      <c r="C6">
        <f>'[1]Sk16 Rerun Cycle 3_14.xlsx'!C17</f>
        <v>3.6230468642049611E-4</v>
      </c>
      <c r="D6">
        <f>'[1]Sk16 Rerun Cycle 3_14.xlsx'!D17</f>
        <v>2.5686762576960969E-3</v>
      </c>
      <c r="E6">
        <v>5</v>
      </c>
      <c r="F6" s="7">
        <f t="shared" si="0"/>
        <v>10.638297872340425</v>
      </c>
      <c r="G6">
        <f>COUNT(B2:B196)</f>
        <v>46</v>
      </c>
      <c r="H6">
        <f>COUNT(C2:C196)</f>
        <v>46</v>
      </c>
      <c r="I6">
        <f>COUNT(D2:D196)</f>
        <v>48</v>
      </c>
    </row>
    <row r="7" spans="1:10" x14ac:dyDescent="0.25">
      <c r="A7" t="str">
        <f>'[1]Sk16 Rerun Cycle 3_14.xlsx'!A7</f>
        <v>F1</v>
      </c>
      <c r="B7">
        <f>'[1]Sk16 Rerun Cycle 3_14.xlsx'!B21</f>
        <v>57.273191867000001</v>
      </c>
      <c r="C7">
        <f>'[1]Sk16 Rerun Cycle 3_14.xlsx'!C21</f>
        <v>3.0003271385994548E-4</v>
      </c>
      <c r="D7">
        <f>'[1]Sk16 Rerun Cycle 3_14.xlsx'!D21</f>
        <v>3.1943719471970262E-3</v>
      </c>
      <c r="E7">
        <v>6</v>
      </c>
      <c r="F7" s="7">
        <f t="shared" si="0"/>
        <v>12.76595744680851</v>
      </c>
      <c r="G7" s="9">
        <f>J2</f>
        <v>0.25</v>
      </c>
      <c r="H7" s="10">
        <f>J2</f>
        <v>0.25</v>
      </c>
      <c r="I7" s="10">
        <f>$J$2</f>
        <v>0.25</v>
      </c>
    </row>
    <row r="8" spans="1:10" x14ac:dyDescent="0.25">
      <c r="A8" t="str">
        <f>'[1]Sk16 Rerun Cycle 3_14.xlsx'!A8</f>
        <v>F2</v>
      </c>
      <c r="B8">
        <f>'[1]Sk16 Rerun Cycle 3_14.xlsx'!B13</f>
        <v>58.780431947583303</v>
      </c>
      <c r="C8">
        <f>'[1]Sk16 Rerun Cycle 3_14.xlsx'!C13</f>
        <v>3.0594125058761858E-4</v>
      </c>
      <c r="D8">
        <f>'[1]Sk16 Rerun Cycle 3_14.xlsx'!D13</f>
        <v>4.2731645168776183E-3</v>
      </c>
      <c r="E8">
        <v>7</v>
      </c>
      <c r="F8" s="7">
        <f t="shared" si="0"/>
        <v>14.893617021276595</v>
      </c>
    </row>
    <row r="9" spans="1:10" x14ac:dyDescent="0.25">
      <c r="A9" t="str">
        <f>'[1]Sk16 Rerun Cycle 3_14.xlsx'!A9</f>
        <v>E2</v>
      </c>
      <c r="B9">
        <f>'[1]Sk16 Rerun Cycle 3_14.xlsx'!B23</f>
        <v>60.792427209972203</v>
      </c>
      <c r="C9">
        <f>'[1]Sk16 Rerun Cycle 3_14.xlsx'!C23</f>
        <v>4.4816946760807162E-4</v>
      </c>
      <c r="D9">
        <f>'[1]Sk16 Rerun Cycle 3_14.xlsx'!D23</f>
        <v>3.1228474506760592E-3</v>
      </c>
      <c r="E9">
        <v>8</v>
      </c>
      <c r="F9" s="7">
        <f t="shared" si="0"/>
        <v>17.021276595744681</v>
      </c>
      <c r="G9">
        <f>MAX(B2:B49)</f>
        <v>150.44860632288899</v>
      </c>
      <c r="H9">
        <f>MAX(C2:C49)</f>
        <v>5.1266323989541626E-4</v>
      </c>
      <c r="I9">
        <f>MAX(D2:D49)</f>
        <v>4.2731645168776183E-3</v>
      </c>
    </row>
    <row r="10" spans="1:10" x14ac:dyDescent="0.25">
      <c r="A10" t="str">
        <f>'[1]Sk16 Rerun Cycle 3_14.xlsx'!A10</f>
        <v>D2</v>
      </c>
      <c r="B10">
        <f>'[1]Sk16 Rerun Cycle 3_14.xlsx'!B41</f>
        <v>61.295773504444398</v>
      </c>
      <c r="C10">
        <f>'[1]Sk16 Rerun Cycle 3_14.xlsx'!C41</f>
        <v>1.6286891467893531E-4</v>
      </c>
      <c r="D10">
        <f>'[1]Sk16 Rerun Cycle 3_14.xlsx'!D41</f>
        <v>2.8222979330413682E-3</v>
      </c>
      <c r="E10">
        <v>9</v>
      </c>
      <c r="F10" s="7">
        <f t="shared" si="0"/>
        <v>19.148936170212767</v>
      </c>
      <c r="G10">
        <f>MIN(B2:B49)</f>
        <v>50.753399126111098</v>
      </c>
      <c r="H10">
        <f>MIN(C2:C49)</f>
        <v>-6.0041920123291581E-5</v>
      </c>
      <c r="I10">
        <f>MIN(D2:D49)</f>
        <v>4.0441074168706459E-4</v>
      </c>
    </row>
    <row r="11" spans="1:10" x14ac:dyDescent="0.25">
      <c r="A11" t="str">
        <f>'[1]Sk16 Rerun Cycle 3_14.xlsx'!A11</f>
        <v>C2</v>
      </c>
      <c r="B11">
        <f>'[1]Sk16 Rerun Cycle 3_14.xlsx'!B36</f>
        <v>63.310919037250002</v>
      </c>
      <c r="C11">
        <f>'[1]Sk16 Rerun Cycle 3_14.xlsx'!C36</f>
        <v>3.030905166863248E-4</v>
      </c>
      <c r="D11">
        <f>'[1]Sk16 Rerun Cycle 3_14.xlsx'!D36</f>
        <v>2.900367295931649E-3</v>
      </c>
      <c r="E11">
        <v>10</v>
      </c>
      <c r="F11" s="7">
        <f t="shared" si="0"/>
        <v>21.276595744680851</v>
      </c>
    </row>
    <row r="12" spans="1:10" x14ac:dyDescent="0.25">
      <c r="A12" t="str">
        <f>'[1]Sk16 Rerun Cycle 3_14.xlsx'!A12</f>
        <v>B2</v>
      </c>
      <c r="B12">
        <f>'[1]Sk16 Rerun Cycle 3_14.xlsx'!B4</f>
        <v>64.818956110666704</v>
      </c>
      <c r="C12">
        <f>'[1]Sk16 Rerun Cycle 3_14.xlsx'!C4</f>
        <v>2.3515959459458169E-4</v>
      </c>
      <c r="D12">
        <f>'[1]Sk16 Rerun Cycle 3_14.xlsx'!D4</f>
        <v>3.1964936617512999E-3</v>
      </c>
      <c r="E12">
        <v>11</v>
      </c>
      <c r="F12" s="7">
        <f t="shared" si="0"/>
        <v>23.404255319148938</v>
      </c>
      <c r="G12">
        <f>(16*G5^2)</f>
        <v>0.81362488971102498</v>
      </c>
      <c r="H12">
        <f>(16*H5^2)</f>
        <v>1.7268524986394154</v>
      </c>
      <c r="I12">
        <f>(16*I5^2)</f>
        <v>0.84553784752299699</v>
      </c>
    </row>
    <row r="13" spans="1:10" x14ac:dyDescent="0.25">
      <c r="A13" t="str">
        <f>'[1]Sk16 Rerun Cycle 3_14.xlsx'!A13</f>
        <v>A2</v>
      </c>
      <c r="B13">
        <f>'[1]Sk16 Rerun Cycle 3_14.xlsx'!B2</f>
        <v>65.323557654861105</v>
      </c>
      <c r="C13">
        <f>'[1]Sk16 Rerun Cycle 3_14.xlsx'!C2</f>
        <v>4.3465471669130399E-4</v>
      </c>
      <c r="D13">
        <f>'[1]Sk16 Rerun Cycle 3_14.xlsx'!D2</f>
        <v>3.3011583871684759E-3</v>
      </c>
      <c r="E13">
        <v>12</v>
      </c>
      <c r="F13" s="7">
        <f t="shared" si="0"/>
        <v>25.531914893617021</v>
      </c>
      <c r="G13">
        <f>LN(1-G7)^2</f>
        <v>8.2760974810151711E-2</v>
      </c>
      <c r="H13">
        <f>LN(1-H7)^2</f>
        <v>8.2760974810151711E-2</v>
      </c>
      <c r="I13">
        <f>LN(1-I7)^2</f>
        <v>8.2760974810151711E-2</v>
      </c>
    </row>
    <row r="14" spans="1:10" x14ac:dyDescent="0.25">
      <c r="A14" t="str">
        <f>'[1]Sk16 Rerun Cycle 3_14.xlsx'!A14</f>
        <v>A3</v>
      </c>
      <c r="B14">
        <f>'[1]Sk16 Rerun Cycle 3_14.xlsx'!B43</f>
        <v>66.825619480861107</v>
      </c>
      <c r="C14">
        <f>'[1]Sk16 Rerun Cycle 3_14.xlsx'!C43</f>
        <v>1.6770954135199241E-4</v>
      </c>
      <c r="D14">
        <f>'[1]Sk16 Rerun Cycle 3_14.xlsx'!D43</f>
        <v>2.3019314110213538E-3</v>
      </c>
      <c r="E14">
        <v>13</v>
      </c>
      <c r="F14" s="7">
        <f t="shared" si="0"/>
        <v>27.659574468085108</v>
      </c>
      <c r="G14">
        <f>G12/G13</f>
        <v>9.8310211011582158</v>
      </c>
      <c r="H14">
        <f>H12/H13</f>
        <v>20.865540825258556</v>
      </c>
      <c r="I14">
        <f>I12/I13</f>
        <v>10.216625039308754</v>
      </c>
    </row>
    <row r="15" spans="1:10" x14ac:dyDescent="0.25">
      <c r="A15" t="str">
        <f>'[1]Sk16 Rerun Cycle 3_14.xlsx'!A15</f>
        <v>B3</v>
      </c>
      <c r="B15">
        <f>'[1]Sk16 Rerun Cycle 3_14.xlsx'!B11</f>
        <v>67.326903648722194</v>
      </c>
      <c r="C15">
        <f>'[1]Sk16 Rerun Cycle 3_14.xlsx'!C11</f>
        <v>2.1040162690956821E-4</v>
      </c>
      <c r="D15">
        <f>'[1]Sk16 Rerun Cycle 3_14.xlsx'!D11</f>
        <v>3.1767377291816801E-3</v>
      </c>
      <c r="E15">
        <v>14</v>
      </c>
      <c r="F15" s="7">
        <f t="shared" si="0"/>
        <v>29.787234042553191</v>
      </c>
      <c r="G15">
        <f>ROUND(G14,0)</f>
        <v>10</v>
      </c>
      <c r="H15">
        <f>ROUND(H14,0)</f>
        <v>21</v>
      </c>
      <c r="I15">
        <f>ROUND(I14,0)</f>
        <v>10</v>
      </c>
    </row>
    <row r="16" spans="1:10" x14ac:dyDescent="0.25">
      <c r="A16" t="str">
        <f>'[1]Sk16 Rerun Cycle 3_14.xlsx'!A16</f>
        <v>C3</v>
      </c>
      <c r="B16">
        <f>'[1]Sk16 Rerun Cycle 3_14.xlsx'!B19</f>
        <v>69.577432649638894</v>
      </c>
      <c r="C16">
        <f>'[1]Sk16 Rerun Cycle 3_14.xlsx'!C19</f>
        <v>2.6672567704222051E-4</v>
      </c>
      <c r="D16">
        <f>'[1]Sk16 Rerun Cycle 3_14.xlsx'!D19</f>
        <v>3.0654779757488702E-3</v>
      </c>
      <c r="E16">
        <v>15</v>
      </c>
      <c r="F16" s="7">
        <f t="shared" si="0"/>
        <v>31.914893617021278</v>
      </c>
    </row>
    <row r="17" spans="1:6" x14ac:dyDescent="0.25">
      <c r="A17" t="str">
        <f>'[1]Sk16 Rerun Cycle 3_14.xlsx'!A17</f>
        <v>D3</v>
      </c>
      <c r="B17">
        <f>'[1]Sk16 Rerun Cycle 3_14.xlsx'!B5</f>
        <v>70.079522870361103</v>
      </c>
      <c r="C17">
        <f>'[1]Sk16 Rerun Cycle 3_14.xlsx'!C5</f>
        <v>2.7957013441768438E-4</v>
      </c>
      <c r="D17">
        <f>'[1]Sk16 Rerun Cycle 3_14.xlsx'!D5</f>
        <v>2.173287391734645E-3</v>
      </c>
      <c r="E17">
        <v>16</v>
      </c>
      <c r="F17" s="7">
        <f t="shared" si="0"/>
        <v>34.042553191489361</v>
      </c>
    </row>
    <row r="18" spans="1:6" x14ac:dyDescent="0.25">
      <c r="A18" t="str">
        <f>'[1]Sk16 Rerun Cycle 3_14.xlsx'!A18</f>
        <v>E3</v>
      </c>
      <c r="B18">
        <f>'[1]Sk16 Rerun Cycle 3_14.xlsx'!B30</f>
        <v>70.079522870361103</v>
      </c>
      <c r="C18">
        <f>'[1]Sk16 Rerun Cycle 3_14.xlsx'!C30</f>
        <v>2.0044883332222E-4</v>
      </c>
      <c r="D18">
        <f>'[1]Sk16 Rerun Cycle 3_14.xlsx'!D30</f>
        <v>2.1331974579358861E-3</v>
      </c>
      <c r="E18">
        <v>17</v>
      </c>
      <c r="F18" s="7">
        <f t="shared" si="0"/>
        <v>36.170212765957451</v>
      </c>
    </row>
    <row r="19" spans="1:6" x14ac:dyDescent="0.25">
      <c r="A19" t="str">
        <f>'[1]Sk16 Rerun Cycle 3_14.xlsx'!A19</f>
        <v>F3</v>
      </c>
      <c r="B19">
        <f>'[1]Sk16 Rerun Cycle 3_14.xlsx'!B3</f>
        <v>71.083262829777794</v>
      </c>
      <c r="C19">
        <f>'[1]Sk16 Rerun Cycle 3_14.xlsx'!C3</f>
        <v>2.0516354852684519E-4</v>
      </c>
      <c r="D19">
        <f>'[1]Sk16 Rerun Cycle 3_14.xlsx'!D3</f>
        <v>2.672419097366349E-3</v>
      </c>
      <c r="E19">
        <v>18</v>
      </c>
      <c r="F19" s="7">
        <f t="shared" si="0"/>
        <v>38.297872340425535</v>
      </c>
    </row>
    <row r="20" spans="1:6" x14ac:dyDescent="0.25">
      <c r="A20" t="str">
        <f>'[1]Sk16 Rerun Cycle 3_14.xlsx'!A20</f>
        <v>F4</v>
      </c>
      <c r="B20">
        <f>'[1]Sk16 Rerun Cycle 3_14.xlsx'!B31</f>
        <v>72.089817275388896</v>
      </c>
      <c r="C20">
        <f>'[1]Sk16 Rerun Cycle 3_14.xlsx'!C31</f>
        <v>2.307106761478897E-4</v>
      </c>
      <c r="D20">
        <f>'[1]Sk16 Rerun Cycle 3_14.xlsx'!D31</f>
        <v>2.5171441147495608E-3</v>
      </c>
      <c r="E20">
        <v>19</v>
      </c>
      <c r="F20" s="7">
        <f t="shared" si="0"/>
        <v>40.425531914893611</v>
      </c>
    </row>
    <row r="21" spans="1:6" x14ac:dyDescent="0.25">
      <c r="A21" t="str">
        <f>'[1]Sk16 Rerun Cycle 3_14.xlsx'!A21</f>
        <v>E4</v>
      </c>
      <c r="B21">
        <f>'[1]Sk16 Rerun Cycle 3_14.xlsx'!B16</f>
        <v>72.593012036361102</v>
      </c>
      <c r="C21">
        <f>'[1]Sk16 Rerun Cycle 3_14.xlsx'!C16</f>
        <v>4.4016603584208291E-4</v>
      </c>
      <c r="D21">
        <f>'[1]Sk16 Rerun Cycle 3_14.xlsx'!D16</f>
        <v>2.4497436219905848E-3</v>
      </c>
      <c r="E21">
        <v>20</v>
      </c>
      <c r="F21" s="7">
        <f t="shared" si="0"/>
        <v>42.553191489361701</v>
      </c>
    </row>
    <row r="22" spans="1:6" x14ac:dyDescent="0.25">
      <c r="A22" t="str">
        <f>'[1]Sk16 Rerun Cycle 3_14.xlsx'!A22</f>
        <v>D4</v>
      </c>
      <c r="B22">
        <f>'[1]Sk16 Rerun Cycle 3_14.xlsx'!B22</f>
        <v>73.096325588611094</v>
      </c>
      <c r="C22">
        <f>'[1]Sk16 Rerun Cycle 3_14.xlsx'!C22</f>
        <v>3.3827419582064248E-4</v>
      </c>
      <c r="D22">
        <f>'[1]Sk16 Rerun Cycle 3_14.xlsx'!D22</f>
        <v>2.760906547110609E-3</v>
      </c>
      <c r="E22">
        <v>21</v>
      </c>
      <c r="F22" s="7">
        <f t="shared" si="0"/>
        <v>44.680851063829785</v>
      </c>
    </row>
    <row r="23" spans="1:6" x14ac:dyDescent="0.25">
      <c r="A23" t="str">
        <f>'[1]Sk16 Rerun Cycle 3_14.xlsx'!A23</f>
        <v>C4</v>
      </c>
      <c r="B23">
        <f>'[1]Sk16 Rerun Cycle 3_14.xlsx'!B25</f>
        <v>73.096325588611094</v>
      </c>
      <c r="C23">
        <f>'[1]Sk16 Rerun Cycle 3_14.xlsx'!C25</f>
        <v>2.4696362290170949E-4</v>
      </c>
      <c r="D23">
        <f>'[1]Sk16 Rerun Cycle 3_14.xlsx'!D25</f>
        <v>2.4128208406778251E-3</v>
      </c>
      <c r="E23">
        <v>22</v>
      </c>
      <c r="F23" s="7">
        <f t="shared" si="0"/>
        <v>46.808510638297875</v>
      </c>
    </row>
    <row r="24" spans="1:6" x14ac:dyDescent="0.25">
      <c r="A24" t="str">
        <f>'[1]Sk16 Rerun Cycle 3_14.xlsx'!A24</f>
        <v>B4</v>
      </c>
      <c r="B24">
        <f>'[1]Sk16 Rerun Cycle 3_14.xlsx'!B34</f>
        <v>74.103310227861101</v>
      </c>
      <c r="C24">
        <f>'[1]Sk16 Rerun Cycle 3_14.xlsx'!C34</f>
        <v>2.9699189966712788E-4</v>
      </c>
      <c r="D24">
        <f>'[1]Sk16 Rerun Cycle 3_14.xlsx'!D34</f>
        <v>2.9641530968401602E-3</v>
      </c>
      <c r="E24">
        <v>23</v>
      </c>
      <c r="F24" s="7">
        <f t="shared" si="0"/>
        <v>48.936170212765958</v>
      </c>
    </row>
    <row r="25" spans="1:6" x14ac:dyDescent="0.25">
      <c r="A25" t="str">
        <f>'[1]Sk16 Rerun Cycle 3_14.xlsx'!A25</f>
        <v>A4</v>
      </c>
      <c r="B25">
        <f>'[1]Sk16 Rerun Cycle 3_14.xlsx'!B48</f>
        <v>78.118290704000003</v>
      </c>
      <c r="C25">
        <f>'[1]Sk16 Rerun Cycle 3_14.xlsx'!C48</f>
        <v>3.8822543811412242E-4</v>
      </c>
      <c r="D25">
        <f>'[1]Sk16 Rerun Cycle 3_14.xlsx'!D48</f>
        <v>2.5097846715163089E-3</v>
      </c>
      <c r="E25">
        <v>24</v>
      </c>
      <c r="F25" s="7">
        <f t="shared" si="0"/>
        <v>51.063829787234042</v>
      </c>
    </row>
    <row r="26" spans="1:6" x14ac:dyDescent="0.25">
      <c r="A26" t="str">
        <f>'[1]Sk16 Rerun Cycle 3_14.xlsx'!A26</f>
        <v>A5</v>
      </c>
      <c r="B26">
        <f>'[1]Sk16 Rerun Cycle 3_14.xlsx'!B38</f>
        <v>79.120966267666702</v>
      </c>
      <c r="C26">
        <f>'[1]Sk16 Rerun Cycle 3_14.xlsx'!C38</f>
        <v>2.1458174262721459E-4</v>
      </c>
      <c r="D26">
        <f>'[1]Sk16 Rerun Cycle 3_14.xlsx'!D38</f>
        <v>2.6451297254111031E-3</v>
      </c>
      <c r="E26">
        <v>25</v>
      </c>
      <c r="F26" s="7">
        <f t="shared" si="0"/>
        <v>53.191489361702125</v>
      </c>
    </row>
    <row r="27" spans="1:6" x14ac:dyDescent="0.25">
      <c r="A27" t="str">
        <f>'[1]Sk16 Rerun Cycle 3_14.xlsx'!A27</f>
        <v>B5</v>
      </c>
      <c r="B27">
        <f>'[1]Sk16 Rerun Cycle 3_14.xlsx'!B9</f>
        <v>79.622316612944402</v>
      </c>
      <c r="C27">
        <f>'[1]Sk16 Rerun Cycle 3_14.xlsx'!C9</f>
        <v>3.6394634315435679E-4</v>
      </c>
      <c r="D27">
        <f>'[1]Sk16 Rerun Cycle 3_14.xlsx'!D9</f>
        <v>2.9435371752125641E-3</v>
      </c>
      <c r="E27">
        <v>26</v>
      </c>
      <c r="F27" s="7">
        <f t="shared" si="0"/>
        <v>55.319148936170215</v>
      </c>
    </row>
    <row r="28" spans="1:6" x14ac:dyDescent="0.25">
      <c r="A28" t="str">
        <f>'[1]Sk16 Rerun Cycle 3_14.xlsx'!A28</f>
        <v>C5</v>
      </c>
      <c r="B28">
        <f>'[1]Sk16 Rerun Cycle 3_14.xlsx'!B45</f>
        <v>80.124206713749999</v>
      </c>
      <c r="C28">
        <f>'[1]Sk16 Rerun Cycle 3_14.xlsx'!C45</f>
        <v>2.8801092132933211E-4</v>
      </c>
      <c r="D28">
        <f>'[1]Sk16 Rerun Cycle 3_14.xlsx'!D45</f>
        <v>2.1017098684644152E-3</v>
      </c>
      <c r="E28">
        <v>27</v>
      </c>
      <c r="F28" s="7">
        <f t="shared" si="0"/>
        <v>57.446808510638306</v>
      </c>
    </row>
    <row r="29" spans="1:6" x14ac:dyDescent="0.25">
      <c r="A29" t="str">
        <f>'[1]Sk16 Rerun Cycle 3_14.xlsx'!A29</f>
        <v>D5</v>
      </c>
      <c r="B29">
        <f>'[1]Sk16 Rerun Cycle 3_14.xlsx'!B12</f>
        <v>82.133350153361107</v>
      </c>
      <c r="C29">
        <f>'[1]Sk16 Rerun Cycle 3_14.xlsx'!C12</f>
        <v>3.2502139469812091E-4</v>
      </c>
      <c r="D29">
        <f>'[1]Sk16 Rerun Cycle 3_14.xlsx'!D12</f>
        <v>2.658069319275752E-3</v>
      </c>
      <c r="E29">
        <v>28</v>
      </c>
      <c r="F29" s="7">
        <f t="shared" si="0"/>
        <v>59.574468085106382</v>
      </c>
    </row>
    <row r="30" spans="1:6" x14ac:dyDescent="0.25">
      <c r="A30" t="str">
        <f>'[1]Sk16 Rerun Cycle 3_14.xlsx'!A30</f>
        <v>E5</v>
      </c>
      <c r="B30">
        <f>'[1]Sk16 Rerun Cycle 3_14.xlsx'!B49</f>
        <v>82.636771969472207</v>
      </c>
      <c r="C30">
        <f>'[1]Sk16 Rerun Cycle 3_14.xlsx'!C49</f>
        <v>2.9432575661216161E-4</v>
      </c>
      <c r="D30">
        <f>'[1]Sk16 Rerun Cycle 3_14.xlsx'!D49</f>
        <v>2.7048318187790888E-3</v>
      </c>
      <c r="E30">
        <v>29</v>
      </c>
      <c r="F30" s="7">
        <f t="shared" si="0"/>
        <v>61.702127659574465</v>
      </c>
    </row>
    <row r="31" spans="1:6" x14ac:dyDescent="0.25">
      <c r="A31" t="str">
        <f>'[1]Sk16 Rerun Cycle 3_14.xlsx'!A31</f>
        <v>F5</v>
      </c>
      <c r="B31">
        <f>'[1]Sk16 Rerun Cycle 3_14.xlsx'!B18</f>
        <v>83.139648819972194</v>
      </c>
      <c r="C31">
        <f>'[1]Sk16 Rerun Cycle 3_14.xlsx'!C18</f>
        <v>2.784509515129585E-4</v>
      </c>
      <c r="D31">
        <f>'[1]Sk16 Rerun Cycle 3_14.xlsx'!D18</f>
        <v>2.3540212366923688E-3</v>
      </c>
      <c r="E31">
        <v>30</v>
      </c>
      <c r="F31" s="7">
        <f t="shared" si="0"/>
        <v>63.829787234042556</v>
      </c>
    </row>
    <row r="32" spans="1:6" x14ac:dyDescent="0.25">
      <c r="A32" t="str">
        <f>'[1]Sk16 Rerun Cycle 3_14.xlsx'!A32</f>
        <v>F6</v>
      </c>
      <c r="B32">
        <f>'[1]Sk16 Rerun Cycle 3_14.xlsx'!B47</f>
        <v>83.139648819972194</v>
      </c>
      <c r="C32">
        <f>'[1]Sk16 Rerun Cycle 3_14.xlsx'!C47</f>
        <v>3.2325289710712763E-4</v>
      </c>
      <c r="D32">
        <f>'[1]Sk16 Rerun Cycle 3_14.xlsx'!D47</f>
        <v>2.6148679785846399E-3</v>
      </c>
      <c r="E32">
        <v>31</v>
      </c>
      <c r="F32" s="7">
        <f t="shared" si="0"/>
        <v>65.957446808510639</v>
      </c>
    </row>
    <row r="33" spans="1:6" x14ac:dyDescent="0.25">
      <c r="A33" t="str">
        <f>'[1]Sk16 Rerun Cycle 3_14.xlsx'!A33</f>
        <v>E6</v>
      </c>
      <c r="B33">
        <f>'[1]Sk16 Rerun Cycle 3_14.xlsx'!B29</f>
        <v>84.648162993305505</v>
      </c>
      <c r="C33">
        <f>'[1]Sk16 Rerun Cycle 3_14.xlsx'!C29</f>
        <v>3.7329240445333622E-4</v>
      </c>
      <c r="D33">
        <f>'[1]Sk16 Rerun Cycle 3_14.xlsx'!D29</f>
        <v>2.343141519124071E-3</v>
      </c>
      <c r="E33">
        <v>32</v>
      </c>
      <c r="F33" s="7">
        <f t="shared" si="0"/>
        <v>68.085106382978722</v>
      </c>
    </row>
    <row r="34" spans="1:6" x14ac:dyDescent="0.25">
      <c r="A34" t="str">
        <f>'[1]Sk16 Rerun Cycle 3_14.xlsx'!A34</f>
        <v>D6</v>
      </c>
      <c r="B34">
        <f>'[1]Sk16 Rerun Cycle 3_14.xlsx'!B42</f>
        <v>84.648162993305505</v>
      </c>
      <c r="C34">
        <f>'[1]Sk16 Rerun Cycle 3_14.xlsx'!C42</f>
        <v>2.8815189052441332E-4</v>
      </c>
      <c r="D34">
        <f>'[1]Sk16 Rerun Cycle 3_14.xlsx'!D42</f>
        <v>2.2466440944976752E-3</v>
      </c>
      <c r="E34">
        <v>33</v>
      </c>
      <c r="F34" s="7">
        <f t="shared" si="0"/>
        <v>70.212765957446805</v>
      </c>
    </row>
    <row r="35" spans="1:6" x14ac:dyDescent="0.25">
      <c r="A35" t="str">
        <f>'[1]Sk16 Rerun Cycle 3_14.xlsx'!A35</f>
        <v>C6</v>
      </c>
      <c r="B35">
        <f>'[1]Sk16 Rerun Cycle 3_14.xlsx'!B20</f>
        <v>85.151310809972202</v>
      </c>
      <c r="C35">
        <f>'[1]Sk16 Rerun Cycle 3_14.xlsx'!C20</f>
        <v>2.7771187833573432E-4</v>
      </c>
      <c r="D35">
        <f>'[1]Sk16 Rerun Cycle 3_14.xlsx'!D20</f>
        <v>1.5955994673844179E-3</v>
      </c>
      <c r="E35">
        <v>34</v>
      </c>
      <c r="F35" s="7">
        <f t="shared" si="0"/>
        <v>72.340425531914903</v>
      </c>
    </row>
    <row r="36" spans="1:6" x14ac:dyDescent="0.25">
      <c r="A36" t="str">
        <f>'[1]Sk16 Rerun Cycle 3_14.xlsx'!A36</f>
        <v>B6</v>
      </c>
      <c r="B36">
        <f>'[1]Sk16 Rerun Cycle 3_14.xlsx'!B27</f>
        <v>85.151310809972202</v>
      </c>
      <c r="C36">
        <f>'[1]Sk16 Rerun Cycle 3_14.xlsx'!C27</f>
        <v>3.0090297522722929E-4</v>
      </c>
      <c r="D36">
        <f>'[1]Sk16 Rerun Cycle 3_14.xlsx'!D27</f>
        <v>2.1678246186877378E-3</v>
      </c>
      <c r="E36">
        <v>35</v>
      </c>
      <c r="F36" s="7">
        <f t="shared" si="0"/>
        <v>74.468085106382972</v>
      </c>
    </row>
    <row r="37" spans="1:6" x14ac:dyDescent="0.25">
      <c r="A37" t="str">
        <f>'[1]Sk16 Rerun Cycle 3_14.xlsx'!A37</f>
        <v>A6</v>
      </c>
      <c r="B37">
        <f>'[1]Sk16 Rerun Cycle 3_14.xlsx'!B37</f>
        <v>86.158615032666702</v>
      </c>
      <c r="C37">
        <f>'[1]Sk16 Rerun Cycle 3_14.xlsx'!C37</f>
        <v>3.8237524869647358E-4</v>
      </c>
      <c r="D37">
        <f>'[1]Sk16 Rerun Cycle 3_14.xlsx'!D37</f>
        <v>3.3493624374707829E-3</v>
      </c>
      <c r="E37">
        <v>36</v>
      </c>
      <c r="F37" s="7">
        <f t="shared" si="0"/>
        <v>76.59574468085107</v>
      </c>
    </row>
    <row r="38" spans="1:6" x14ac:dyDescent="0.25">
      <c r="A38" t="str">
        <f>'[1]Sk16 Rerun Cycle 3_14.xlsx'!A38</f>
        <v>A7</v>
      </c>
      <c r="B38">
        <f>'[1]Sk16 Rerun Cycle 3_14.xlsx'!B40</f>
        <v>86.158615032666702</v>
      </c>
      <c r="C38">
        <f>'[1]Sk16 Rerun Cycle 3_14.xlsx'!C40</f>
        <v>3.3385774169837271E-4</v>
      </c>
      <c r="D38">
        <f>'[1]Sk16 Rerun Cycle 3_14.xlsx'!D40</f>
        <v>2.4130896115747789E-3</v>
      </c>
      <c r="E38">
        <v>37</v>
      </c>
      <c r="F38" s="7">
        <f t="shared" si="0"/>
        <v>78.723404255319153</v>
      </c>
    </row>
    <row r="39" spans="1:6" x14ac:dyDescent="0.25">
      <c r="A39" t="str">
        <f>'[1]Sk16 Rerun Cycle 3_14.xlsx'!A39</f>
        <v>B7</v>
      </c>
      <c r="B39">
        <f>'[1]Sk16 Rerun Cycle 3_14.xlsx'!B24</f>
        <v>88.171456867111104</v>
      </c>
      <c r="C39">
        <f>'[1]Sk16 Rerun Cycle 3_14.xlsx'!C24</f>
        <v>4.4138923961570568E-4</v>
      </c>
      <c r="D39">
        <f>'[1]Sk16 Rerun Cycle 3_14.xlsx'!D24</f>
        <v>2.4903991865060102E-3</v>
      </c>
      <c r="E39">
        <v>38</v>
      </c>
      <c r="F39" s="7">
        <f t="shared" si="0"/>
        <v>80.851063829787222</v>
      </c>
    </row>
    <row r="40" spans="1:6" x14ac:dyDescent="0.25">
      <c r="A40" t="str">
        <f>'[1]Sk16 Rerun Cycle 3_14.xlsx'!A40</f>
        <v>C7</v>
      </c>
      <c r="B40">
        <f>'[1]Sk16 Rerun Cycle 3_14.xlsx'!B8</f>
        <v>88.672213491111094</v>
      </c>
      <c r="C40">
        <f>'[1]Sk16 Rerun Cycle 3_14.xlsx'!C8</f>
        <v>2.4117646645298161E-4</v>
      </c>
      <c r="D40">
        <f>'[1]Sk16 Rerun Cycle 3_14.xlsx'!D8</f>
        <v>3.0778184176776962E-3</v>
      </c>
      <c r="E40">
        <v>39</v>
      </c>
      <c r="F40" s="7">
        <f t="shared" si="0"/>
        <v>82.978723404255319</v>
      </c>
    </row>
    <row r="41" spans="1:6" x14ac:dyDescent="0.25">
      <c r="A41" t="str">
        <f>'[1]Sk16 Rerun Cycle 3_14.xlsx'!A41</f>
        <v>D7</v>
      </c>
      <c r="B41">
        <f>'[1]Sk16 Rerun Cycle 3_14.xlsx'!B26</f>
        <v>88.672213491111094</v>
      </c>
      <c r="C41">
        <f>'[1]Sk16 Rerun Cycle 3_14.xlsx'!C26</f>
        <v>4.539474721179082E-4</v>
      </c>
      <c r="D41">
        <f>'[1]Sk16 Rerun Cycle 3_14.xlsx'!D26</f>
        <v>2.0776051938979842E-3</v>
      </c>
      <c r="E41">
        <v>40</v>
      </c>
      <c r="F41" s="7">
        <f t="shared" si="0"/>
        <v>85.106382978723403</v>
      </c>
    </row>
    <row r="42" spans="1:6" x14ac:dyDescent="0.25">
      <c r="A42" t="str">
        <f>'[1]Sk16 Rerun Cycle 3_14.xlsx'!A42</f>
        <v>E7</v>
      </c>
      <c r="B42">
        <f>'[1]Sk16 Rerun Cycle 3_14.xlsx'!B10</f>
        <v>90.175458607222197</v>
      </c>
      <c r="C42">
        <f>'[1]Sk16 Rerun Cycle 3_14.xlsx'!C10</f>
        <v>2.5857942628812702E-4</v>
      </c>
      <c r="D42">
        <f>'[1]Sk16 Rerun Cycle 3_14.xlsx'!D10</f>
        <v>1.897982495907708E-3</v>
      </c>
      <c r="E42">
        <v>41</v>
      </c>
      <c r="F42" s="7">
        <f t="shared" si="0"/>
        <v>87.2340425531915</v>
      </c>
    </row>
    <row r="43" spans="1:6" x14ac:dyDescent="0.25">
      <c r="A43" t="str">
        <f>'[1]Sk16 Rerun Cycle 3_14.xlsx'!A43</f>
        <v>F7</v>
      </c>
      <c r="B43">
        <f>'[1]Sk16 Rerun Cycle 3_14.xlsx'!B14</f>
        <v>95.70011624675</v>
      </c>
      <c r="C43">
        <f>'[1]Sk16 Rerun Cycle 3_14.xlsx'!C14</f>
        <v>2.7986701253605422E-4</v>
      </c>
      <c r="D43">
        <f>'[1]Sk16 Rerun Cycle 3_14.xlsx'!D14</f>
        <v>2.3069159002791378E-3</v>
      </c>
      <c r="E43">
        <v>42</v>
      </c>
      <c r="F43" s="7">
        <f t="shared" si="0"/>
        <v>89.361702127659569</v>
      </c>
    </row>
    <row r="44" spans="1:6" x14ac:dyDescent="0.25">
      <c r="A44" t="str">
        <f>'[1]Sk16 Rerun Cycle 3_14.xlsx'!A44</f>
        <v>F8</v>
      </c>
      <c r="B44">
        <f>'[1]Sk16 Rerun Cycle 3_14.xlsx'!B15</f>
        <v>99.722868217305503</v>
      </c>
      <c r="C44">
        <f>'[1]Sk16 Rerun Cycle 3_14.xlsx'!C15</f>
        <v>5.1266323989541626E-4</v>
      </c>
      <c r="D44">
        <f>'[1]Sk16 Rerun Cycle 3_14.xlsx'!D15</f>
        <v>2.4847149776237392E-3</v>
      </c>
      <c r="E44">
        <v>43</v>
      </c>
      <c r="F44" s="7">
        <f t="shared" si="0"/>
        <v>91.489361702127653</v>
      </c>
    </row>
    <row r="45" spans="1:6" x14ac:dyDescent="0.25">
      <c r="A45" t="str">
        <f>'[1]Sk16 Rerun Cycle 3_14.xlsx'!A45</f>
        <v>E8</v>
      </c>
      <c r="B45">
        <f>'[1]Sk16 Rerun Cycle 3_14.xlsx'!B6</f>
        <v>105.239291719806</v>
      </c>
      <c r="C45">
        <f>'[1]Sk16 Rerun Cycle 3_14.xlsx'!C6</f>
        <v>5.0155573273648682E-4</v>
      </c>
      <c r="D45">
        <f>'[1]Sk16 Rerun Cycle 3_14.xlsx'!D6</f>
        <v>2.5808003797536021E-3</v>
      </c>
      <c r="E45">
        <v>44</v>
      </c>
      <c r="F45" s="7">
        <f t="shared" si="0"/>
        <v>93.61702127659575</v>
      </c>
    </row>
    <row r="46" spans="1:6" x14ac:dyDescent="0.25">
      <c r="A46" t="str">
        <f>'[1]Sk16 Rerun Cycle 3_14.xlsx'!A46</f>
        <v>D8</v>
      </c>
      <c r="B46">
        <f>'[1]Sk16 Rerun Cycle 3_14.xlsx'!B46</f>
        <v>105.239291719806</v>
      </c>
      <c r="C46">
        <f>'[1]Sk16 Rerun Cycle 3_14.xlsx'!C46</f>
        <v>3.0002904113909972E-4</v>
      </c>
      <c r="D46">
        <f>'[1]Sk16 Rerun Cycle 3_14.xlsx'!D46</f>
        <v>2.689842412210658E-3</v>
      </c>
      <c r="E46">
        <v>45</v>
      </c>
      <c r="F46" s="7">
        <f t="shared" si="0"/>
        <v>95.744680851063833</v>
      </c>
    </row>
    <row r="47" spans="1:6" x14ac:dyDescent="0.25">
      <c r="A47" t="str">
        <f>'[1]Sk16 Rerun Cycle 3_14.xlsx'!A47</f>
        <v>C8</v>
      </c>
      <c r="B47">
        <f>'[1]Sk16 Rerun Cycle 3_14.xlsx'!B28</f>
        <v>150.44860632288899</v>
      </c>
      <c r="C47">
        <f>'[1]Sk16 Rerun Cycle 3_14.xlsx'!C28</f>
        <v>-6.0041920123291581E-5</v>
      </c>
      <c r="D47">
        <f>'[1]Sk16 Rerun Cycle 3_14.xlsx'!D28</f>
        <v>1.877547225920443E-3</v>
      </c>
      <c r="E47">
        <v>46</v>
      </c>
      <c r="F47" s="7">
        <f t="shared" si="0"/>
        <v>97.872340425531917</v>
      </c>
    </row>
    <row r="48" spans="1:6" x14ac:dyDescent="0.25">
      <c r="A48" t="str">
        <f>'[1]Sk16 Rerun Cycle 3_14.xlsx'!A48</f>
        <v>B8</v>
      </c>
      <c r="B48" t="str">
        <f>'[1]Sk16 Rerun Cycle 3_14.xlsx'!B35</f>
        <v>N/A</v>
      </c>
      <c r="C48" t="str">
        <f>'[1]Sk16 Rerun Cycle 3_14.xlsx'!C35</f>
        <v>N/A</v>
      </c>
      <c r="D48">
        <f>'[1]Sk16 Rerun Cycle 3_14.xlsx'!D35</f>
        <v>3.8365275234146972E-3</v>
      </c>
    </row>
    <row r="49" spans="1:4" x14ac:dyDescent="0.25">
      <c r="A49" t="str">
        <f>'[1]Sk16 Rerun Cycle 3_14.xlsx'!A49</f>
        <v>A8</v>
      </c>
      <c r="B49" t="str">
        <f>'[1]Sk16 Rerun Cycle 3_14.xlsx'!B44</f>
        <v>N/A</v>
      </c>
      <c r="C49" t="str">
        <f>'[1]Sk16 Rerun Cycle 3_14.xlsx'!C44</f>
        <v>N/A</v>
      </c>
      <c r="D49">
        <f>'[1]Sk16 Rerun Cycle 3_14.xlsx'!D44</f>
        <v>4.0441074168706459E-4</v>
      </c>
    </row>
  </sheetData>
  <autoFilter ref="B1:D49" xr:uid="{B9AC0C5D-D6D3-4054-ADA5-6FBC0F7157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Germ Over Time</vt:lpstr>
      <vt:lpstr>Analysis</vt:lpstr>
      <vt:lpstr>9 Deg Master Sheet</vt:lpstr>
      <vt:lpstr>SK16 9 Deg Cycle 3 Plate 1</vt:lpstr>
      <vt:lpstr>SK16 9 Deg Cycle 3 Plate 10</vt:lpstr>
      <vt:lpstr>SK16 9 Deg Cycle 3 Plate 11</vt:lpstr>
      <vt:lpstr>SK16 9 Deg Cycle 3 Plate 12</vt:lpstr>
      <vt:lpstr>SK16 9 Deg Cycle 3 Plate 13</vt:lpstr>
      <vt:lpstr>SK16 9 Deg Cycle 3 Plate 14</vt:lpstr>
      <vt:lpstr>SK16 9 Deg Cycle 3 Plate 15</vt:lpstr>
      <vt:lpstr>SK16 9 Deg Cycle 3 Plate 16</vt:lpstr>
      <vt:lpstr>SK16 9 Deg Cycle 3 Plate 2</vt:lpstr>
      <vt:lpstr>SK16 9 Deg Cycle 3 Plate 3</vt:lpstr>
      <vt:lpstr>SK16 9 Deg Cycle 3 Plate 4</vt:lpstr>
      <vt:lpstr>SK16 9 Deg Cycle 3 Plate 5</vt:lpstr>
      <vt:lpstr>SK16 9 Deg Cycle 3 Plate 6</vt:lpstr>
      <vt:lpstr>SK16 9 Deg Cycle 3 Plate 7</vt:lpstr>
      <vt:lpstr>SK16 9 Deg Cycle 3 Plate 8</vt:lpstr>
      <vt:lpstr>SK16 9 Deg Cycle 3 Plate 9</vt:lpstr>
      <vt:lpstr>SK16 9 Deg Cycle 1 (redo)</vt:lpstr>
      <vt:lpstr>SK16 9 Deg Cycle 2 (redo)</vt:lpstr>
      <vt:lpstr>SK16 9 Deg Cycle 3 (redo)</vt:lpstr>
      <vt:lpstr>SK16 9 Deg Cycle 4 (redo)</vt:lpstr>
      <vt:lpstr>SK16 9 Deg Cycle 5 (redo)</vt:lpstr>
      <vt:lpstr>SK16 9 Deg Cycle 6 (redo)</vt:lpstr>
      <vt:lpstr>SK16 9 Deg Cycle 7 (redo)</vt:lpstr>
      <vt:lpstr>SK16 9 Deg Cycle 8 (redo)</vt:lpstr>
      <vt:lpstr>SK16 9 Deg Cycle 9 (redo)</vt:lpstr>
      <vt:lpstr>SK16 9 Deg Cycle 10 (redo)</vt:lpstr>
      <vt:lpstr>SK16 9 Deg Cycle 11 (redo)</vt:lpstr>
      <vt:lpstr>SK16 9 Deg Cycle 12 (redo)</vt:lpstr>
      <vt:lpstr>SK16 9 Deg Cycle 13 (redo)</vt:lpstr>
      <vt:lpstr>SK16 9 Deg Cycle 14 (redo)</vt:lpstr>
      <vt:lpstr>SK16 9 Deg Cycle 15 (redo)</vt:lpstr>
      <vt:lpstr>SK16 9 Deg Cycle 16 (redo)</vt:lpstr>
      <vt:lpstr>SK16 9 Deg Cycle 2_1.xlsx</vt:lpstr>
      <vt:lpstr>SK16 9 Deg Cycle 2_10.xlsx</vt:lpstr>
      <vt:lpstr>SK16 9 Deg Cycle 2_11.xlsx</vt:lpstr>
      <vt:lpstr>SK16 9 Deg Cycle 2_12.xlsx</vt:lpstr>
      <vt:lpstr>SK16 9 Deg Cycle 2_13.xlsx</vt:lpstr>
      <vt:lpstr>SK16 9 Deg Cycle 2_14.xlsx</vt:lpstr>
      <vt:lpstr>SK16 9 Deg Cycle 2_15.xlsx</vt:lpstr>
      <vt:lpstr>SK16 9 Deg Cycle 2_16.xlsx</vt:lpstr>
      <vt:lpstr>SK16 9 Deg Cycle 2_2.xlsx</vt:lpstr>
      <vt:lpstr>SK16 9 Deg Cycle 2_3.xlsx</vt:lpstr>
      <vt:lpstr>SK16 9 Deg Cycle 2_4.xlsx</vt:lpstr>
      <vt:lpstr>SK16 9 Deg Cycle 2_5.xlsx</vt:lpstr>
      <vt:lpstr>SK16 9 Deg Cycle 2_6.xlsx</vt:lpstr>
      <vt:lpstr>SK16 9 Deg Cycle 2_7.xlsx</vt:lpstr>
      <vt:lpstr>SK16 9 Deg Cycle 2_8.xlsx</vt:lpstr>
      <vt:lpstr>SK16 9 Deg Cycle 2_9.xlsx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Fritzke, Arthur (AAFC/AAC)</dc:creator>
  <cp:lastModifiedBy>Arthur Fritzke</cp:lastModifiedBy>
  <dcterms:created xsi:type="dcterms:W3CDTF">2015-06-05T18:17:20Z</dcterms:created>
  <dcterms:modified xsi:type="dcterms:W3CDTF">2024-10-28T06:11:40Z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2024-09-25T16:23:31Z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b5dbc3f0-33e7-499c-88f6-c00f7232f656</vt:lpwstr>
  </property>
  <property fmtid="{D5CDD505-2E9C-101B-9397-08002B2CF9AE}" pid="8" name="MSIP_Label_baad8967-3ba6-4b00-a759-20a8ca19a393_ContentBits">
    <vt:lpwstr>1</vt:lpwstr>
  </property>
</Properties>
</file>