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8" firstSheet="1" activeTab="1"/>
  </bookViews>
  <sheets>
    <sheet name="данные БУХ" sheetId="1" state="hidden" r:id="rId1"/>
    <sheet name="данные" sheetId="4" r:id="rId2"/>
    <sheet name="бр1" sheetId="5" r:id="rId3"/>
    <sheet name="бр2" sheetId="7" r:id="rId4"/>
  </sheets>
  <definedNames>
    <definedName name="_xlnm.Print_Area" localSheetId="2">бр1!$A$1:$F$11</definedName>
    <definedName name="_xlnm.Print_Area" localSheetId="3">бр2!$A$1:$F$11</definedName>
  </definedNames>
  <calcPr calcId="144525" refMode="R1C1"/>
</workbook>
</file>

<file path=xl/sharedStrings.xml><?xml version="1.0" encoding="utf-8"?>
<sst xmlns="http://schemas.openxmlformats.org/spreadsheetml/2006/main" count="62" uniqueCount="37">
  <si>
    <t>от</t>
  </si>
  <si>
    <t>Бр 1</t>
  </si>
  <si>
    <t>Бр 2</t>
  </si>
  <si>
    <t>Добыто блоков-заготовок:</t>
  </si>
  <si>
    <t>II сорт</t>
  </si>
  <si>
    <t>0,3-0,69</t>
  </si>
  <si>
    <t>0,7-1,49</t>
  </si>
  <si>
    <t>свыше 1,5</t>
  </si>
  <si>
    <t>Итого, куб м:</t>
  </si>
  <si>
    <t>Факт</t>
  </si>
  <si>
    <t>Рекомендуемые коэффициенты</t>
  </si>
  <si>
    <t>Приработок за хорошо</t>
  </si>
  <si>
    <t>Удержание за плохо</t>
  </si>
  <si>
    <t>ФАКТ:</t>
  </si>
  <si>
    <t>БУХГ:</t>
  </si>
  <si>
    <t>Заполняем цветные поля на этой странице</t>
  </si>
  <si>
    <t>Отбивка горной массы и ее разборка:</t>
  </si>
  <si>
    <t>на гор. +108</t>
  </si>
  <si>
    <t>на гор. +114</t>
  </si>
  <si>
    <t>на гор. +120</t>
  </si>
  <si>
    <t>на гор. +126</t>
  </si>
  <si>
    <t>на гор. +132</t>
  </si>
  <si>
    <t>Итого, руб:</t>
  </si>
  <si>
    <t>Наряд бригады № 1</t>
  </si>
  <si>
    <t>Описание работ</t>
  </si>
  <si>
    <t>Ед. изм.</t>
  </si>
  <si>
    <t>Кол-во</t>
  </si>
  <si>
    <t>Стоимость руб.</t>
  </si>
  <si>
    <t>за ед.</t>
  </si>
  <si>
    <t>всего</t>
  </si>
  <si>
    <t xml:space="preserve">Изготовлено блоков-заготовок                                         </t>
  </si>
  <si>
    <t>м. куб.</t>
  </si>
  <si>
    <t>Приработок за содержание рабочего места в чистоте и выравнивание подошвы забоя</t>
  </si>
  <si>
    <t>коэф.</t>
  </si>
  <si>
    <t xml:space="preserve">Удержание за халатное содержание рабочего места и невыровненную подошву забоя  </t>
  </si>
  <si>
    <t>ИТОГО сумма к распределению:</t>
  </si>
  <si>
    <t>Начальник карьера                                                                                 ______________ Ковалев А.В.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</si>
</sst>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47">
    <font>
      <sz val="11"/>
      <color theme="1"/>
      <name val="Calibri"/>
      <charset val="204"/>
      <scheme val="minor"/>
    </font>
    <font>
      <b/>
      <sz val="1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204"/>
    </font>
    <font>
      <sz val="12"/>
      <name val="Times New Roman"/>
      <charset val="134"/>
    </font>
    <font>
      <sz val="11"/>
      <color theme="1"/>
      <name val="Arial Cyr"/>
      <charset val="204"/>
    </font>
    <font>
      <sz val="14"/>
      <name val="Arial Cyr"/>
      <charset val="204"/>
    </font>
    <font>
      <sz val="9"/>
      <color theme="0"/>
      <name val="Arial Cyr"/>
      <charset val="204"/>
    </font>
    <font>
      <sz val="9"/>
      <color theme="1"/>
      <name val="Arial"/>
      <charset val="204"/>
    </font>
    <font>
      <b/>
      <sz val="12"/>
      <color rgb="FF00B050"/>
      <name val="Arial Cyr"/>
      <charset val="204"/>
    </font>
    <font>
      <b/>
      <sz val="11"/>
      <color theme="1"/>
      <name val="Calibri"/>
      <charset val="204"/>
      <scheme val="minor"/>
    </font>
    <font>
      <sz val="12"/>
      <name val="Arial Cyr"/>
      <charset val="204"/>
    </font>
    <font>
      <b/>
      <sz val="12"/>
      <color rgb="FF002060"/>
      <name val="Arial Cyr"/>
      <charset val="204"/>
    </font>
    <font>
      <b/>
      <sz val="12"/>
      <name val="Arial Cyr"/>
      <charset val="204"/>
    </font>
    <font>
      <sz val="10"/>
      <color theme="0"/>
      <name val="Arial Cyr"/>
      <charset val="204"/>
    </font>
    <font>
      <b/>
      <sz val="12"/>
      <color rgb="FFFF0000"/>
      <name val="Arial Cyr"/>
      <charset val="204"/>
    </font>
    <font>
      <sz val="40"/>
      <color theme="1"/>
      <name val="Calibri"/>
      <charset val="204"/>
      <scheme val="minor"/>
    </font>
    <font>
      <sz val="14"/>
      <color theme="0"/>
      <name val="Arial Cyr"/>
      <charset val="204"/>
    </font>
    <font>
      <sz val="10"/>
      <color theme="1"/>
      <name val="Arial Cyr"/>
      <charset val="204"/>
    </font>
    <font>
      <sz val="9"/>
      <color rgb="FFFFFF00"/>
      <name val="Arial Cyr"/>
      <charset val="204"/>
    </font>
    <font>
      <b/>
      <sz val="12"/>
      <color theme="3" tint="-0.499984740745262"/>
      <name val="Arial Cyr"/>
      <charset val="204"/>
    </font>
    <font>
      <b/>
      <sz val="16"/>
      <color rgb="FF007A37"/>
      <name val="Arial Cyr"/>
      <charset val="204"/>
    </font>
    <font>
      <b/>
      <sz val="12"/>
      <color theme="1"/>
      <name val="Arial Cyr"/>
      <charset val="204"/>
    </font>
    <font>
      <b/>
      <sz val="12"/>
      <color rgb="FFFF0000"/>
      <name val="Calibri"/>
      <charset val="204"/>
      <scheme val="minor"/>
    </font>
    <font>
      <sz val="12"/>
      <color rgb="FF00B050"/>
      <name val="Arial Cyr"/>
      <charset val="204"/>
    </font>
    <font>
      <sz val="12"/>
      <color rgb="FFFF0000"/>
      <name val="Arial Cyr"/>
      <charset val="204"/>
    </font>
    <font>
      <sz val="16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4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8" fillId="17" borderId="11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2" fillId="22" borderId="10" applyNumberFormat="0" applyFont="0" applyAlignment="0" applyProtection="0">
      <alignment vertical="center"/>
    </xf>
    <xf numFmtId="0" fontId="35" fillId="19" borderId="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17" borderId="9" applyNumberForma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distributed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 indent="2"/>
    </xf>
    <xf numFmtId="0" fontId="7" fillId="5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0" fontId="7" fillId="4" borderId="0" xfId="0" applyFont="1" applyFill="1"/>
    <xf numFmtId="2" fontId="11" fillId="6" borderId="4" xfId="0" applyNumberFormat="1" applyFont="1" applyFill="1" applyBorder="1" applyAlignment="1" applyProtection="1">
      <alignment horizontal="center" vertical="center"/>
      <protection locked="0"/>
    </xf>
    <xf numFmtId="2" fontId="11" fillId="3" borderId="4" xfId="0" applyNumberFormat="1" applyFont="1" applyFill="1" applyBorder="1" applyAlignment="1" applyProtection="1">
      <alignment horizontal="center" vertical="center"/>
      <protection locked="0"/>
    </xf>
    <xf numFmtId="2" fontId="11" fillId="6" borderId="0" xfId="0" applyNumberFormat="1" applyFont="1" applyFill="1" applyAlignment="1" applyProtection="1">
      <alignment horizontal="center" vertical="center"/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2" fontId="9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4" fillId="4" borderId="0" xfId="0" applyFont="1" applyFill="1"/>
    <xf numFmtId="2" fontId="15" fillId="7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left" vertical="center" wrapText="1"/>
    </xf>
    <xf numFmtId="2" fontId="7" fillId="11" borderId="4" xfId="0" applyNumberFormat="1" applyFont="1" applyFill="1" applyBorder="1" applyAlignment="1">
      <alignment horizontal="left" vertical="center"/>
    </xf>
    <xf numFmtId="2" fontId="7" fillId="12" borderId="4" xfId="0" applyNumberFormat="1" applyFont="1" applyFill="1" applyBorder="1" applyAlignment="1">
      <alignment horizontal="left" vertical="center"/>
    </xf>
    <xf numFmtId="0" fontId="0" fillId="12" borderId="4" xfId="0" applyFill="1" applyBorder="1"/>
    <xf numFmtId="0" fontId="7" fillId="4" borderId="5" xfId="0" applyFont="1" applyFill="1" applyBorder="1" applyAlignment="1">
      <alignment horizontal="left" vertical="center"/>
    </xf>
    <xf numFmtId="0" fontId="0" fillId="0" borderId="6" xfId="0" applyBorder="1"/>
    <xf numFmtId="4" fontId="20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13" borderId="5" xfId="0" applyFont="1" applyFill="1" applyBorder="1" applyAlignment="1">
      <alignment horizontal="left" vertical="center"/>
    </xf>
    <xf numFmtId="4" fontId="21" fillId="6" borderId="5" xfId="0" applyNumberFormat="1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/>
    </xf>
    <xf numFmtId="2" fontId="9" fillId="6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1" fillId="6" borderId="0" xfId="0" applyNumberFormat="1" applyFont="1" applyFill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 wrapText="1"/>
    </xf>
    <xf numFmtId="2" fontId="24" fillId="6" borderId="4" xfId="0" applyNumberFormat="1" applyFont="1" applyFill="1" applyBorder="1" applyAlignment="1">
      <alignment horizontal="center" vertical="center"/>
    </xf>
    <xf numFmtId="2" fontId="24" fillId="3" borderId="4" xfId="0" applyNumberFormat="1" applyFont="1" applyFill="1" applyBorder="1" applyAlignment="1">
      <alignment horizontal="center" vertical="center"/>
    </xf>
    <xf numFmtId="2" fontId="25" fillId="6" borderId="4" xfId="0" applyNumberFormat="1" applyFont="1" applyFill="1" applyBorder="1" applyAlignment="1">
      <alignment horizontal="center" vertical="center"/>
    </xf>
    <xf numFmtId="2" fontId="25" fillId="3" borderId="4" xfId="0" applyNumberFormat="1" applyFont="1" applyFill="1" applyBorder="1" applyAlignment="1">
      <alignment horizontal="center" vertical="center"/>
    </xf>
    <xf numFmtId="2" fontId="24" fillId="6" borderId="4" xfId="0" applyNumberFormat="1" applyFont="1" applyFill="1" applyBorder="1" applyAlignment="1" applyProtection="1">
      <alignment horizontal="center" vertical="center"/>
      <protection locked="0"/>
    </xf>
    <xf numFmtId="2" fontId="24" fillId="3" borderId="4" xfId="0" applyNumberFormat="1" applyFont="1" applyFill="1" applyBorder="1" applyAlignment="1" applyProtection="1">
      <alignment horizontal="center" vertical="center"/>
      <protection locked="0"/>
    </xf>
    <xf numFmtId="2" fontId="25" fillId="6" borderId="4" xfId="0" applyNumberFormat="1" applyFont="1" applyFill="1" applyBorder="1" applyAlignment="1" applyProtection="1">
      <alignment horizontal="center" vertical="center"/>
      <protection locked="0"/>
    </xf>
    <xf numFmtId="2" fontId="25" fillId="3" borderId="4" xfId="0" applyNumberFormat="1" applyFont="1" applyFill="1" applyBorder="1" applyAlignment="1" applyProtection="1">
      <alignment horizontal="center" vertical="center"/>
      <protection locked="0"/>
    </xf>
    <xf numFmtId="4" fontId="20" fillId="3" borderId="5" xfId="0" applyNumberFormat="1" applyFont="1" applyFill="1" applyBorder="1" applyAlignment="1">
      <alignment horizontal="center" vertical="center"/>
    </xf>
    <xf numFmtId="0" fontId="26" fillId="0" borderId="6" xfId="0" applyFont="1" applyBorder="1"/>
    <xf numFmtId="4" fontId="21" fillId="3" borderId="5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M28"/>
  <sheetViews>
    <sheetView workbookViewId="0">
      <selection activeCell="E7" sqref="E7:E10"/>
    </sheetView>
  </sheetViews>
  <sheetFormatPr defaultColWidth="8.88888888888889" defaultRowHeight="13.8"/>
  <cols>
    <col min="3" max="3" width="12.4444444444444" customWidth="1"/>
    <col min="5" max="6" width="10.6666666666667" customWidth="1"/>
    <col min="8" max="8" width="9.11111111111111" customWidth="1"/>
  </cols>
  <sheetData>
    <row r="1" ht="4.5" customHeight="1"/>
    <row r="2" ht="21.75" customHeight="1" spans="2:6">
      <c r="B2" s="15" t="s">
        <v>0</v>
      </c>
      <c r="C2" s="42">
        <f>данные!C2</f>
        <v>0</v>
      </c>
      <c r="D2" s="43">
        <f>данные!D2</f>
        <v>0</v>
      </c>
      <c r="E2" s="26" t="s">
        <v>1</v>
      </c>
      <c r="F2" s="26" t="s">
        <v>2</v>
      </c>
    </row>
    <row r="3" ht="5.25" customHeight="1"/>
    <row r="4" ht="5.25" customHeight="1" spans="8:13">
      <c r="H4" s="41"/>
      <c r="M4" s="41"/>
    </row>
    <row r="5" ht="15" customHeight="1" spans="2:13">
      <c r="B5" s="18" t="s">
        <v>3</v>
      </c>
      <c r="E5" s="35"/>
      <c r="F5" s="35"/>
      <c r="H5" s="41"/>
      <c r="M5" s="41"/>
    </row>
    <row r="6" ht="4.5" customHeight="1" spans="8:13">
      <c r="H6" s="41"/>
      <c r="M6" s="41"/>
    </row>
    <row r="7" ht="15" customHeight="1" spans="2:13">
      <c r="B7" s="19" t="s">
        <v>4</v>
      </c>
      <c r="E7" s="28"/>
      <c r="F7" s="29"/>
      <c r="H7" s="41"/>
      <c r="M7" s="41"/>
    </row>
    <row r="8" ht="15" customHeight="1" spans="2:13">
      <c r="B8" s="19" t="s">
        <v>5</v>
      </c>
      <c r="E8" s="28"/>
      <c r="F8" s="29"/>
      <c r="H8" s="41"/>
      <c r="M8" s="41"/>
    </row>
    <row r="9" ht="15" customHeight="1" spans="2:13">
      <c r="B9" s="19" t="s">
        <v>6</v>
      </c>
      <c r="E9" s="28"/>
      <c r="F9" s="29"/>
      <c r="H9" s="41"/>
      <c r="M9" s="41"/>
    </row>
    <row r="10" ht="15" customHeight="1" spans="2:13">
      <c r="B10" s="19" t="s">
        <v>7</v>
      </c>
      <c r="E10" s="30"/>
      <c r="F10" s="31"/>
      <c r="H10" s="41"/>
      <c r="M10" s="41"/>
    </row>
    <row r="11" ht="21" customHeight="1" spans="5:13">
      <c r="E11" s="32">
        <f>SUM(E7:E10)</f>
        <v>0</v>
      </c>
      <c r="F11" s="32">
        <f>SUM(F7:F10)</f>
        <v>0</v>
      </c>
      <c r="H11" s="41"/>
      <c r="M11" s="41"/>
    </row>
    <row r="12" ht="21" customHeight="1" spans="2:13">
      <c r="B12" s="20" t="s">
        <v>8</v>
      </c>
      <c r="C12" s="21"/>
      <c r="D12" s="22"/>
      <c r="E12" s="34">
        <f>IF(OR(ISNUMBER(E11),ISNUMBER(F11)),SUM(E11:F11)," ")</f>
        <v>0</v>
      </c>
      <c r="F12" s="22"/>
      <c r="H12" s="56" t="str">
        <f>IF(AND(ISNUMBER(данные!E12),ISNUMBER(E12)),E12/данные!E12*100," ")</f>
        <v> </v>
      </c>
      <c r="M12" s="41"/>
    </row>
    <row r="13" ht="5.1" customHeight="1" spans="5:13">
      <c r="E13" s="57"/>
      <c r="F13" s="57"/>
      <c r="H13" s="41"/>
      <c r="M13" s="41"/>
    </row>
    <row r="14" ht="21" customHeight="1" spans="2:8">
      <c r="B14" s="44" t="s">
        <v>9</v>
      </c>
      <c r="C14" s="44"/>
      <c r="D14" s="44"/>
      <c r="E14" s="58">
        <f>данные!E19</f>
        <v>0</v>
      </c>
      <c r="F14" s="58">
        <f>данные!F19</f>
        <v>0</v>
      </c>
      <c r="H14" s="41"/>
    </row>
    <row r="15" ht="21" customHeight="1" spans="2:8">
      <c r="B15" s="44"/>
      <c r="C15" s="44"/>
      <c r="D15" s="44"/>
      <c r="E15" s="59">
        <f>IF(OR(ISNUMBER(E14),ISNUMBER(F14)),SUM(E14:F14)," ")</f>
        <v>0</v>
      </c>
      <c r="F15" s="22"/>
      <c r="H15" s="60" t="str">
        <f>данные!H20</f>
        <v> </v>
      </c>
    </row>
    <row r="16" ht="5.25" customHeight="1" spans="3:8">
      <c r="C16" s="23"/>
      <c r="D16" s="23"/>
      <c r="E16" s="37"/>
      <c r="F16" s="37"/>
      <c r="H16" s="41"/>
    </row>
    <row r="17" ht="5.25" customHeight="1" spans="8:8">
      <c r="H17" s="41"/>
    </row>
    <row r="18" ht="15" customHeight="1" spans="2:6">
      <c r="B18" s="45" t="s">
        <v>10</v>
      </c>
      <c r="E18" s="61" t="str">
        <f>IF((D24-D26)&gt;0,IF(бр1!F5&gt;0,(D24-D26)/бр1!F5," ")," ")</f>
        <v> </v>
      </c>
      <c r="F18" s="62" t="str">
        <f>IF((F24-F26)&gt;0,IF(бр2!F5&gt;0,(F24-F26)/бр2!F5," ")," ")</f>
        <v> </v>
      </c>
    </row>
    <row r="19" ht="15" customHeight="1" spans="5:6">
      <c r="E19" s="63" t="str">
        <f>IF((D24-D26)&lt;0,IF(бр1!F5&gt;0,(D26-D24)/бр1!F5," ")," ")</f>
        <v> </v>
      </c>
      <c r="F19" s="64" t="str">
        <f>IF((F24-F26)&lt;0,IF(бр2!F5&gt;0,(F26-F24)/бр2!F5," ")," ")</f>
        <v> </v>
      </c>
    </row>
    <row r="20" ht="5.25" customHeight="1"/>
    <row r="21" ht="15" spans="2:6">
      <c r="B21" s="46" t="s">
        <v>11</v>
      </c>
      <c r="C21" s="46"/>
      <c r="D21" s="46"/>
      <c r="E21" s="65"/>
      <c r="F21" s="66"/>
    </row>
    <row r="22" ht="15" spans="2:6">
      <c r="B22" s="47" t="s">
        <v>12</v>
      </c>
      <c r="C22" s="48"/>
      <c r="D22" s="48"/>
      <c r="E22" s="67"/>
      <c r="F22" s="68"/>
    </row>
    <row r="23" ht="6.75" customHeight="1"/>
    <row r="24" ht="15" spans="2:7">
      <c r="B24" s="49" t="s">
        <v>13</v>
      </c>
      <c r="C24" s="50"/>
      <c r="D24" s="51">
        <f>IF(ISNUMBER(данные!D22),данные!D22,0)</f>
        <v>0</v>
      </c>
      <c r="E24" s="50"/>
      <c r="F24" s="69">
        <f>IF(ISNUMBER(данные!F22),данные!F22,0)</f>
        <v>0</v>
      </c>
      <c r="G24" s="50"/>
    </row>
    <row r="25" ht="6" customHeight="1" spans="2:3">
      <c r="B25" s="52"/>
      <c r="C25" s="52"/>
    </row>
    <row r="26" ht="28.5" customHeight="1" spans="2:7">
      <c r="B26" s="53" t="s">
        <v>14</v>
      </c>
      <c r="C26" s="50"/>
      <c r="D26" s="54">
        <f>бр1!F8</f>
        <v>0</v>
      </c>
      <c r="E26" s="70"/>
      <c r="F26" s="71">
        <f>бр2!F8</f>
        <v>0</v>
      </c>
      <c r="G26" s="70"/>
    </row>
    <row r="27" ht="6.75" customHeight="1"/>
    <row r="28" spans="4:6">
      <c r="D28" s="55" t="str">
        <f>IF(ISNUMBER(#REF!),#REF!," ")</f>
        <v> </v>
      </c>
      <c r="F28" s="55" t="str">
        <f>IF(ISNUMBER(#REF!),#REF!," ")</f>
        <v> </v>
      </c>
    </row>
  </sheetData>
  <sheetProtection sheet="1" selectLockedCells="1" objects="1" scenarios="1"/>
  <mergeCells count="19">
    <mergeCell ref="B5:D5"/>
    <mergeCell ref="B7:D7"/>
    <mergeCell ref="B8:D8"/>
    <mergeCell ref="B9:D9"/>
    <mergeCell ref="B10:D10"/>
    <mergeCell ref="B12:D12"/>
    <mergeCell ref="E12:F12"/>
    <mergeCell ref="E15:F15"/>
    <mergeCell ref="B22:D22"/>
    <mergeCell ref="B24:C24"/>
    <mergeCell ref="D24:E24"/>
    <mergeCell ref="F24:G24"/>
    <mergeCell ref="B26:C26"/>
    <mergeCell ref="D26:E26"/>
    <mergeCell ref="F26:G26"/>
    <mergeCell ref="D28:E28"/>
    <mergeCell ref="F28:G28"/>
    <mergeCell ref="B14:D15"/>
    <mergeCell ref="B18:D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O24"/>
  <sheetViews>
    <sheetView tabSelected="1" workbookViewId="0">
      <selection activeCell="E16" sqref="E16:E18"/>
    </sheetView>
  </sheetViews>
  <sheetFormatPr defaultColWidth="8.88888888888889" defaultRowHeight="13.8"/>
  <cols>
    <col min="3" max="3" width="12.4444444444444" customWidth="1"/>
    <col min="5" max="6" width="10.6666666666667" customWidth="1"/>
    <col min="13" max="13" width="9.44444444444444" customWidth="1"/>
  </cols>
  <sheetData>
    <row r="1" ht="4.5" customHeight="1"/>
    <row r="2" ht="21.75" customHeight="1" spans="2:10">
      <c r="B2" s="15" t="s">
        <v>0</v>
      </c>
      <c r="C2" s="16"/>
      <c r="D2" s="17"/>
      <c r="E2" s="26" t="s">
        <v>1</v>
      </c>
      <c r="F2" s="26" t="s">
        <v>2</v>
      </c>
      <c r="J2" s="40" t="s">
        <v>15</v>
      </c>
    </row>
    <row r="3" ht="5.25" customHeight="1"/>
    <row r="4" spans="2:6">
      <c r="B4" s="18" t="s">
        <v>16</v>
      </c>
      <c r="F4" s="27"/>
    </row>
    <row r="5" ht="6" customHeight="1"/>
    <row r="6" ht="15" customHeight="1" spans="2:15">
      <c r="B6" s="19" t="s">
        <v>17</v>
      </c>
      <c r="E6" s="28"/>
      <c r="F6" s="29"/>
      <c r="O6" s="41"/>
    </row>
    <row r="7" ht="15" customHeight="1" spans="2:15">
      <c r="B7" s="19" t="s">
        <v>18</v>
      </c>
      <c r="E7" s="28"/>
      <c r="F7" s="29"/>
      <c r="O7" s="41"/>
    </row>
    <row r="8" ht="15" customHeight="1" spans="2:15">
      <c r="B8" s="19" t="s">
        <v>19</v>
      </c>
      <c r="E8" s="28"/>
      <c r="F8" s="29"/>
      <c r="O8" s="41"/>
    </row>
    <row r="9" ht="15" customHeight="1" spans="2:15">
      <c r="B9" s="19" t="s">
        <v>20</v>
      </c>
      <c r="E9" s="28"/>
      <c r="F9" s="29"/>
      <c r="O9" s="41"/>
    </row>
    <row r="10" ht="15" customHeight="1" spans="2:15">
      <c r="B10" s="19" t="s">
        <v>21</v>
      </c>
      <c r="E10" s="30"/>
      <c r="F10" s="31"/>
      <c r="O10" s="41"/>
    </row>
    <row r="11" ht="21" customHeight="1" spans="5:15">
      <c r="E11" s="32" t="str">
        <f>IF(OR(ISNUMBER(E6),ISNUMBER(E7),ISNUMBER(E8),ISNUMBER(E9),ISNUMBER(E10)),SUM(E6:E10)," ")</f>
        <v> </v>
      </c>
      <c r="F11" s="33" t="str">
        <f>IF(OR(ISNUMBER(F6),ISNUMBER(F7),ISNUMBER(F8),ISNUMBER(F9),ISNUMBER(F10)),SUM(F6:F10)," ")</f>
        <v> </v>
      </c>
      <c r="O11" s="41"/>
    </row>
    <row r="12" ht="21" customHeight="1" spans="2:15">
      <c r="B12" s="20" t="s">
        <v>8</v>
      </c>
      <c r="C12" s="21"/>
      <c r="D12" s="22"/>
      <c r="E12" s="34" t="str">
        <f>IF(OR(ISNUMBER(E11),ISNUMBER(F11)),SUM(E11:F11)," ")</f>
        <v> </v>
      </c>
      <c r="F12" s="22"/>
      <c r="O12" s="41"/>
    </row>
    <row r="13" ht="5.25" customHeight="1" spans="15:15">
      <c r="O13" s="41"/>
    </row>
    <row r="14" ht="15" customHeight="1" spans="2:15">
      <c r="B14" s="18" t="s">
        <v>3</v>
      </c>
      <c r="E14" s="35"/>
      <c r="F14" s="35"/>
      <c r="O14" s="41"/>
    </row>
    <row r="15" ht="4.5" customHeight="1" spans="15:15">
      <c r="O15" s="41"/>
    </row>
    <row r="16" ht="15" customHeight="1" spans="2:15">
      <c r="B16" s="19" t="s">
        <v>5</v>
      </c>
      <c r="E16" s="28"/>
      <c r="F16" s="29"/>
      <c r="O16" s="41"/>
    </row>
    <row r="17" ht="15" customHeight="1" spans="2:15">
      <c r="B17" s="19" t="s">
        <v>6</v>
      </c>
      <c r="E17" s="28"/>
      <c r="F17" s="29"/>
      <c r="O17" s="41"/>
    </row>
    <row r="18" ht="15" customHeight="1" spans="2:15">
      <c r="B18" s="19" t="s">
        <v>7</v>
      </c>
      <c r="E18" s="30"/>
      <c r="F18" s="31"/>
      <c r="O18" s="41"/>
    </row>
    <row r="19" ht="21" customHeight="1" spans="5:15">
      <c r="E19" s="32">
        <f>SUM(E16:E18)</f>
        <v>0</v>
      </c>
      <c r="F19" s="33">
        <f>SUM(F16:F18)</f>
        <v>0</v>
      </c>
      <c r="O19" s="41"/>
    </row>
    <row r="20" ht="21" customHeight="1" spans="2:15">
      <c r="B20" s="20" t="s">
        <v>8</v>
      </c>
      <c r="C20" s="21"/>
      <c r="D20" s="22"/>
      <c r="E20" s="34">
        <f>IF(OR(ISNUMBER(E19),ISNUMBER(F19)),SUM(E19:F19)," ")</f>
        <v>0</v>
      </c>
      <c r="F20" s="22"/>
      <c r="H20" s="36" t="str">
        <f>IF(AND(ISNUMBER(E12),ISNUMBER(E20)),E20/E12*100," ")</f>
        <v> </v>
      </c>
      <c r="O20" s="41"/>
    </row>
    <row r="21" ht="17.25" customHeight="1" spans="3:15">
      <c r="C21" s="23"/>
      <c r="D21" s="23"/>
      <c r="E21" s="37"/>
      <c r="F21" s="37"/>
      <c r="O21" s="41"/>
    </row>
    <row r="22" ht="21" customHeight="1" spans="2:9">
      <c r="B22" s="20" t="s">
        <v>22</v>
      </c>
      <c r="C22" s="22"/>
      <c r="D22" s="24">
        <f>E19*1313</f>
        <v>0</v>
      </c>
      <c r="E22" s="22"/>
      <c r="F22" s="38">
        <f>F19*1313</f>
        <v>0</v>
      </c>
      <c r="G22" s="22"/>
      <c r="H22" s="39"/>
      <c r="I22" s="39"/>
    </row>
    <row r="23" ht="6.75" customHeight="1"/>
    <row r="24" spans="4:9">
      <c r="D24" s="25" t="str">
        <f>IF(ISNUMBER(бр1!H8),бр1!H8," ")</f>
        <v> </v>
      </c>
      <c r="F24" s="25" t="str">
        <f>IF(ISNUMBER(#REF!),#REF!," ")</f>
        <v> </v>
      </c>
      <c r="H24" s="25"/>
      <c r="I24" s="25"/>
    </row>
  </sheetData>
  <sheetProtection sheet="1" selectLockedCells="1" objects="1" scenarios="1"/>
  <mergeCells count="20">
    <mergeCell ref="B4:E4"/>
    <mergeCell ref="B6:D6"/>
    <mergeCell ref="B7:D7"/>
    <mergeCell ref="B8:D8"/>
    <mergeCell ref="B9:D9"/>
    <mergeCell ref="B10:D10"/>
    <mergeCell ref="B12:D12"/>
    <mergeCell ref="E12:F12"/>
    <mergeCell ref="B14:D14"/>
    <mergeCell ref="B16:D16"/>
    <mergeCell ref="B17:D17"/>
    <mergeCell ref="B18:D18"/>
    <mergeCell ref="B20:D20"/>
    <mergeCell ref="E20:F20"/>
    <mergeCell ref="B22:C22"/>
    <mergeCell ref="D22:E22"/>
    <mergeCell ref="F22:G22"/>
    <mergeCell ref="D24:E24"/>
    <mergeCell ref="F24:G24"/>
    <mergeCell ref="J2:N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1"/>
  <sheetViews>
    <sheetView view="pageBreakPreview" zoomScaleNormal="100" zoomScaleSheetLayoutView="100" workbookViewId="0">
      <selection activeCell="F8" sqref="F8"/>
    </sheetView>
  </sheetViews>
  <sheetFormatPr defaultColWidth="8.88888888888889" defaultRowHeight="13.8" outlineLevelCol="7"/>
  <cols>
    <col min="1" max="1" width="4.88888888888889" customWidth="1"/>
    <col min="2" max="2" width="82.1111111111111" customWidth="1"/>
    <col min="4" max="4" width="11.4444444444444" customWidth="1"/>
    <col min="5" max="5" width="10.4444444444444" customWidth="1"/>
    <col min="6" max="6" width="12.4444444444444" customWidth="1"/>
  </cols>
  <sheetData>
    <row r="1" spans="2:5">
      <c r="B1" t="s">
        <v>23</v>
      </c>
      <c r="E1" s="11" t="str">
        <f>CONCATENATE("15 ",данные!C2," ",данные!D2," г.")</f>
        <v>15   г.</v>
      </c>
    </row>
    <row r="2" ht="15" customHeight="1"/>
    <row r="3" ht="12.75" customHeight="1" spans="1:6">
      <c r="A3" s="1"/>
      <c r="B3" s="2" t="s">
        <v>24</v>
      </c>
      <c r="C3" s="3" t="s">
        <v>25</v>
      </c>
      <c r="D3" s="2" t="s">
        <v>26</v>
      </c>
      <c r="E3" s="2" t="s">
        <v>27</v>
      </c>
      <c r="F3" s="4"/>
    </row>
    <row r="4" ht="12.75" customHeight="1" spans="1:6">
      <c r="A4" s="4"/>
      <c r="B4" s="4"/>
      <c r="C4" s="4"/>
      <c r="D4" s="4"/>
      <c r="E4" s="2" t="s">
        <v>28</v>
      </c>
      <c r="F4" s="2" t="s">
        <v>29</v>
      </c>
    </row>
    <row r="5" ht="19.5" customHeight="1" spans="1:6">
      <c r="A5" s="5">
        <v>1</v>
      </c>
      <c r="B5" s="6" t="s">
        <v>30</v>
      </c>
      <c r="C5" s="7" t="s">
        <v>31</v>
      </c>
      <c r="D5" s="8">
        <f>'данные БУХ'!E11</f>
        <v>0</v>
      </c>
      <c r="E5" s="12">
        <v>1313</v>
      </c>
      <c r="F5" s="8">
        <f>D5*E5</f>
        <v>0</v>
      </c>
    </row>
    <row r="6" ht="18.75" customHeight="1" spans="1:6">
      <c r="A6" s="5">
        <v>2</v>
      </c>
      <c r="B6" s="6" t="s">
        <v>32</v>
      </c>
      <c r="C6" s="9" t="s">
        <v>33</v>
      </c>
      <c r="D6" s="8">
        <f>'данные БУХ'!E21</f>
        <v>0</v>
      </c>
      <c r="E6" s="12"/>
      <c r="F6" s="8">
        <f>D6*F5</f>
        <v>0</v>
      </c>
    </row>
    <row r="7" ht="18.75" customHeight="1" spans="1:6">
      <c r="A7" s="5">
        <v>3</v>
      </c>
      <c r="B7" s="6" t="s">
        <v>34</v>
      </c>
      <c r="C7" s="9" t="s">
        <v>33</v>
      </c>
      <c r="D7" s="8">
        <f>'данные БУХ'!E22</f>
        <v>0</v>
      </c>
      <c r="E7" s="12"/>
      <c r="F7" s="8">
        <f>D7*F5</f>
        <v>0</v>
      </c>
    </row>
    <row r="8" ht="19.5" customHeight="1" spans="1:8">
      <c r="A8" s="2"/>
      <c r="B8" s="10" t="s">
        <v>35</v>
      </c>
      <c r="C8" s="4"/>
      <c r="D8" s="4"/>
      <c r="E8" s="4"/>
      <c r="F8" s="13">
        <f>F5+F6-F7</f>
        <v>0</v>
      </c>
      <c r="H8" s="14" t="str">
        <f>IF(F8&lt;&gt;0,F8*0.16," ")</f>
        <v> </v>
      </c>
    </row>
    <row r="11" spans="2:2">
      <c r="B11" t="s">
        <v>36</v>
      </c>
    </row>
  </sheetData>
  <sheetProtection sheet="1" selectLockedCells="1" objects="1" scenarios="1"/>
  <mergeCells count="7">
    <mergeCell ref="E1:F1"/>
    <mergeCell ref="E3:F3"/>
    <mergeCell ref="B8:E8"/>
    <mergeCell ref="A3:A4"/>
    <mergeCell ref="B3:B4"/>
    <mergeCell ref="C3:C4"/>
    <mergeCell ref="D3:D4"/>
  </mergeCells>
  <pageMargins left="0.708661417322835" right="0.708661417322835" top="0.66" bottom="0.29" header="0.24" footer="0.2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1"/>
  <sheetViews>
    <sheetView view="pageBreakPreview" zoomScaleNormal="100" zoomScaleSheetLayoutView="100" workbookViewId="0">
      <selection activeCell="D6" sqref="D6"/>
    </sheetView>
  </sheetViews>
  <sheetFormatPr defaultColWidth="8.88888888888889" defaultRowHeight="13.8" outlineLevelCol="7"/>
  <cols>
    <col min="1" max="1" width="4.88888888888889" customWidth="1"/>
    <col min="2" max="2" width="82.1111111111111" customWidth="1"/>
    <col min="4" max="4" width="11.4444444444444" customWidth="1"/>
    <col min="5" max="5" width="10.4444444444444" customWidth="1"/>
    <col min="6" max="6" width="12.4444444444444" customWidth="1"/>
  </cols>
  <sheetData>
    <row r="1" spans="2:5">
      <c r="B1" t="s">
        <v>23</v>
      </c>
      <c r="E1" s="11" t="str">
        <f>CONCATENATE("15 ",данные!C2," ",данные!D2," г.")</f>
        <v>15   г.</v>
      </c>
    </row>
    <row r="2" ht="15" customHeight="1"/>
    <row r="3" ht="12.75" customHeight="1" spans="1:6">
      <c r="A3" s="1"/>
      <c r="B3" s="2" t="s">
        <v>24</v>
      </c>
      <c r="C3" s="3" t="s">
        <v>25</v>
      </c>
      <c r="D3" s="2" t="s">
        <v>26</v>
      </c>
      <c r="E3" s="2" t="s">
        <v>27</v>
      </c>
      <c r="F3" s="4"/>
    </row>
    <row r="4" ht="12.75" customHeight="1" spans="1:6">
      <c r="A4" s="4"/>
      <c r="B4" s="4"/>
      <c r="C4" s="4"/>
      <c r="D4" s="4"/>
      <c r="E4" s="2" t="s">
        <v>28</v>
      </c>
      <c r="F4" s="2" t="s">
        <v>29</v>
      </c>
    </row>
    <row r="5" ht="19.5" customHeight="1" spans="1:6">
      <c r="A5" s="5">
        <v>1</v>
      </c>
      <c r="B5" s="6" t="s">
        <v>30</v>
      </c>
      <c r="C5" s="7" t="s">
        <v>31</v>
      </c>
      <c r="D5" s="8">
        <f>'данные БУХ'!F11</f>
        <v>0</v>
      </c>
      <c r="E5" s="12">
        <v>1313</v>
      </c>
      <c r="F5" s="8">
        <f>D5*E5</f>
        <v>0</v>
      </c>
    </row>
    <row r="6" ht="18.75" customHeight="1" spans="1:6">
      <c r="A6" s="5">
        <v>2</v>
      </c>
      <c r="B6" s="6" t="s">
        <v>32</v>
      </c>
      <c r="C6" s="9" t="s">
        <v>33</v>
      </c>
      <c r="D6" s="8">
        <f>'данные БУХ'!F21</f>
        <v>0</v>
      </c>
      <c r="E6" s="12"/>
      <c r="F6" s="8">
        <f>D6*F5</f>
        <v>0</v>
      </c>
    </row>
    <row r="7" ht="18.75" customHeight="1" spans="1:6">
      <c r="A7" s="5">
        <v>3</v>
      </c>
      <c r="B7" s="6" t="s">
        <v>34</v>
      </c>
      <c r="C7" s="9" t="s">
        <v>33</v>
      </c>
      <c r="D7" s="8">
        <f>'данные БУХ'!F22</f>
        <v>0</v>
      </c>
      <c r="E7" s="12"/>
      <c r="F7" s="8">
        <f>D7*F5</f>
        <v>0</v>
      </c>
    </row>
    <row r="8" ht="19.5" customHeight="1" spans="1:8">
      <c r="A8" s="2"/>
      <c r="B8" s="10" t="s">
        <v>35</v>
      </c>
      <c r="C8" s="4"/>
      <c r="D8" s="4"/>
      <c r="E8" s="4"/>
      <c r="F8" s="13">
        <f>F5+F6-F7</f>
        <v>0</v>
      </c>
      <c r="H8" s="14" t="str">
        <f>IF(F8&lt;&gt;0,F8*0.16," ")</f>
        <v> </v>
      </c>
    </row>
    <row r="11" spans="2:2">
      <c r="B11" t="s">
        <v>36</v>
      </c>
    </row>
  </sheetData>
  <sheetProtection sheet="1" selectLockedCells="1" objects="1" scenarios="1"/>
  <mergeCells count="7">
    <mergeCell ref="E1:F1"/>
    <mergeCell ref="E3:F3"/>
    <mergeCell ref="B8:E8"/>
    <mergeCell ref="A3:A4"/>
    <mergeCell ref="B3:B4"/>
    <mergeCell ref="C3:C4"/>
    <mergeCell ref="D3:D4"/>
  </mergeCells>
  <pageMargins left="0.708661417322835" right="0.708661417322835" top="0.66" bottom="0.29" header="0.24" footer="0.2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данные БУХ</vt:lpstr>
      <vt:lpstr>данные</vt:lpstr>
      <vt:lpstr>бр1</vt:lpstr>
      <vt:lpstr>бр2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acetonen</cp:lastModifiedBy>
  <dcterms:created xsi:type="dcterms:W3CDTF">2013-07-11T09:01:00Z</dcterms:created>
  <cp:lastPrinted>2019-07-19T12:40:00Z</cp:lastPrinted>
  <dcterms:modified xsi:type="dcterms:W3CDTF">2019-07-22T23:34:25Z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